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'1.Смета.или.Акт'!$A$1:$K$253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249" i="6"/>
  <c r="BY249" i="6"/>
  <c r="BZ246" i="6"/>
  <c r="BY246" i="6"/>
  <c r="BZ240" i="6"/>
  <c r="BY240" i="6"/>
  <c r="BZ237" i="6"/>
  <c r="BY237" i="6"/>
  <c r="H229" i="6"/>
  <c r="H228" i="6"/>
  <c r="H227" i="6"/>
  <c r="J223" i="6"/>
  <c r="H223" i="6"/>
  <c r="J222" i="6"/>
  <c r="H222" i="6"/>
  <c r="J219" i="6"/>
  <c r="H219" i="6"/>
  <c r="J218" i="6"/>
  <c r="H218" i="6"/>
  <c r="J40" i="6"/>
  <c r="I40" i="6"/>
  <c r="J39" i="6"/>
  <c r="I39" i="6"/>
  <c r="FV214" i="6"/>
  <c r="FU214" i="6"/>
  <c r="FT214" i="6"/>
  <c r="FS214" i="6"/>
  <c r="FQ214" i="6"/>
  <c r="FP214" i="6"/>
  <c r="FO214" i="6"/>
  <c r="FL214" i="6"/>
  <c r="FK214" i="6"/>
  <c r="FJ214" i="6"/>
  <c r="FI214" i="6"/>
  <c r="FH214" i="6"/>
  <c r="FG214" i="6"/>
  <c r="FF214" i="6"/>
  <c r="FD214" i="6"/>
  <c r="FA214" i="6"/>
  <c r="EY214" i="6"/>
  <c r="EX214" i="6"/>
  <c r="EW214" i="6"/>
  <c r="EU214" i="6"/>
  <c r="ET214" i="6"/>
  <c r="DY214" i="6"/>
  <c r="DX214" i="6"/>
  <c r="DW214" i="6"/>
  <c r="DO214" i="6"/>
  <c r="DN214" i="6"/>
  <c r="DM214" i="6"/>
  <c r="DL214" i="6"/>
  <c r="DD214" i="6"/>
  <c r="DB214" i="6"/>
  <c r="DA214" i="6"/>
  <c r="CZ214" i="6"/>
  <c r="CX214" i="6"/>
  <c r="CW214" i="6"/>
  <c r="AC214" i="6"/>
  <c r="EW201" i="1"/>
  <c r="AQ201" i="1"/>
  <c r="BA201" i="1"/>
  <c r="EV201" i="1"/>
  <c r="ER201" i="1" s="1"/>
  <c r="AO201" i="1"/>
  <c r="AK201" i="1" s="1"/>
  <c r="F208" i="6" s="1"/>
  <c r="I201" i="1"/>
  <c r="I200" i="1"/>
  <c r="DW201" i="1"/>
  <c r="EW199" i="1"/>
  <c r="AQ199" i="1"/>
  <c r="BA199" i="1"/>
  <c r="EV199" i="1"/>
  <c r="ER199" i="1" s="1"/>
  <c r="AO199" i="1"/>
  <c r="AK199" i="1" s="1"/>
  <c r="F202" i="6" s="1"/>
  <c r="I199" i="1"/>
  <c r="I198" i="1"/>
  <c r="DW199" i="1"/>
  <c r="EW197" i="1"/>
  <c r="AQ197" i="1"/>
  <c r="BA197" i="1"/>
  <c r="EV197" i="1"/>
  <c r="ER197" i="1" s="1"/>
  <c r="AO197" i="1"/>
  <c r="AK197" i="1" s="1"/>
  <c r="F196" i="6" s="1"/>
  <c r="I197" i="1"/>
  <c r="I196" i="1"/>
  <c r="DW197" i="1"/>
  <c r="EW195" i="1"/>
  <c r="AQ195" i="1"/>
  <c r="BA195" i="1"/>
  <c r="EV195" i="1"/>
  <c r="ER195" i="1" s="1"/>
  <c r="AO195" i="1"/>
  <c r="AK195" i="1" s="1"/>
  <c r="F190" i="6" s="1"/>
  <c r="I195" i="1"/>
  <c r="I194" i="1"/>
  <c r="DW195" i="1"/>
  <c r="BC193" i="1"/>
  <c r="ES193" i="1"/>
  <c r="AL193" i="1"/>
  <c r="DW193" i="1"/>
  <c r="G193" i="1"/>
  <c r="F193" i="1"/>
  <c r="BC191" i="1"/>
  <c r="ES191" i="1"/>
  <c r="AL191" i="1"/>
  <c r="DW191" i="1"/>
  <c r="G191" i="1"/>
  <c r="F191" i="1"/>
  <c r="BC189" i="1"/>
  <c r="ES189" i="1"/>
  <c r="AL189" i="1"/>
  <c r="DW189" i="1"/>
  <c r="G189" i="1"/>
  <c r="F189" i="1"/>
  <c r="EW187" i="1"/>
  <c r="AQ187" i="1"/>
  <c r="BS187" i="1"/>
  <c r="EU187" i="1"/>
  <c r="AN187" i="1"/>
  <c r="BB187" i="1"/>
  <c r="ET187" i="1"/>
  <c r="AM187" i="1"/>
  <c r="BA187" i="1"/>
  <c r="EV187" i="1"/>
  <c r="AO187" i="1"/>
  <c r="I187" i="1"/>
  <c r="I186" i="1"/>
  <c r="DW187" i="1"/>
  <c r="BC169" i="1"/>
  <c r="ES169" i="1"/>
  <c r="AL169" i="1"/>
  <c r="DW169" i="1"/>
  <c r="G169" i="1"/>
  <c r="F169" i="1"/>
  <c r="EW165" i="1"/>
  <c r="AQ165" i="1"/>
  <c r="BC165" i="1"/>
  <c r="ES165" i="1"/>
  <c r="AL165" i="1"/>
  <c r="BS165" i="1"/>
  <c r="EU165" i="1"/>
  <c r="AN165" i="1"/>
  <c r="BB165" i="1"/>
  <c r="ET165" i="1"/>
  <c r="AM165" i="1"/>
  <c r="BA165" i="1"/>
  <c r="EV165" i="1"/>
  <c r="AO165" i="1"/>
  <c r="I165" i="1"/>
  <c r="GW169" i="6" s="1"/>
  <c r="I164" i="1"/>
  <c r="DW165" i="1"/>
  <c r="BC149" i="1"/>
  <c r="ES149" i="1"/>
  <c r="AL149" i="1"/>
  <c r="DW149" i="1"/>
  <c r="G149" i="1"/>
  <c r="F149" i="1"/>
  <c r="BC147" i="1"/>
  <c r="ES147" i="1"/>
  <c r="AL147" i="1"/>
  <c r="DW147" i="1"/>
  <c r="G147" i="1"/>
  <c r="F147" i="1"/>
  <c r="BC145" i="1"/>
  <c r="ES145" i="1"/>
  <c r="AL145" i="1"/>
  <c r="DW145" i="1"/>
  <c r="G145" i="1"/>
  <c r="F145" i="1"/>
  <c r="BC143" i="1"/>
  <c r="ES143" i="1"/>
  <c r="AL143" i="1"/>
  <c r="DW143" i="1"/>
  <c r="G143" i="1"/>
  <c r="F143" i="1"/>
  <c r="EW141" i="1"/>
  <c r="AQ141" i="1"/>
  <c r="BS141" i="1"/>
  <c r="EU141" i="1"/>
  <c r="AN141" i="1"/>
  <c r="BB141" i="1"/>
  <c r="ET141" i="1"/>
  <c r="AM141" i="1"/>
  <c r="BA141" i="1"/>
  <c r="EV141" i="1"/>
  <c r="AO141" i="1"/>
  <c r="I141" i="1"/>
  <c r="I140" i="1"/>
  <c r="DW141" i="1"/>
  <c r="EW137" i="1"/>
  <c r="AQ137" i="1"/>
  <c r="BS137" i="1"/>
  <c r="EU137" i="1"/>
  <c r="AN137" i="1"/>
  <c r="BB137" i="1"/>
  <c r="ET137" i="1"/>
  <c r="AM137" i="1"/>
  <c r="BA137" i="1"/>
  <c r="EV137" i="1"/>
  <c r="AO137" i="1"/>
  <c r="I137" i="1"/>
  <c r="I136" i="1"/>
  <c r="DW137" i="1"/>
  <c r="BC125" i="1"/>
  <c r="ES125" i="1"/>
  <c r="AL125" i="1"/>
  <c r="DW125" i="1"/>
  <c r="G125" i="1"/>
  <c r="F125" i="1"/>
  <c r="EW123" i="1"/>
  <c r="AQ123" i="1"/>
  <c r="BS123" i="1"/>
  <c r="EU123" i="1"/>
  <c r="AN123" i="1"/>
  <c r="BB123" i="1"/>
  <c r="ET123" i="1"/>
  <c r="AM123" i="1"/>
  <c r="BA123" i="1"/>
  <c r="EV123" i="1"/>
  <c r="AO123" i="1"/>
  <c r="I123" i="1"/>
  <c r="I122" i="1"/>
  <c r="DW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BC95" i="1"/>
  <c r="ES95" i="1"/>
  <c r="AL95" i="1"/>
  <c r="DW95" i="1"/>
  <c r="G95" i="1"/>
  <c r="F95" i="1"/>
  <c r="BC93" i="1"/>
  <c r="ES93" i="1"/>
  <c r="AL93" i="1"/>
  <c r="DW93" i="1"/>
  <c r="G93" i="1"/>
  <c r="F93" i="1"/>
  <c r="BC91" i="1"/>
  <c r="ES91" i="1"/>
  <c r="AL91" i="1"/>
  <c r="DW91" i="1"/>
  <c r="G91" i="1"/>
  <c r="F91" i="1"/>
  <c r="EW89" i="1"/>
  <c r="AQ89" i="1"/>
  <c r="BC89" i="1"/>
  <c r="ES89" i="1"/>
  <c r="AL89" i="1"/>
  <c r="BS89" i="1"/>
  <c r="EU89" i="1"/>
  <c r="AN89" i="1"/>
  <c r="BB89" i="1"/>
  <c r="ET89" i="1"/>
  <c r="AM89" i="1"/>
  <c r="BA89" i="1"/>
  <c r="EV89" i="1"/>
  <c r="AO89" i="1"/>
  <c r="I89" i="1"/>
  <c r="I88" i="1"/>
  <c r="DW89" i="1"/>
  <c r="BC69" i="1"/>
  <c r="ES69" i="1"/>
  <c r="AL69" i="1"/>
  <c r="DW69" i="1"/>
  <c r="G69" i="1"/>
  <c r="F69" i="1"/>
  <c r="BC67" i="1"/>
  <c r="ES67" i="1"/>
  <c r="AL67" i="1"/>
  <c r="DW67" i="1"/>
  <c r="G67" i="1"/>
  <c r="F67" i="1"/>
  <c r="BC65" i="1"/>
  <c r="ES65" i="1"/>
  <c r="AL65" i="1"/>
  <c r="DW65" i="1"/>
  <c r="G65" i="1"/>
  <c r="F65" i="1"/>
  <c r="BC63" i="1"/>
  <c r="ES63" i="1"/>
  <c r="AL63" i="1"/>
  <c r="DW63" i="1"/>
  <c r="G63" i="1"/>
  <c r="F63" i="1"/>
  <c r="BC61" i="1"/>
  <c r="ES61" i="1"/>
  <c r="AL61" i="1"/>
  <c r="DW61" i="1"/>
  <c r="G61" i="1"/>
  <c r="F61" i="1"/>
  <c r="BC59" i="1"/>
  <c r="ES59" i="1"/>
  <c r="AL59" i="1"/>
  <c r="DW59" i="1"/>
  <c r="G59" i="1"/>
  <c r="F59" i="1"/>
  <c r="EW57" i="1"/>
  <c r="AQ57" i="1"/>
  <c r="BC57" i="1"/>
  <c r="ES57" i="1"/>
  <c r="AL57" i="1"/>
  <c r="BS57" i="1"/>
  <c r="EU57" i="1"/>
  <c r="AN57" i="1"/>
  <c r="BB57" i="1"/>
  <c r="ET57" i="1"/>
  <c r="AM57" i="1"/>
  <c r="BA57" i="1"/>
  <c r="EV57" i="1"/>
  <c r="AO57" i="1"/>
  <c r="I57" i="1"/>
  <c r="GW73" i="6" s="1"/>
  <c r="I56" i="1"/>
  <c r="DW57" i="1"/>
  <c r="BC33" i="1"/>
  <c r="ES33" i="1"/>
  <c r="AL33" i="1"/>
  <c r="DW33" i="1"/>
  <c r="G33" i="1"/>
  <c r="F33" i="1"/>
  <c r="BC31" i="1"/>
  <c r="ES31" i="1"/>
  <c r="AL31" i="1"/>
  <c r="DW31" i="1"/>
  <c r="G31" i="1"/>
  <c r="F31" i="1"/>
  <c r="BC29" i="1"/>
  <c r="ES29" i="1"/>
  <c r="AL29" i="1"/>
  <c r="DW29" i="1"/>
  <c r="G29" i="1"/>
  <c r="F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87" i="1" l="1"/>
  <c r="AK187" i="1"/>
  <c r="F176" i="6" s="1"/>
  <c r="GX169" i="6"/>
  <c r="ER165" i="1"/>
  <c r="ER141" i="1"/>
  <c r="AK165" i="1"/>
  <c r="F165" i="6" s="1"/>
  <c r="AK141" i="1"/>
  <c r="F149" i="6" s="1"/>
  <c r="ER137" i="1"/>
  <c r="AK137" i="1"/>
  <c r="F141" i="6" s="1"/>
  <c r="ER123" i="1"/>
  <c r="AK123" i="1"/>
  <c r="F131" i="6" s="1"/>
  <c r="ER89" i="1"/>
  <c r="GW94" i="6"/>
  <c r="GX94" i="6"/>
  <c r="AK89" i="1"/>
  <c r="F90" i="6" s="1"/>
  <c r="AK57" i="1"/>
  <c r="F69" i="6" s="1"/>
  <c r="GX73" i="6"/>
  <c r="ER57" i="1"/>
  <c r="ER27" i="1"/>
  <c r="GX58" i="6"/>
  <c r="ER25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Q25" i="1"/>
  <c r="P25" i="1" s="1"/>
  <c r="CU25" i="1"/>
  <c r="T25" i="1" s="1"/>
  <c r="CW25" i="1"/>
  <c r="V25" i="1" s="1"/>
  <c r="CX25" i="1"/>
  <c r="W25" i="1" s="1"/>
  <c r="FR25" i="1"/>
  <c r="GL25" i="1"/>
  <c r="GO25" i="1"/>
  <c r="GP25" i="1"/>
  <c r="GV25" i="1"/>
  <c r="GX25" i="1"/>
  <c r="C26" i="1"/>
  <c r="D26" i="1"/>
  <c r="AC26" i="1"/>
  <c r="CQ26" i="1" s="1"/>
  <c r="P26" i="1" s="1"/>
  <c r="AE26" i="1"/>
  <c r="AD26" i="1" s="1"/>
  <c r="CR26" i="1" s="1"/>
  <c r="Q26" i="1" s="1"/>
  <c r="AF26" i="1"/>
  <c r="AG26" i="1"/>
  <c r="CU26" i="1" s="1"/>
  <c r="T26" i="1" s="1"/>
  <c r="AH26" i="1"/>
  <c r="AI26" i="1"/>
  <c r="AJ26" i="1"/>
  <c r="CS26" i="1"/>
  <c r="R26" i="1" s="1"/>
  <c r="GK26" i="1" s="1"/>
  <c r="CT26" i="1"/>
  <c r="S26" i="1" s="1"/>
  <c r="CV26" i="1"/>
  <c r="U26" i="1" s="1"/>
  <c r="CW26" i="1"/>
  <c r="V26" i="1" s="1"/>
  <c r="CX26" i="1"/>
  <c r="W26" i="1" s="1"/>
  <c r="FR26" i="1"/>
  <c r="GL26" i="1"/>
  <c r="GO26" i="1"/>
  <c r="GP26" i="1"/>
  <c r="GV26" i="1"/>
  <c r="GX26" i="1"/>
  <c r="C27" i="1"/>
  <c r="D27" i="1"/>
  <c r="AC27" i="1"/>
  <c r="AE27" i="1"/>
  <c r="AF27" i="1"/>
  <c r="AG27" i="1"/>
  <c r="CU27" i="1" s="1"/>
  <c r="T27" i="1" s="1"/>
  <c r="AH27" i="1"/>
  <c r="H61" i="6" s="1"/>
  <c r="AI27" i="1"/>
  <c r="CW27" i="1" s="1"/>
  <c r="V27" i="1" s="1"/>
  <c r="AJ27" i="1"/>
  <c r="CX27" i="1"/>
  <c r="W27" i="1" s="1"/>
  <c r="FR27" i="1"/>
  <c r="GL27" i="1"/>
  <c r="GO27" i="1"/>
  <c r="GP27" i="1"/>
  <c r="GV27" i="1"/>
  <c r="GX27" i="1" s="1"/>
  <c r="I28" i="1"/>
  <c r="V28" i="1" s="1"/>
  <c r="AC28" i="1"/>
  <c r="AD28" i="1"/>
  <c r="CR28" i="1" s="1"/>
  <c r="AE28" i="1"/>
  <c r="AF28" i="1"/>
  <c r="CT28" i="1" s="1"/>
  <c r="AG28" i="1"/>
  <c r="AH28" i="1"/>
  <c r="CV28" i="1" s="1"/>
  <c r="AI28" i="1"/>
  <c r="AJ28" i="1"/>
  <c r="CX28" i="1" s="1"/>
  <c r="CQ28" i="1"/>
  <c r="CS28" i="1"/>
  <c r="CU28" i="1"/>
  <c r="CW28" i="1"/>
  <c r="FR28" i="1"/>
  <c r="GL28" i="1"/>
  <c r="GO28" i="1"/>
  <c r="GP28" i="1"/>
  <c r="GV28" i="1"/>
  <c r="I29" i="1"/>
  <c r="GX29" i="1" s="1"/>
  <c r="AC29" i="1"/>
  <c r="AE29" i="1"/>
  <c r="AD29" i="1" s="1"/>
  <c r="CR29" i="1" s="1"/>
  <c r="AF29" i="1"/>
  <c r="AG29" i="1"/>
  <c r="CU29" i="1" s="1"/>
  <c r="AH29" i="1"/>
  <c r="AI29" i="1"/>
  <c r="CW29" i="1" s="1"/>
  <c r="AJ29" i="1"/>
  <c r="CS29" i="1"/>
  <c r="CT29" i="1"/>
  <c r="CV29" i="1"/>
  <c r="CX29" i="1"/>
  <c r="FR29" i="1"/>
  <c r="GL29" i="1"/>
  <c r="GO29" i="1"/>
  <c r="GP29" i="1"/>
  <c r="GV29" i="1"/>
  <c r="I30" i="1"/>
  <c r="AC30" i="1"/>
  <c r="AE30" i="1"/>
  <c r="CS30" i="1" s="1"/>
  <c r="AF30" i="1"/>
  <c r="AG30" i="1"/>
  <c r="CU30" i="1" s="1"/>
  <c r="T30" i="1" s="1"/>
  <c r="AH30" i="1"/>
  <c r="AI30" i="1"/>
  <c r="CW30" i="1" s="1"/>
  <c r="AJ30" i="1"/>
  <c r="CT30" i="1"/>
  <c r="S30" i="1" s="1"/>
  <c r="CV30" i="1"/>
  <c r="CX30" i="1"/>
  <c r="FR30" i="1"/>
  <c r="GL30" i="1"/>
  <c r="GO30" i="1"/>
  <c r="GP30" i="1"/>
  <c r="GV30" i="1"/>
  <c r="I31" i="1"/>
  <c r="AC31" i="1"/>
  <c r="CQ31" i="1" s="1"/>
  <c r="AD31" i="1"/>
  <c r="CR31" i="1" s="1"/>
  <c r="AE31" i="1"/>
  <c r="AF31" i="1"/>
  <c r="AG31" i="1"/>
  <c r="AH31" i="1"/>
  <c r="CV31" i="1" s="1"/>
  <c r="AI31" i="1"/>
  <c r="AJ31" i="1"/>
  <c r="CX31" i="1" s="1"/>
  <c r="W31" i="1" s="1"/>
  <c r="CS31" i="1"/>
  <c r="CU31" i="1"/>
  <c r="CW31" i="1"/>
  <c r="FR31" i="1"/>
  <c r="GL31" i="1"/>
  <c r="GO31" i="1"/>
  <c r="GP31" i="1"/>
  <c r="GV31" i="1"/>
  <c r="I32" i="1"/>
  <c r="AC32" i="1"/>
  <c r="CQ32" i="1" s="1"/>
  <c r="AE32" i="1"/>
  <c r="AD32" i="1" s="1"/>
  <c r="CR32" i="1" s="1"/>
  <c r="AF32" i="1"/>
  <c r="AG32" i="1"/>
  <c r="CU32" i="1" s="1"/>
  <c r="T32" i="1" s="1"/>
  <c r="AH32" i="1"/>
  <c r="AI32" i="1"/>
  <c r="CW32" i="1" s="1"/>
  <c r="AJ32" i="1"/>
  <c r="CT32" i="1"/>
  <c r="S32" i="1" s="1"/>
  <c r="CV32" i="1"/>
  <c r="CX32" i="1"/>
  <c r="FR32" i="1"/>
  <c r="GL32" i="1"/>
  <c r="GO32" i="1"/>
  <c r="GP32" i="1"/>
  <c r="GV32" i="1"/>
  <c r="I33" i="1"/>
  <c r="AC33" i="1"/>
  <c r="AD33" i="1"/>
  <c r="CR33" i="1" s="1"/>
  <c r="AE33" i="1"/>
  <c r="AF33" i="1"/>
  <c r="CT33" i="1" s="1"/>
  <c r="S33" i="1" s="1"/>
  <c r="AG33" i="1"/>
  <c r="AH33" i="1"/>
  <c r="CV33" i="1" s="1"/>
  <c r="AI33" i="1"/>
  <c r="AJ33" i="1"/>
  <c r="CX33" i="1" s="1"/>
  <c r="W33" i="1" s="1"/>
  <c r="CQ33" i="1"/>
  <c r="CS33" i="1"/>
  <c r="CU33" i="1"/>
  <c r="CW33" i="1"/>
  <c r="V33" i="1" s="1"/>
  <c r="FR33" i="1"/>
  <c r="GL33" i="1"/>
  <c r="GO33" i="1"/>
  <c r="GP33" i="1"/>
  <c r="GV33" i="1"/>
  <c r="I34" i="1"/>
  <c r="AC34" i="1"/>
  <c r="AE34" i="1"/>
  <c r="CS34" i="1" s="1"/>
  <c r="AF34" i="1"/>
  <c r="AG34" i="1"/>
  <c r="CU34" i="1" s="1"/>
  <c r="T34" i="1" s="1"/>
  <c r="AH34" i="1"/>
  <c r="AI34" i="1"/>
  <c r="CW34" i="1" s="1"/>
  <c r="AJ34" i="1"/>
  <c r="CT34" i="1"/>
  <c r="S34" i="1" s="1"/>
  <c r="CV34" i="1"/>
  <c r="CX34" i="1"/>
  <c r="FR34" i="1"/>
  <c r="GL34" i="1"/>
  <c r="GO34" i="1"/>
  <c r="GP34" i="1"/>
  <c r="GV34" i="1"/>
  <c r="I35" i="1"/>
  <c r="GX35" i="1" s="1"/>
  <c r="AC35" i="1"/>
  <c r="AD35" i="1"/>
  <c r="CR35" i="1" s="1"/>
  <c r="AE35" i="1"/>
  <c r="AF35" i="1"/>
  <c r="AB35" i="1" s="1"/>
  <c r="AG35" i="1"/>
  <c r="AH35" i="1"/>
  <c r="CV35" i="1" s="1"/>
  <c r="AI35" i="1"/>
  <c r="AJ35" i="1"/>
  <c r="CX35" i="1" s="1"/>
  <c r="W35" i="1" s="1"/>
  <c r="CQ35" i="1"/>
  <c r="CS35" i="1"/>
  <c r="CU35" i="1"/>
  <c r="CW35" i="1"/>
  <c r="V35" i="1" s="1"/>
  <c r="FR35" i="1"/>
  <c r="GL35" i="1"/>
  <c r="GO35" i="1"/>
  <c r="GP35" i="1"/>
  <c r="GV35" i="1"/>
  <c r="I36" i="1"/>
  <c r="AC36" i="1"/>
  <c r="CQ36" i="1" s="1"/>
  <c r="AE36" i="1"/>
  <c r="AF36" i="1"/>
  <c r="AG36" i="1"/>
  <c r="CU36" i="1" s="1"/>
  <c r="T36" i="1" s="1"/>
  <c r="AH36" i="1"/>
  <c r="AI36" i="1"/>
  <c r="CW36" i="1" s="1"/>
  <c r="AJ36" i="1"/>
  <c r="CT36" i="1"/>
  <c r="S36" i="1" s="1"/>
  <c r="CV36" i="1"/>
  <c r="CX36" i="1"/>
  <c r="FR36" i="1"/>
  <c r="GL36" i="1"/>
  <c r="GO36" i="1"/>
  <c r="GP36" i="1"/>
  <c r="GV36" i="1"/>
  <c r="I37" i="1"/>
  <c r="P37" i="1" s="1"/>
  <c r="AC37" i="1"/>
  <c r="AD37" i="1"/>
  <c r="CR37" i="1" s="1"/>
  <c r="AE37" i="1"/>
  <c r="AF37" i="1"/>
  <c r="CT37" i="1" s="1"/>
  <c r="AG37" i="1"/>
  <c r="AH37" i="1"/>
  <c r="CV37" i="1" s="1"/>
  <c r="AI37" i="1"/>
  <c r="AJ37" i="1"/>
  <c r="CX37" i="1" s="1"/>
  <c r="CQ37" i="1"/>
  <c r="CS37" i="1"/>
  <c r="CU37" i="1"/>
  <c r="CW37" i="1"/>
  <c r="FR37" i="1"/>
  <c r="GL37" i="1"/>
  <c r="GO37" i="1"/>
  <c r="GP37" i="1"/>
  <c r="GV37" i="1"/>
  <c r="I38" i="1"/>
  <c r="S38" i="1" s="1"/>
  <c r="AC38" i="1"/>
  <c r="AE38" i="1"/>
  <c r="CS38" i="1" s="1"/>
  <c r="AF38" i="1"/>
  <c r="AG38" i="1"/>
  <c r="AH38" i="1"/>
  <c r="AI38" i="1"/>
  <c r="CW38" i="1" s="1"/>
  <c r="AJ38" i="1"/>
  <c r="CQ38" i="1"/>
  <c r="CT38" i="1"/>
  <c r="CU38" i="1"/>
  <c r="CV38" i="1"/>
  <c r="CX38" i="1"/>
  <c r="FR38" i="1"/>
  <c r="GL38" i="1"/>
  <c r="GO38" i="1"/>
  <c r="GP38" i="1"/>
  <c r="GV38" i="1"/>
  <c r="I39" i="1"/>
  <c r="R39" i="1" s="1"/>
  <c r="GK39" i="1" s="1"/>
  <c r="AC39" i="1"/>
  <c r="CQ39" i="1" s="1"/>
  <c r="AD39" i="1"/>
  <c r="CR39" i="1" s="1"/>
  <c r="AE39" i="1"/>
  <c r="AF39" i="1"/>
  <c r="AG39" i="1"/>
  <c r="AH39" i="1"/>
  <c r="CV39" i="1" s="1"/>
  <c r="AI39" i="1"/>
  <c r="AJ39" i="1"/>
  <c r="CS39" i="1"/>
  <c r="CT39" i="1"/>
  <c r="CU39" i="1"/>
  <c r="CW39" i="1"/>
  <c r="CX39" i="1"/>
  <c r="FR39" i="1"/>
  <c r="GL39" i="1"/>
  <c r="GO39" i="1"/>
  <c r="GP39" i="1"/>
  <c r="GV39" i="1"/>
  <c r="I40" i="1"/>
  <c r="AC40" i="1"/>
  <c r="CQ40" i="1" s="1"/>
  <c r="AE40" i="1"/>
  <c r="AD40" i="1" s="1"/>
  <c r="AF40" i="1"/>
  <c r="AB40" i="1" s="1"/>
  <c r="AG40" i="1"/>
  <c r="CU40" i="1" s="1"/>
  <c r="AH40" i="1"/>
  <c r="AI40" i="1"/>
  <c r="AJ40" i="1"/>
  <c r="CX40" i="1" s="1"/>
  <c r="CR40" i="1"/>
  <c r="CS40" i="1"/>
  <c r="CT40" i="1"/>
  <c r="CV40" i="1"/>
  <c r="CW40" i="1"/>
  <c r="FR40" i="1"/>
  <c r="GL40" i="1"/>
  <c r="GO40" i="1"/>
  <c r="GP40" i="1"/>
  <c r="GV40" i="1"/>
  <c r="I41" i="1"/>
  <c r="AC41" i="1"/>
  <c r="AB41" i="1" s="1"/>
  <c r="AD41" i="1"/>
  <c r="CR41" i="1" s="1"/>
  <c r="AE41" i="1"/>
  <c r="CS41" i="1" s="1"/>
  <c r="AF41" i="1"/>
  <c r="AG41" i="1"/>
  <c r="AH41" i="1"/>
  <c r="CV41" i="1" s="1"/>
  <c r="AI41" i="1"/>
  <c r="CW41" i="1" s="1"/>
  <c r="AJ41" i="1"/>
  <c r="CQ41" i="1"/>
  <c r="CT41" i="1"/>
  <c r="CU41" i="1"/>
  <c r="CX41" i="1"/>
  <c r="W41" i="1" s="1"/>
  <c r="FR41" i="1"/>
  <c r="GL41" i="1"/>
  <c r="GO41" i="1"/>
  <c r="GP41" i="1"/>
  <c r="GV41" i="1"/>
  <c r="I42" i="1"/>
  <c r="GX42" i="1" s="1"/>
  <c r="AC42" i="1"/>
  <c r="CQ42" i="1" s="1"/>
  <c r="AD42" i="1"/>
  <c r="CR42" i="1" s="1"/>
  <c r="AE42" i="1"/>
  <c r="AF42" i="1"/>
  <c r="AG42" i="1"/>
  <c r="CU42" i="1" s="1"/>
  <c r="AH42" i="1"/>
  <c r="CV42" i="1" s="1"/>
  <c r="AI42" i="1"/>
  <c r="AJ42" i="1"/>
  <c r="CS42" i="1"/>
  <c r="CT42" i="1"/>
  <c r="CW42" i="1"/>
  <c r="CX42" i="1"/>
  <c r="W42" i="1" s="1"/>
  <c r="FR42" i="1"/>
  <c r="GL42" i="1"/>
  <c r="GO42" i="1"/>
  <c r="GP42" i="1"/>
  <c r="GV42" i="1"/>
  <c r="I43" i="1"/>
  <c r="AC43" i="1"/>
  <c r="CQ43" i="1" s="1"/>
  <c r="AE43" i="1"/>
  <c r="AD43" i="1" s="1"/>
  <c r="AF43" i="1"/>
  <c r="CT43" i="1" s="1"/>
  <c r="AG43" i="1"/>
  <c r="CU43" i="1" s="1"/>
  <c r="T43" i="1" s="1"/>
  <c r="AH43" i="1"/>
  <c r="AI43" i="1"/>
  <c r="AJ43" i="1"/>
  <c r="CX43" i="1" s="1"/>
  <c r="CS43" i="1"/>
  <c r="R43" i="1" s="1"/>
  <c r="GK43" i="1" s="1"/>
  <c r="CV43" i="1"/>
  <c r="CW43" i="1"/>
  <c r="FR43" i="1"/>
  <c r="GL43" i="1"/>
  <c r="GO43" i="1"/>
  <c r="GP43" i="1"/>
  <c r="GV43" i="1"/>
  <c r="GX43" i="1"/>
  <c r="I44" i="1"/>
  <c r="AC44" i="1"/>
  <c r="CQ44" i="1" s="1"/>
  <c r="AE44" i="1"/>
  <c r="CS44" i="1" s="1"/>
  <c r="AF44" i="1"/>
  <c r="CT44" i="1" s="1"/>
  <c r="AG44" i="1"/>
  <c r="CU44" i="1" s="1"/>
  <c r="AH44" i="1"/>
  <c r="AI44" i="1"/>
  <c r="CW44" i="1" s="1"/>
  <c r="AJ44" i="1"/>
  <c r="CX44" i="1" s="1"/>
  <c r="CV44" i="1"/>
  <c r="U44" i="1" s="1"/>
  <c r="FR44" i="1"/>
  <c r="GL44" i="1"/>
  <c r="GO44" i="1"/>
  <c r="GP44" i="1"/>
  <c r="GV44" i="1"/>
  <c r="I45" i="1"/>
  <c r="AC45" i="1"/>
  <c r="AD45" i="1"/>
  <c r="AB45" i="1" s="1"/>
  <c r="AE45" i="1"/>
  <c r="CS45" i="1" s="1"/>
  <c r="AF45" i="1"/>
  <c r="CT45" i="1" s="1"/>
  <c r="S45" i="1" s="1"/>
  <c r="AG45" i="1"/>
  <c r="AH45" i="1"/>
  <c r="AI45" i="1"/>
  <c r="CW45" i="1" s="1"/>
  <c r="AJ45" i="1"/>
  <c r="CX45" i="1" s="1"/>
  <c r="W45" i="1" s="1"/>
  <c r="CQ45" i="1"/>
  <c r="CR45" i="1"/>
  <c r="CU45" i="1"/>
  <c r="CV45" i="1"/>
  <c r="U45" i="1" s="1"/>
  <c r="FR45" i="1"/>
  <c r="GL45" i="1"/>
  <c r="GO45" i="1"/>
  <c r="GP45" i="1"/>
  <c r="GV45" i="1"/>
  <c r="I46" i="1"/>
  <c r="AC46" i="1"/>
  <c r="AB46" i="1" s="1"/>
  <c r="AD46" i="1"/>
  <c r="CR46" i="1" s="1"/>
  <c r="AE46" i="1"/>
  <c r="CS46" i="1" s="1"/>
  <c r="AF46" i="1"/>
  <c r="AG46" i="1"/>
  <c r="CU46" i="1" s="1"/>
  <c r="AH46" i="1"/>
  <c r="CV46" i="1" s="1"/>
  <c r="AI46" i="1"/>
  <c r="CW46" i="1" s="1"/>
  <c r="AJ46" i="1"/>
  <c r="CQ46" i="1"/>
  <c r="CT46" i="1"/>
  <c r="CX46" i="1"/>
  <c r="FR46" i="1"/>
  <c r="GL46" i="1"/>
  <c r="GO46" i="1"/>
  <c r="GP46" i="1"/>
  <c r="GV46" i="1"/>
  <c r="GX46" i="1" s="1"/>
  <c r="I47" i="1"/>
  <c r="AC47" i="1"/>
  <c r="AB47" i="1" s="1"/>
  <c r="AD47" i="1"/>
  <c r="AE47" i="1"/>
  <c r="AF47" i="1"/>
  <c r="AG47" i="1"/>
  <c r="CU47" i="1" s="1"/>
  <c r="AH47" i="1"/>
  <c r="AI47" i="1"/>
  <c r="AJ47" i="1"/>
  <c r="CR47" i="1"/>
  <c r="CS47" i="1"/>
  <c r="CT47" i="1"/>
  <c r="CV47" i="1"/>
  <c r="U47" i="1" s="1"/>
  <c r="CW47" i="1"/>
  <c r="CX47" i="1"/>
  <c r="FR47" i="1"/>
  <c r="GL47" i="1"/>
  <c r="GO47" i="1"/>
  <c r="GP47" i="1"/>
  <c r="GV47" i="1"/>
  <c r="GX47" i="1"/>
  <c r="I48" i="1"/>
  <c r="AC48" i="1"/>
  <c r="CQ48" i="1" s="1"/>
  <c r="AE48" i="1"/>
  <c r="AD48" i="1" s="1"/>
  <c r="AB48" i="1" s="1"/>
  <c r="AF48" i="1"/>
  <c r="CT48" i="1" s="1"/>
  <c r="AG48" i="1"/>
  <c r="CU48" i="1" s="1"/>
  <c r="T48" i="1" s="1"/>
  <c r="AH48" i="1"/>
  <c r="AI48" i="1"/>
  <c r="AJ48" i="1"/>
  <c r="CX48" i="1" s="1"/>
  <c r="CS48" i="1"/>
  <c r="R48" i="1" s="1"/>
  <c r="GK48" i="1" s="1"/>
  <c r="CV48" i="1"/>
  <c r="CW48" i="1"/>
  <c r="FR48" i="1"/>
  <c r="GL48" i="1"/>
  <c r="GN48" i="1"/>
  <c r="GP48" i="1"/>
  <c r="GV48" i="1"/>
  <c r="GX48" i="1"/>
  <c r="I49" i="1"/>
  <c r="T49" i="1" s="1"/>
  <c r="AC49" i="1"/>
  <c r="AE49" i="1"/>
  <c r="CS49" i="1" s="1"/>
  <c r="AF49" i="1"/>
  <c r="CT49" i="1" s="1"/>
  <c r="AG49" i="1"/>
  <c r="AH49" i="1"/>
  <c r="AI49" i="1"/>
  <c r="CW49" i="1" s="1"/>
  <c r="AJ49" i="1"/>
  <c r="CX49" i="1" s="1"/>
  <c r="CQ49" i="1"/>
  <c r="CU49" i="1"/>
  <c r="CV49" i="1"/>
  <c r="FR49" i="1"/>
  <c r="GL49" i="1"/>
  <c r="GN49" i="1"/>
  <c r="GP49" i="1"/>
  <c r="GV49" i="1"/>
  <c r="I50" i="1"/>
  <c r="S50" i="1" s="1"/>
  <c r="AC50" i="1"/>
  <c r="AD50" i="1"/>
  <c r="CR50" i="1" s="1"/>
  <c r="AE50" i="1"/>
  <c r="CS50" i="1" s="1"/>
  <c r="AF50" i="1"/>
  <c r="AG50" i="1"/>
  <c r="CU50" i="1" s="1"/>
  <c r="AH50" i="1"/>
  <c r="CV50" i="1" s="1"/>
  <c r="AI50" i="1"/>
  <c r="CW50" i="1" s="1"/>
  <c r="AJ50" i="1"/>
  <c r="CQ50" i="1"/>
  <c r="CT50" i="1"/>
  <c r="CX50" i="1"/>
  <c r="FR50" i="1"/>
  <c r="GL50" i="1"/>
  <c r="GO50" i="1"/>
  <c r="GP50" i="1"/>
  <c r="GV50" i="1"/>
  <c r="I51" i="1"/>
  <c r="AC51" i="1"/>
  <c r="AE51" i="1"/>
  <c r="AD51" i="1" s="1"/>
  <c r="CR51" i="1" s="1"/>
  <c r="AF51" i="1"/>
  <c r="AG51" i="1"/>
  <c r="AH51" i="1"/>
  <c r="AI51" i="1"/>
  <c r="CW51" i="1" s="1"/>
  <c r="AJ51" i="1"/>
  <c r="CQ51" i="1"/>
  <c r="P51" i="1" s="1"/>
  <c r="CT51" i="1"/>
  <c r="CU51" i="1"/>
  <c r="CV51" i="1"/>
  <c r="CX51" i="1"/>
  <c r="W51" i="1" s="1"/>
  <c r="FR51" i="1"/>
  <c r="GL51" i="1"/>
  <c r="GO51" i="1"/>
  <c r="GP51" i="1"/>
  <c r="GV51" i="1"/>
  <c r="I52" i="1"/>
  <c r="AC52" i="1"/>
  <c r="AB52" i="1" s="1"/>
  <c r="AD52" i="1"/>
  <c r="CR52" i="1" s="1"/>
  <c r="AE52" i="1"/>
  <c r="AF52" i="1"/>
  <c r="AG52" i="1"/>
  <c r="AH52" i="1"/>
  <c r="CV52" i="1" s="1"/>
  <c r="AI52" i="1"/>
  <c r="AJ52" i="1"/>
  <c r="CQ52" i="1"/>
  <c r="CS52" i="1"/>
  <c r="CT52" i="1"/>
  <c r="CU52" i="1"/>
  <c r="T52" i="1" s="1"/>
  <c r="CW52" i="1"/>
  <c r="CX52" i="1"/>
  <c r="FR52" i="1"/>
  <c r="GL52" i="1"/>
  <c r="GO52" i="1"/>
  <c r="GP52" i="1"/>
  <c r="GV52" i="1"/>
  <c r="GX52" i="1"/>
  <c r="I53" i="1"/>
  <c r="GX53" i="1" s="1"/>
  <c r="AC53" i="1"/>
  <c r="AE53" i="1"/>
  <c r="AD53" i="1" s="1"/>
  <c r="CR53" i="1" s="1"/>
  <c r="AF53" i="1"/>
  <c r="AG53" i="1"/>
  <c r="CU53" i="1" s="1"/>
  <c r="T53" i="1" s="1"/>
  <c r="AH53" i="1"/>
  <c r="AI53" i="1"/>
  <c r="AJ53" i="1"/>
  <c r="CS53" i="1"/>
  <c r="R53" i="1" s="1"/>
  <c r="GK53" i="1" s="1"/>
  <c r="CT53" i="1"/>
  <c r="CV53" i="1"/>
  <c r="CW53" i="1"/>
  <c r="CX53" i="1"/>
  <c r="W53" i="1" s="1"/>
  <c r="FR53" i="1"/>
  <c r="GL53" i="1"/>
  <c r="GO53" i="1"/>
  <c r="GP53" i="1"/>
  <c r="GV53" i="1"/>
  <c r="I54" i="1"/>
  <c r="GX54" i="1" s="1"/>
  <c r="AC54" i="1"/>
  <c r="AE54" i="1"/>
  <c r="AD54" i="1" s="1"/>
  <c r="AF54" i="1"/>
  <c r="CT54" i="1" s="1"/>
  <c r="AG54" i="1"/>
  <c r="AH54" i="1"/>
  <c r="AI54" i="1"/>
  <c r="AJ54" i="1"/>
  <c r="CX54" i="1" s="1"/>
  <c r="CQ54" i="1"/>
  <c r="P54" i="1" s="1"/>
  <c r="CS54" i="1"/>
  <c r="CU54" i="1"/>
  <c r="CV54" i="1"/>
  <c r="CW54" i="1"/>
  <c r="V54" i="1" s="1"/>
  <c r="FR54" i="1"/>
  <c r="GL54" i="1"/>
  <c r="GO54" i="1"/>
  <c r="GP54" i="1"/>
  <c r="GV54" i="1"/>
  <c r="I55" i="1"/>
  <c r="AC55" i="1"/>
  <c r="AB55" i="1" s="1"/>
  <c r="AE55" i="1"/>
  <c r="AD55" i="1" s="1"/>
  <c r="CR55" i="1" s="1"/>
  <c r="AF55" i="1"/>
  <c r="AG55" i="1"/>
  <c r="AH55" i="1"/>
  <c r="AI55" i="1"/>
  <c r="CW55" i="1" s="1"/>
  <c r="AJ55" i="1"/>
  <c r="CQ55" i="1"/>
  <c r="P55" i="1" s="1"/>
  <c r="CT55" i="1"/>
  <c r="CU55" i="1"/>
  <c r="CV55" i="1"/>
  <c r="CX55" i="1"/>
  <c r="W55" i="1" s="1"/>
  <c r="FR55" i="1"/>
  <c r="GL55" i="1"/>
  <c r="GO55" i="1"/>
  <c r="GP55" i="1"/>
  <c r="GV55" i="1"/>
  <c r="C56" i="1"/>
  <c r="D56" i="1"/>
  <c r="AC56" i="1"/>
  <c r="AE56" i="1"/>
  <c r="AD56" i="1" s="1"/>
  <c r="CR56" i="1" s="1"/>
  <c r="Q56" i="1" s="1"/>
  <c r="AF56" i="1"/>
  <c r="AG56" i="1"/>
  <c r="CU56" i="1" s="1"/>
  <c r="T56" i="1" s="1"/>
  <c r="AH56" i="1"/>
  <c r="AI56" i="1"/>
  <c r="AJ56" i="1"/>
  <c r="CS56" i="1"/>
  <c r="R56" i="1" s="1"/>
  <c r="GK56" i="1" s="1"/>
  <c r="CT56" i="1"/>
  <c r="S56" i="1" s="1"/>
  <c r="CV56" i="1"/>
  <c r="U56" i="1" s="1"/>
  <c r="CW56" i="1"/>
  <c r="V56" i="1" s="1"/>
  <c r="CX56" i="1"/>
  <c r="W56" i="1" s="1"/>
  <c r="FR56" i="1"/>
  <c r="GL56" i="1"/>
  <c r="GO56" i="1"/>
  <c r="GP56" i="1"/>
  <c r="GV56" i="1"/>
  <c r="GX56" i="1"/>
  <c r="C57" i="1"/>
  <c r="D57" i="1"/>
  <c r="AC57" i="1"/>
  <c r="AE57" i="1"/>
  <c r="AF57" i="1"/>
  <c r="AG57" i="1"/>
  <c r="CU57" i="1" s="1"/>
  <c r="T57" i="1" s="1"/>
  <c r="AH57" i="1"/>
  <c r="H76" i="6" s="1"/>
  <c r="AI57" i="1"/>
  <c r="CW57" i="1" s="1"/>
  <c r="V57" i="1" s="1"/>
  <c r="AJ57" i="1"/>
  <c r="CX57" i="1"/>
  <c r="W57" i="1" s="1"/>
  <c r="FR57" i="1"/>
  <c r="GL57" i="1"/>
  <c r="GO57" i="1"/>
  <c r="GP57" i="1"/>
  <c r="GV57" i="1"/>
  <c r="GX57" i="1" s="1"/>
  <c r="I58" i="1"/>
  <c r="P58" i="1" s="1"/>
  <c r="AC58" i="1"/>
  <c r="AD58" i="1"/>
  <c r="AE58" i="1"/>
  <c r="AF58" i="1"/>
  <c r="CT58" i="1" s="1"/>
  <c r="AG58" i="1"/>
  <c r="AH58" i="1"/>
  <c r="CV58" i="1" s="1"/>
  <c r="AI58" i="1"/>
  <c r="AJ58" i="1"/>
  <c r="CX58" i="1" s="1"/>
  <c r="CQ58" i="1"/>
  <c r="CS58" i="1"/>
  <c r="CU58" i="1"/>
  <c r="CW58" i="1"/>
  <c r="FR58" i="1"/>
  <c r="GL58" i="1"/>
  <c r="GO58" i="1"/>
  <c r="GP58" i="1"/>
  <c r="GV58" i="1"/>
  <c r="I59" i="1"/>
  <c r="U59" i="1" s="1"/>
  <c r="AC59" i="1"/>
  <c r="AE59" i="1"/>
  <c r="AF59" i="1"/>
  <c r="AG59" i="1"/>
  <c r="CU59" i="1" s="1"/>
  <c r="AH59" i="1"/>
  <c r="AI59" i="1"/>
  <c r="CW59" i="1" s="1"/>
  <c r="AJ59" i="1"/>
  <c r="CT59" i="1"/>
  <c r="CV59" i="1"/>
  <c r="CX59" i="1"/>
  <c r="FR59" i="1"/>
  <c r="GL59" i="1"/>
  <c r="GO59" i="1"/>
  <c r="GP59" i="1"/>
  <c r="GV59" i="1"/>
  <c r="I60" i="1"/>
  <c r="V60" i="1" s="1"/>
  <c r="AC60" i="1"/>
  <c r="AD60" i="1"/>
  <c r="AE60" i="1"/>
  <c r="AF60" i="1"/>
  <c r="CT60" i="1" s="1"/>
  <c r="AG60" i="1"/>
  <c r="AH60" i="1"/>
  <c r="AI60" i="1"/>
  <c r="AJ60" i="1"/>
  <c r="CX60" i="1" s="1"/>
  <c r="CQ60" i="1"/>
  <c r="CR60" i="1"/>
  <c r="CS60" i="1"/>
  <c r="CU60" i="1"/>
  <c r="CV60" i="1"/>
  <c r="CW60" i="1"/>
  <c r="FR60" i="1"/>
  <c r="GL60" i="1"/>
  <c r="GO60" i="1"/>
  <c r="GP60" i="1"/>
  <c r="GV60" i="1"/>
  <c r="I61" i="1"/>
  <c r="AC61" i="1"/>
  <c r="AD61" i="1"/>
  <c r="CR61" i="1" s="1"/>
  <c r="AE61" i="1"/>
  <c r="CS61" i="1" s="1"/>
  <c r="AF61" i="1"/>
  <c r="CT61" i="1" s="1"/>
  <c r="S61" i="1" s="1"/>
  <c r="AG61" i="1"/>
  <c r="AH61" i="1"/>
  <c r="CV61" i="1" s="1"/>
  <c r="AI61" i="1"/>
  <c r="CW61" i="1" s="1"/>
  <c r="AJ61" i="1"/>
  <c r="CX61" i="1" s="1"/>
  <c r="W61" i="1" s="1"/>
  <c r="CQ61" i="1"/>
  <c r="CU61" i="1"/>
  <c r="FR61" i="1"/>
  <c r="GL61" i="1"/>
  <c r="GO61" i="1"/>
  <c r="GP61" i="1"/>
  <c r="GV61" i="1"/>
  <c r="I62" i="1"/>
  <c r="AC62" i="1"/>
  <c r="AB62" i="1" s="1"/>
  <c r="AD62" i="1"/>
  <c r="CR62" i="1" s="1"/>
  <c r="AE62" i="1"/>
  <c r="CS62" i="1" s="1"/>
  <c r="AF62" i="1"/>
  <c r="AG62" i="1"/>
  <c r="CU62" i="1" s="1"/>
  <c r="AH62" i="1"/>
  <c r="CV62" i="1" s="1"/>
  <c r="AI62" i="1"/>
  <c r="CW62" i="1" s="1"/>
  <c r="AJ62" i="1"/>
  <c r="CT62" i="1"/>
  <c r="CX62" i="1"/>
  <c r="FR62" i="1"/>
  <c r="GL62" i="1"/>
  <c r="GO62" i="1"/>
  <c r="GP62" i="1"/>
  <c r="GV62" i="1"/>
  <c r="I63" i="1"/>
  <c r="AC63" i="1"/>
  <c r="AD63" i="1"/>
  <c r="AE63" i="1"/>
  <c r="AF63" i="1"/>
  <c r="AG63" i="1"/>
  <c r="CU63" i="1" s="1"/>
  <c r="AH63" i="1"/>
  <c r="AI63" i="1"/>
  <c r="AJ63" i="1"/>
  <c r="CX63" i="1" s="1"/>
  <c r="W63" i="1" s="1"/>
  <c r="CR63" i="1"/>
  <c r="CS63" i="1"/>
  <c r="CV63" i="1"/>
  <c r="CW63" i="1"/>
  <c r="V63" i="1" s="1"/>
  <c r="FR63" i="1"/>
  <c r="GL63" i="1"/>
  <c r="GO63" i="1"/>
  <c r="GP63" i="1"/>
  <c r="GV63" i="1"/>
  <c r="I64" i="1"/>
  <c r="AC64" i="1"/>
  <c r="AE64" i="1"/>
  <c r="AD64" i="1" s="1"/>
  <c r="AF64" i="1"/>
  <c r="CT64" i="1" s="1"/>
  <c r="AG64" i="1"/>
  <c r="AH64" i="1"/>
  <c r="AI64" i="1"/>
  <c r="CW64" i="1" s="1"/>
  <c r="AJ64" i="1"/>
  <c r="CX64" i="1" s="1"/>
  <c r="CQ64" i="1"/>
  <c r="P64" i="1" s="1"/>
  <c r="CU64" i="1"/>
  <c r="CV64" i="1"/>
  <c r="FR64" i="1"/>
  <c r="GL64" i="1"/>
  <c r="GO64" i="1"/>
  <c r="GP64" i="1"/>
  <c r="GV64" i="1"/>
  <c r="I65" i="1"/>
  <c r="AC65" i="1"/>
  <c r="CQ65" i="1" s="1"/>
  <c r="AD65" i="1"/>
  <c r="CR65" i="1" s="1"/>
  <c r="AE65" i="1"/>
  <c r="CS65" i="1" s="1"/>
  <c r="AF65" i="1"/>
  <c r="AG65" i="1"/>
  <c r="AH65" i="1"/>
  <c r="CV65" i="1" s="1"/>
  <c r="AI65" i="1"/>
  <c r="CW65" i="1" s="1"/>
  <c r="AJ65" i="1"/>
  <c r="CT65" i="1"/>
  <c r="CU65" i="1"/>
  <c r="CX65" i="1"/>
  <c r="FR65" i="1"/>
  <c r="GL65" i="1"/>
  <c r="GO65" i="1"/>
  <c r="GP65" i="1"/>
  <c r="GV65" i="1"/>
  <c r="I66" i="1"/>
  <c r="GX66" i="1" s="1"/>
  <c r="AC66" i="1"/>
  <c r="AB66" i="1" s="1"/>
  <c r="AD66" i="1"/>
  <c r="CR66" i="1" s="1"/>
  <c r="AE66" i="1"/>
  <c r="AF66" i="1"/>
  <c r="AG66" i="1"/>
  <c r="CU66" i="1" s="1"/>
  <c r="AH66" i="1"/>
  <c r="CV66" i="1" s="1"/>
  <c r="AI66" i="1"/>
  <c r="AJ66" i="1"/>
  <c r="CS66" i="1"/>
  <c r="CT66" i="1"/>
  <c r="CW66" i="1"/>
  <c r="CX66" i="1"/>
  <c r="W66" i="1" s="1"/>
  <c r="FR66" i="1"/>
  <c r="GL66" i="1"/>
  <c r="GO66" i="1"/>
  <c r="GP66" i="1"/>
  <c r="GV66" i="1"/>
  <c r="I67" i="1"/>
  <c r="AC67" i="1"/>
  <c r="AE67" i="1"/>
  <c r="AD67" i="1" s="1"/>
  <c r="AF67" i="1"/>
  <c r="CT67" i="1" s="1"/>
  <c r="AG67" i="1"/>
  <c r="CU67" i="1" s="1"/>
  <c r="T67" i="1" s="1"/>
  <c r="AH67" i="1"/>
  <c r="AI67" i="1"/>
  <c r="AJ67" i="1"/>
  <c r="CX67" i="1" s="1"/>
  <c r="CS67" i="1"/>
  <c r="R67" i="1" s="1"/>
  <c r="GK67" i="1" s="1"/>
  <c r="CV67" i="1"/>
  <c r="CW67" i="1"/>
  <c r="FR67" i="1"/>
  <c r="GL67" i="1"/>
  <c r="GO67" i="1"/>
  <c r="GP67" i="1"/>
  <c r="GV67" i="1"/>
  <c r="GX67" i="1"/>
  <c r="I68" i="1"/>
  <c r="AC68" i="1"/>
  <c r="AE68" i="1"/>
  <c r="AD68" i="1" s="1"/>
  <c r="AF68" i="1"/>
  <c r="CT68" i="1" s="1"/>
  <c r="AG68" i="1"/>
  <c r="AH68" i="1"/>
  <c r="AI68" i="1"/>
  <c r="CW68" i="1" s="1"/>
  <c r="AJ68" i="1"/>
  <c r="CX68" i="1" s="1"/>
  <c r="CQ68" i="1"/>
  <c r="CU68" i="1"/>
  <c r="CV68" i="1"/>
  <c r="FR68" i="1"/>
  <c r="GL68" i="1"/>
  <c r="GO68" i="1"/>
  <c r="GP68" i="1"/>
  <c r="GV68" i="1"/>
  <c r="I69" i="1"/>
  <c r="AC69" i="1"/>
  <c r="AD69" i="1"/>
  <c r="CR69" i="1" s="1"/>
  <c r="AE69" i="1"/>
  <c r="CS69" i="1" s="1"/>
  <c r="AF69" i="1"/>
  <c r="AG69" i="1"/>
  <c r="AH69" i="1"/>
  <c r="CV69" i="1" s="1"/>
  <c r="AI69" i="1"/>
  <c r="CW69" i="1" s="1"/>
  <c r="AJ69" i="1"/>
  <c r="CQ69" i="1"/>
  <c r="CT69" i="1"/>
  <c r="CU69" i="1"/>
  <c r="CX69" i="1"/>
  <c r="W69" i="1" s="1"/>
  <c r="FR69" i="1"/>
  <c r="GL69" i="1"/>
  <c r="GO69" i="1"/>
  <c r="GP69" i="1"/>
  <c r="GV69" i="1"/>
  <c r="I70" i="1"/>
  <c r="GX70" i="1" s="1"/>
  <c r="AC70" i="1"/>
  <c r="AB70" i="1" s="1"/>
  <c r="AD70" i="1"/>
  <c r="CR70" i="1" s="1"/>
  <c r="AE70" i="1"/>
  <c r="AF70" i="1"/>
  <c r="AG70" i="1"/>
  <c r="CU70" i="1" s="1"/>
  <c r="AH70" i="1"/>
  <c r="CV70" i="1" s="1"/>
  <c r="AI70" i="1"/>
  <c r="AJ70" i="1"/>
  <c r="CS70" i="1"/>
  <c r="CT70" i="1"/>
  <c r="CW70" i="1"/>
  <c r="CX70" i="1"/>
  <c r="W70" i="1" s="1"/>
  <c r="FR70" i="1"/>
  <c r="GL70" i="1"/>
  <c r="GO70" i="1"/>
  <c r="GP70" i="1"/>
  <c r="GV70" i="1"/>
  <c r="I71" i="1"/>
  <c r="AC71" i="1"/>
  <c r="CQ71" i="1" s="1"/>
  <c r="AE71" i="1"/>
  <c r="AD71" i="1" s="1"/>
  <c r="AF71" i="1"/>
  <c r="CT71" i="1" s="1"/>
  <c r="AG71" i="1"/>
  <c r="CU71" i="1" s="1"/>
  <c r="T71" i="1" s="1"/>
  <c r="AH71" i="1"/>
  <c r="AI71" i="1"/>
  <c r="AJ71" i="1"/>
  <c r="CX71" i="1" s="1"/>
  <c r="CS71" i="1"/>
  <c r="R71" i="1" s="1"/>
  <c r="GK71" i="1" s="1"/>
  <c r="CV71" i="1"/>
  <c r="CW71" i="1"/>
  <c r="FR71" i="1"/>
  <c r="GL71" i="1"/>
  <c r="GO71" i="1"/>
  <c r="GP71" i="1"/>
  <c r="GV71" i="1"/>
  <c r="GX71" i="1"/>
  <c r="I72" i="1"/>
  <c r="AC72" i="1"/>
  <c r="AE72" i="1"/>
  <c r="AD72" i="1" s="1"/>
  <c r="AF72" i="1"/>
  <c r="CT72" i="1" s="1"/>
  <c r="AG72" i="1"/>
  <c r="AH72" i="1"/>
  <c r="AI72" i="1"/>
  <c r="CW72" i="1" s="1"/>
  <c r="AJ72" i="1"/>
  <c r="CX72" i="1" s="1"/>
  <c r="CQ72" i="1"/>
  <c r="P72" i="1" s="1"/>
  <c r="CU72" i="1"/>
  <c r="CV72" i="1"/>
  <c r="FR72" i="1"/>
  <c r="GL72" i="1"/>
  <c r="GO72" i="1"/>
  <c r="GP72" i="1"/>
  <c r="GV72" i="1"/>
  <c r="I73" i="1"/>
  <c r="AC73" i="1"/>
  <c r="AB73" i="1" s="1"/>
  <c r="AD73" i="1"/>
  <c r="CR73" i="1" s="1"/>
  <c r="AE73" i="1"/>
  <c r="CS73" i="1" s="1"/>
  <c r="AF73" i="1"/>
  <c r="AG73" i="1"/>
  <c r="AH73" i="1"/>
  <c r="CV73" i="1" s="1"/>
  <c r="AI73" i="1"/>
  <c r="CW73" i="1" s="1"/>
  <c r="AJ73" i="1"/>
  <c r="CQ73" i="1"/>
  <c r="CT73" i="1"/>
  <c r="CU73" i="1"/>
  <c r="CX73" i="1"/>
  <c r="W73" i="1" s="1"/>
  <c r="FR73" i="1"/>
  <c r="GL73" i="1"/>
  <c r="GO73" i="1"/>
  <c r="GP73" i="1"/>
  <c r="GV73" i="1"/>
  <c r="I74" i="1"/>
  <c r="GX74" i="1" s="1"/>
  <c r="AC74" i="1"/>
  <c r="AB74" i="1" s="1"/>
  <c r="AD74" i="1"/>
  <c r="CR74" i="1" s="1"/>
  <c r="AE74" i="1"/>
  <c r="AF74" i="1"/>
  <c r="AG74" i="1"/>
  <c r="CU74" i="1" s="1"/>
  <c r="AH74" i="1"/>
  <c r="CV74" i="1" s="1"/>
  <c r="AI74" i="1"/>
  <c r="AJ74" i="1"/>
  <c r="CS74" i="1"/>
  <c r="CT74" i="1"/>
  <c r="CW74" i="1"/>
  <c r="CX74" i="1"/>
  <c r="W74" i="1" s="1"/>
  <c r="FR74" i="1"/>
  <c r="GL74" i="1"/>
  <c r="GO74" i="1"/>
  <c r="GP74" i="1"/>
  <c r="GV74" i="1"/>
  <c r="I75" i="1"/>
  <c r="AC75" i="1"/>
  <c r="CQ75" i="1" s="1"/>
  <c r="AE75" i="1"/>
  <c r="AD75" i="1" s="1"/>
  <c r="AF75" i="1"/>
  <c r="CT75" i="1" s="1"/>
  <c r="AG75" i="1"/>
  <c r="CU75" i="1" s="1"/>
  <c r="T75" i="1" s="1"/>
  <c r="AH75" i="1"/>
  <c r="AI75" i="1"/>
  <c r="AJ75" i="1"/>
  <c r="CX75" i="1" s="1"/>
  <c r="CS75" i="1"/>
  <c r="R75" i="1" s="1"/>
  <c r="GK75" i="1" s="1"/>
  <c r="CV75" i="1"/>
  <c r="CW75" i="1"/>
  <c r="FR75" i="1"/>
  <c r="GL75" i="1"/>
  <c r="GO75" i="1"/>
  <c r="GP75" i="1"/>
  <c r="GV75" i="1"/>
  <c r="GX75" i="1"/>
  <c r="I76" i="1"/>
  <c r="AC76" i="1"/>
  <c r="AE76" i="1"/>
  <c r="AD76" i="1" s="1"/>
  <c r="AF76" i="1"/>
  <c r="CT76" i="1" s="1"/>
  <c r="AG76" i="1"/>
  <c r="AH76" i="1"/>
  <c r="AI76" i="1"/>
  <c r="CW76" i="1" s="1"/>
  <c r="AJ76" i="1"/>
  <c r="CX76" i="1" s="1"/>
  <c r="CQ76" i="1"/>
  <c r="P76" i="1" s="1"/>
  <c r="CU76" i="1"/>
  <c r="CV76" i="1"/>
  <c r="FR76" i="1"/>
  <c r="GL76" i="1"/>
  <c r="GO76" i="1"/>
  <c r="GP76" i="1"/>
  <c r="GV76" i="1"/>
  <c r="I77" i="1"/>
  <c r="AC77" i="1"/>
  <c r="AB77" i="1" s="1"/>
  <c r="AD77" i="1"/>
  <c r="CR77" i="1" s="1"/>
  <c r="AE77" i="1"/>
  <c r="CS77" i="1" s="1"/>
  <c r="AF77" i="1"/>
  <c r="AG77" i="1"/>
  <c r="AH77" i="1"/>
  <c r="CV77" i="1" s="1"/>
  <c r="AI77" i="1"/>
  <c r="CW77" i="1" s="1"/>
  <c r="AJ77" i="1"/>
  <c r="CQ77" i="1"/>
  <c r="CT77" i="1"/>
  <c r="CU77" i="1"/>
  <c r="CX77" i="1"/>
  <c r="W77" i="1" s="1"/>
  <c r="FR77" i="1"/>
  <c r="GL77" i="1"/>
  <c r="GO77" i="1"/>
  <c r="GP77" i="1"/>
  <c r="GV77" i="1"/>
  <c r="I78" i="1"/>
  <c r="GX78" i="1" s="1"/>
  <c r="AC78" i="1"/>
  <c r="AD78" i="1"/>
  <c r="CR78" i="1" s="1"/>
  <c r="AE78" i="1"/>
  <c r="AF78" i="1"/>
  <c r="AG78" i="1"/>
  <c r="CU78" i="1" s="1"/>
  <c r="AH78" i="1"/>
  <c r="CV78" i="1" s="1"/>
  <c r="AI78" i="1"/>
  <c r="AJ78" i="1"/>
  <c r="CS78" i="1"/>
  <c r="CT78" i="1"/>
  <c r="CW78" i="1"/>
  <c r="CX78" i="1"/>
  <c r="FR78" i="1"/>
  <c r="GL78" i="1"/>
  <c r="GO78" i="1"/>
  <c r="GP78" i="1"/>
  <c r="GV78" i="1"/>
  <c r="I79" i="1"/>
  <c r="V79" i="1" s="1"/>
  <c r="AB79" i="1"/>
  <c r="AC79" i="1"/>
  <c r="CQ79" i="1" s="1"/>
  <c r="AE79" i="1"/>
  <c r="AD79" i="1" s="1"/>
  <c r="CR79" i="1" s="1"/>
  <c r="AF79" i="1"/>
  <c r="CT79" i="1" s="1"/>
  <c r="AG79" i="1"/>
  <c r="CU79" i="1" s="1"/>
  <c r="AH79" i="1"/>
  <c r="AI79" i="1"/>
  <c r="AJ79" i="1"/>
  <c r="CX79" i="1" s="1"/>
  <c r="CS79" i="1"/>
  <c r="CV79" i="1"/>
  <c r="CW79" i="1"/>
  <c r="FR79" i="1"/>
  <c r="GL79" i="1"/>
  <c r="GO79" i="1"/>
  <c r="GP79" i="1"/>
  <c r="GV79" i="1"/>
  <c r="I80" i="1"/>
  <c r="R80" i="1" s="1"/>
  <c r="GK80" i="1" s="1"/>
  <c r="AB80" i="1"/>
  <c r="AC80" i="1"/>
  <c r="AE80" i="1"/>
  <c r="AD80" i="1" s="1"/>
  <c r="CR80" i="1" s="1"/>
  <c r="AF80" i="1"/>
  <c r="CT80" i="1" s="1"/>
  <c r="AG80" i="1"/>
  <c r="AH80" i="1"/>
  <c r="AI80" i="1"/>
  <c r="CW80" i="1" s="1"/>
  <c r="AJ80" i="1"/>
  <c r="CX80" i="1" s="1"/>
  <c r="CQ80" i="1"/>
  <c r="CS80" i="1"/>
  <c r="CU80" i="1"/>
  <c r="CV80" i="1"/>
  <c r="FR80" i="1"/>
  <c r="GL80" i="1"/>
  <c r="GN80" i="1"/>
  <c r="GP80" i="1"/>
  <c r="GV80" i="1"/>
  <c r="I81" i="1"/>
  <c r="P81" i="1" s="1"/>
  <c r="AC81" i="1"/>
  <c r="AE81" i="1"/>
  <c r="CS81" i="1" s="1"/>
  <c r="AF81" i="1"/>
  <c r="AG81" i="1"/>
  <c r="AH81" i="1"/>
  <c r="CV81" i="1" s="1"/>
  <c r="AI81" i="1"/>
  <c r="CW81" i="1" s="1"/>
  <c r="AJ81" i="1"/>
  <c r="CQ81" i="1"/>
  <c r="CT81" i="1"/>
  <c r="CU81" i="1"/>
  <c r="CX81" i="1"/>
  <c r="FR81" i="1"/>
  <c r="GL81" i="1"/>
  <c r="GN81" i="1"/>
  <c r="GP81" i="1"/>
  <c r="GV81" i="1"/>
  <c r="I82" i="1"/>
  <c r="S82" i="1" s="1"/>
  <c r="AC82" i="1"/>
  <c r="AD82" i="1"/>
  <c r="CR82" i="1" s="1"/>
  <c r="AE82" i="1"/>
  <c r="AF82" i="1"/>
  <c r="AG82" i="1"/>
  <c r="AH82" i="1"/>
  <c r="CV82" i="1" s="1"/>
  <c r="AI82" i="1"/>
  <c r="AJ82" i="1"/>
  <c r="CQ82" i="1"/>
  <c r="CS82" i="1"/>
  <c r="CT82" i="1"/>
  <c r="CU82" i="1"/>
  <c r="CW82" i="1"/>
  <c r="CX82" i="1"/>
  <c r="FR82" i="1"/>
  <c r="GL82" i="1"/>
  <c r="GO82" i="1"/>
  <c r="GP82" i="1"/>
  <c r="GV82" i="1"/>
  <c r="I83" i="1"/>
  <c r="R83" i="1" s="1"/>
  <c r="GK83" i="1" s="1"/>
  <c r="AB83" i="1"/>
  <c r="AC83" i="1"/>
  <c r="CQ83" i="1" s="1"/>
  <c r="AE83" i="1"/>
  <c r="AD83" i="1" s="1"/>
  <c r="CR83" i="1" s="1"/>
  <c r="AF83" i="1"/>
  <c r="CT83" i="1" s="1"/>
  <c r="AG83" i="1"/>
  <c r="CU83" i="1" s="1"/>
  <c r="AH83" i="1"/>
  <c r="AI83" i="1"/>
  <c r="AJ83" i="1"/>
  <c r="CS83" i="1"/>
  <c r="CV83" i="1"/>
  <c r="CW83" i="1"/>
  <c r="CX83" i="1"/>
  <c r="FR83" i="1"/>
  <c r="GL83" i="1"/>
  <c r="GO83" i="1"/>
  <c r="GP83" i="1"/>
  <c r="GV83" i="1"/>
  <c r="I84" i="1"/>
  <c r="GX84" i="1" s="1"/>
  <c r="AC84" i="1"/>
  <c r="AB84" i="1" s="1"/>
  <c r="AD84" i="1"/>
  <c r="CR84" i="1" s="1"/>
  <c r="AE84" i="1"/>
  <c r="AF84" i="1"/>
  <c r="AG84" i="1"/>
  <c r="CU84" i="1" s="1"/>
  <c r="AH84" i="1"/>
  <c r="CV84" i="1" s="1"/>
  <c r="AI84" i="1"/>
  <c r="AJ84" i="1"/>
  <c r="CS84" i="1"/>
  <c r="CT84" i="1"/>
  <c r="CW84" i="1"/>
  <c r="CX84" i="1"/>
  <c r="W84" i="1" s="1"/>
  <c r="FR84" i="1"/>
  <c r="GL84" i="1"/>
  <c r="GO84" i="1"/>
  <c r="GP84" i="1"/>
  <c r="GV84" i="1"/>
  <c r="I85" i="1"/>
  <c r="AC85" i="1"/>
  <c r="CQ85" i="1" s="1"/>
  <c r="AE85" i="1"/>
  <c r="AD85" i="1" s="1"/>
  <c r="AF85" i="1"/>
  <c r="CT85" i="1" s="1"/>
  <c r="AG85" i="1"/>
  <c r="CU85" i="1" s="1"/>
  <c r="T85" i="1" s="1"/>
  <c r="AH85" i="1"/>
  <c r="AI85" i="1"/>
  <c r="AJ85" i="1"/>
  <c r="CX85" i="1" s="1"/>
  <c r="CS85" i="1"/>
  <c r="R85" i="1" s="1"/>
  <c r="GK85" i="1" s="1"/>
  <c r="CV85" i="1"/>
  <c r="CW85" i="1"/>
  <c r="FR85" i="1"/>
  <c r="GL85" i="1"/>
  <c r="GO85" i="1"/>
  <c r="GP85" i="1"/>
  <c r="GV85" i="1"/>
  <c r="GX85" i="1"/>
  <c r="I86" i="1"/>
  <c r="GX86" i="1" s="1"/>
  <c r="AC86" i="1"/>
  <c r="AE86" i="1"/>
  <c r="AD86" i="1" s="1"/>
  <c r="AF86" i="1"/>
  <c r="CT86" i="1" s="1"/>
  <c r="AG86" i="1"/>
  <c r="AH86" i="1"/>
  <c r="AI86" i="1"/>
  <c r="AJ86" i="1"/>
  <c r="CX86" i="1" s="1"/>
  <c r="CQ86" i="1"/>
  <c r="P86" i="1" s="1"/>
  <c r="CS86" i="1"/>
  <c r="CU86" i="1"/>
  <c r="CV86" i="1"/>
  <c r="CW86" i="1"/>
  <c r="V86" i="1" s="1"/>
  <c r="FR86" i="1"/>
  <c r="GL86" i="1"/>
  <c r="GO86" i="1"/>
  <c r="GP86" i="1"/>
  <c r="GV86" i="1"/>
  <c r="I87" i="1"/>
  <c r="AC87" i="1"/>
  <c r="AE87" i="1"/>
  <c r="AD87" i="1" s="1"/>
  <c r="CR87" i="1" s="1"/>
  <c r="AF87" i="1"/>
  <c r="AG87" i="1"/>
  <c r="AH87" i="1"/>
  <c r="AI87" i="1"/>
  <c r="CW87" i="1" s="1"/>
  <c r="AJ87" i="1"/>
  <c r="CQ87" i="1"/>
  <c r="P87" i="1" s="1"/>
  <c r="CT87" i="1"/>
  <c r="CU87" i="1"/>
  <c r="CV87" i="1"/>
  <c r="CX87" i="1"/>
  <c r="W87" i="1" s="1"/>
  <c r="FR87" i="1"/>
  <c r="GL87" i="1"/>
  <c r="GO87" i="1"/>
  <c r="GP87" i="1"/>
  <c r="GV87" i="1"/>
  <c r="C88" i="1"/>
  <c r="D88" i="1"/>
  <c r="AC88" i="1"/>
  <c r="AE88" i="1"/>
  <c r="AD88" i="1" s="1"/>
  <c r="CR88" i="1" s="1"/>
  <c r="Q88" i="1" s="1"/>
  <c r="AF88" i="1"/>
  <c r="AG88" i="1"/>
  <c r="CU88" i="1" s="1"/>
  <c r="T88" i="1" s="1"/>
  <c r="AH88" i="1"/>
  <c r="AI88" i="1"/>
  <c r="AJ88" i="1"/>
  <c r="CS88" i="1"/>
  <c r="R88" i="1" s="1"/>
  <c r="GK88" i="1" s="1"/>
  <c r="CT88" i="1"/>
  <c r="S88" i="1" s="1"/>
  <c r="CV88" i="1"/>
  <c r="U88" i="1" s="1"/>
  <c r="CW88" i="1"/>
  <c r="V88" i="1" s="1"/>
  <c r="CX88" i="1"/>
  <c r="W88" i="1" s="1"/>
  <c r="FR88" i="1"/>
  <c r="GL88" i="1"/>
  <c r="GO88" i="1"/>
  <c r="GP88" i="1"/>
  <c r="GV88" i="1"/>
  <c r="GX88" i="1"/>
  <c r="C89" i="1"/>
  <c r="D89" i="1"/>
  <c r="AC89" i="1"/>
  <c r="AE89" i="1"/>
  <c r="AF89" i="1"/>
  <c r="AG89" i="1"/>
  <c r="AH89" i="1"/>
  <c r="H97" i="6" s="1"/>
  <c r="AI89" i="1"/>
  <c r="CW89" i="1" s="1"/>
  <c r="V89" i="1" s="1"/>
  <c r="AJ89" i="1"/>
  <c r="CU89" i="1"/>
  <c r="T89" i="1" s="1"/>
  <c r="CV89" i="1"/>
  <c r="U89" i="1" s="1"/>
  <c r="I97" i="6" s="1"/>
  <c r="CX89" i="1"/>
  <c r="W89" i="1" s="1"/>
  <c r="FR89" i="1"/>
  <c r="GL89" i="1"/>
  <c r="GO89" i="1"/>
  <c r="GP89" i="1"/>
  <c r="GV89" i="1"/>
  <c r="GX89" i="1" s="1"/>
  <c r="I90" i="1"/>
  <c r="AC90" i="1"/>
  <c r="AB90" i="1" s="1"/>
  <c r="AD90" i="1"/>
  <c r="CR90" i="1" s="1"/>
  <c r="AE90" i="1"/>
  <c r="AF90" i="1"/>
  <c r="AG90" i="1"/>
  <c r="AH90" i="1"/>
  <c r="CV90" i="1" s="1"/>
  <c r="AI90" i="1"/>
  <c r="AJ90" i="1"/>
  <c r="CQ90" i="1"/>
  <c r="CS90" i="1"/>
  <c r="CT90" i="1"/>
  <c r="CU90" i="1"/>
  <c r="T90" i="1" s="1"/>
  <c r="CW90" i="1"/>
  <c r="CX90" i="1"/>
  <c r="FR90" i="1"/>
  <c r="GL90" i="1"/>
  <c r="GO90" i="1"/>
  <c r="GP90" i="1"/>
  <c r="GV90" i="1"/>
  <c r="GX90" i="1"/>
  <c r="I91" i="1"/>
  <c r="AC91" i="1"/>
  <c r="AE91" i="1"/>
  <c r="AD91" i="1" s="1"/>
  <c r="CR91" i="1" s="1"/>
  <c r="AF91" i="1"/>
  <c r="AG91" i="1"/>
  <c r="CU91" i="1" s="1"/>
  <c r="T91" i="1" s="1"/>
  <c r="AH91" i="1"/>
  <c r="AI91" i="1"/>
  <c r="AJ91" i="1"/>
  <c r="CS91" i="1"/>
  <c r="R91" i="1" s="1"/>
  <c r="GK91" i="1" s="1"/>
  <c r="CT91" i="1"/>
  <c r="CV91" i="1"/>
  <c r="CW91" i="1"/>
  <c r="CX91" i="1"/>
  <c r="W91" i="1" s="1"/>
  <c r="FR91" i="1"/>
  <c r="GL91" i="1"/>
  <c r="GO91" i="1"/>
  <c r="GP91" i="1"/>
  <c r="GV91" i="1"/>
  <c r="I92" i="1"/>
  <c r="GX92" i="1" s="1"/>
  <c r="AC92" i="1"/>
  <c r="AE92" i="1"/>
  <c r="AD92" i="1" s="1"/>
  <c r="AF92" i="1"/>
  <c r="CT92" i="1" s="1"/>
  <c r="AG92" i="1"/>
  <c r="AH92" i="1"/>
  <c r="AI92" i="1"/>
  <c r="AJ92" i="1"/>
  <c r="CX92" i="1" s="1"/>
  <c r="CQ92" i="1"/>
  <c r="P92" i="1" s="1"/>
  <c r="CS92" i="1"/>
  <c r="CU92" i="1"/>
  <c r="CV92" i="1"/>
  <c r="CW92" i="1"/>
  <c r="V92" i="1" s="1"/>
  <c r="FR92" i="1"/>
  <c r="GL92" i="1"/>
  <c r="GO92" i="1"/>
  <c r="GP92" i="1"/>
  <c r="GV92" i="1"/>
  <c r="I93" i="1"/>
  <c r="AC93" i="1"/>
  <c r="AE93" i="1"/>
  <c r="AD93" i="1" s="1"/>
  <c r="CR93" i="1" s="1"/>
  <c r="AF93" i="1"/>
  <c r="AG93" i="1"/>
  <c r="AH93" i="1"/>
  <c r="AI93" i="1"/>
  <c r="CW93" i="1" s="1"/>
  <c r="AJ93" i="1"/>
  <c r="CT93" i="1"/>
  <c r="CU93" i="1"/>
  <c r="CV93" i="1"/>
  <c r="CX93" i="1"/>
  <c r="FR93" i="1"/>
  <c r="GL93" i="1"/>
  <c r="GO93" i="1"/>
  <c r="GP93" i="1"/>
  <c r="GV93" i="1"/>
  <c r="I94" i="1"/>
  <c r="AC94" i="1"/>
  <c r="AB94" i="1" s="1"/>
  <c r="AD94" i="1"/>
  <c r="CR94" i="1" s="1"/>
  <c r="AE94" i="1"/>
  <c r="AF94" i="1"/>
  <c r="AG94" i="1"/>
  <c r="AH94" i="1"/>
  <c r="CV94" i="1" s="1"/>
  <c r="AI94" i="1"/>
  <c r="AJ94" i="1"/>
  <c r="CQ94" i="1"/>
  <c r="CS94" i="1"/>
  <c r="CT94" i="1"/>
  <c r="CU94" i="1"/>
  <c r="T94" i="1" s="1"/>
  <c r="CW94" i="1"/>
  <c r="CX94" i="1"/>
  <c r="FR94" i="1"/>
  <c r="GL94" i="1"/>
  <c r="GO94" i="1"/>
  <c r="GP94" i="1"/>
  <c r="GV94" i="1"/>
  <c r="GX94" i="1"/>
  <c r="I95" i="1"/>
  <c r="AC95" i="1"/>
  <c r="AE95" i="1"/>
  <c r="AD95" i="1" s="1"/>
  <c r="CR95" i="1" s="1"/>
  <c r="AF95" i="1"/>
  <c r="AG95" i="1"/>
  <c r="CU95" i="1" s="1"/>
  <c r="T95" i="1" s="1"/>
  <c r="AH95" i="1"/>
  <c r="AI95" i="1"/>
  <c r="AJ95" i="1"/>
  <c r="CS95" i="1"/>
  <c r="R95" i="1" s="1"/>
  <c r="GK95" i="1" s="1"/>
  <c r="CT95" i="1"/>
  <c r="CV95" i="1"/>
  <c r="CW95" i="1"/>
  <c r="CX95" i="1"/>
  <c r="W95" i="1" s="1"/>
  <c r="FR95" i="1"/>
  <c r="GL95" i="1"/>
  <c r="GO95" i="1"/>
  <c r="GP95" i="1"/>
  <c r="GV95" i="1"/>
  <c r="I96" i="1"/>
  <c r="GX96" i="1" s="1"/>
  <c r="AC96" i="1"/>
  <c r="AE96" i="1"/>
  <c r="AD96" i="1" s="1"/>
  <c r="AF96" i="1"/>
  <c r="CT96" i="1" s="1"/>
  <c r="AG96" i="1"/>
  <c r="CU96" i="1" s="1"/>
  <c r="T96" i="1" s="1"/>
  <c r="AH96" i="1"/>
  <c r="AI96" i="1"/>
  <c r="AJ96" i="1"/>
  <c r="CX96" i="1" s="1"/>
  <c r="CQ96" i="1"/>
  <c r="P96" i="1" s="1"/>
  <c r="CS96" i="1"/>
  <c r="CV96" i="1"/>
  <c r="CW96" i="1"/>
  <c r="FR96" i="1"/>
  <c r="GL96" i="1"/>
  <c r="GO96" i="1"/>
  <c r="GP96" i="1"/>
  <c r="GV96" i="1"/>
  <c r="I97" i="1"/>
  <c r="AC97" i="1"/>
  <c r="AE97" i="1"/>
  <c r="AD97" i="1" s="1"/>
  <c r="CR97" i="1" s="1"/>
  <c r="AF97" i="1"/>
  <c r="AG97" i="1"/>
  <c r="AH97" i="1"/>
  <c r="AI97" i="1"/>
  <c r="CW97" i="1" s="1"/>
  <c r="AJ97" i="1"/>
  <c r="CT97" i="1"/>
  <c r="CU97" i="1"/>
  <c r="CV97" i="1"/>
  <c r="CX97" i="1"/>
  <c r="FR97" i="1"/>
  <c r="GL97" i="1"/>
  <c r="GO97" i="1"/>
  <c r="GP97" i="1"/>
  <c r="GV97" i="1"/>
  <c r="I98" i="1"/>
  <c r="AC98" i="1"/>
  <c r="AB98" i="1" s="1"/>
  <c r="AD98" i="1"/>
  <c r="CR98" i="1" s="1"/>
  <c r="AE98" i="1"/>
  <c r="AF98" i="1"/>
  <c r="AG98" i="1"/>
  <c r="AH98" i="1"/>
  <c r="CV98" i="1" s="1"/>
  <c r="AI98" i="1"/>
  <c r="AJ98" i="1"/>
  <c r="CQ98" i="1"/>
  <c r="CS98" i="1"/>
  <c r="CT98" i="1"/>
  <c r="CU98" i="1"/>
  <c r="T98" i="1" s="1"/>
  <c r="CW98" i="1"/>
  <c r="CX98" i="1"/>
  <c r="FR98" i="1"/>
  <c r="GL98" i="1"/>
  <c r="GO98" i="1"/>
  <c r="GP98" i="1"/>
  <c r="GV98" i="1"/>
  <c r="GX98" i="1"/>
  <c r="I99" i="1"/>
  <c r="GX99" i="1" s="1"/>
  <c r="AC99" i="1"/>
  <c r="AE99" i="1"/>
  <c r="AD99" i="1" s="1"/>
  <c r="CR99" i="1" s="1"/>
  <c r="AF99" i="1"/>
  <c r="AG99" i="1"/>
  <c r="CU99" i="1" s="1"/>
  <c r="AH99" i="1"/>
  <c r="AI99" i="1"/>
  <c r="AJ99" i="1"/>
  <c r="CS99" i="1"/>
  <c r="CT99" i="1"/>
  <c r="CV99" i="1"/>
  <c r="CW99" i="1"/>
  <c r="CX99" i="1"/>
  <c r="FR99" i="1"/>
  <c r="GL99" i="1"/>
  <c r="GO99" i="1"/>
  <c r="GP99" i="1"/>
  <c r="GV99" i="1"/>
  <c r="I100" i="1"/>
  <c r="U100" i="1" s="1"/>
  <c r="AB100" i="1"/>
  <c r="AC100" i="1"/>
  <c r="CQ100" i="1" s="1"/>
  <c r="AE100" i="1"/>
  <c r="AD100" i="1" s="1"/>
  <c r="AF100" i="1"/>
  <c r="CT100" i="1" s="1"/>
  <c r="AG100" i="1"/>
  <c r="CU100" i="1" s="1"/>
  <c r="AH100" i="1"/>
  <c r="AI100" i="1"/>
  <c r="AJ100" i="1"/>
  <c r="CX100" i="1" s="1"/>
  <c r="CR100" i="1"/>
  <c r="CS100" i="1"/>
  <c r="CV100" i="1"/>
  <c r="CW100" i="1"/>
  <c r="FR100" i="1"/>
  <c r="GL100" i="1"/>
  <c r="GO100" i="1"/>
  <c r="GP100" i="1"/>
  <c r="GV100" i="1"/>
  <c r="I101" i="1"/>
  <c r="AC101" i="1"/>
  <c r="AD101" i="1"/>
  <c r="AE101" i="1"/>
  <c r="CS101" i="1" s="1"/>
  <c r="AF101" i="1"/>
  <c r="CT101" i="1" s="1"/>
  <c r="AG101" i="1"/>
  <c r="AH101" i="1"/>
  <c r="CV101" i="1" s="1"/>
  <c r="AI101" i="1"/>
  <c r="CW101" i="1" s="1"/>
  <c r="AJ101" i="1"/>
  <c r="CX101" i="1" s="1"/>
  <c r="CQ101" i="1"/>
  <c r="CR101" i="1"/>
  <c r="CU101" i="1"/>
  <c r="FR101" i="1"/>
  <c r="GL101" i="1"/>
  <c r="GO101" i="1"/>
  <c r="GP101" i="1"/>
  <c r="GV101" i="1"/>
  <c r="I102" i="1"/>
  <c r="W102" i="1" s="1"/>
  <c r="AC102" i="1"/>
  <c r="AD102" i="1"/>
  <c r="CR102" i="1" s="1"/>
  <c r="AE102" i="1"/>
  <c r="CS102" i="1" s="1"/>
  <c r="AF102" i="1"/>
  <c r="AG102" i="1"/>
  <c r="CU102" i="1" s="1"/>
  <c r="AH102" i="1"/>
  <c r="CV102" i="1" s="1"/>
  <c r="AI102" i="1"/>
  <c r="CW102" i="1" s="1"/>
  <c r="AJ102" i="1"/>
  <c r="CQ102" i="1"/>
  <c r="CT102" i="1"/>
  <c r="CX102" i="1"/>
  <c r="FR102" i="1"/>
  <c r="GL102" i="1"/>
  <c r="GO102" i="1"/>
  <c r="GP102" i="1"/>
  <c r="GV102" i="1"/>
  <c r="I103" i="1"/>
  <c r="AC103" i="1"/>
  <c r="AD103" i="1"/>
  <c r="CR103" i="1" s="1"/>
  <c r="AE103" i="1"/>
  <c r="AF103" i="1"/>
  <c r="CT103" i="1" s="1"/>
  <c r="AG103" i="1"/>
  <c r="CU103" i="1" s="1"/>
  <c r="AH103" i="1"/>
  <c r="CV103" i="1" s="1"/>
  <c r="AI103" i="1"/>
  <c r="AJ103" i="1"/>
  <c r="CX103" i="1" s="1"/>
  <c r="CS103" i="1"/>
  <c r="CW103" i="1"/>
  <c r="FR103" i="1"/>
  <c r="GL103" i="1"/>
  <c r="GO103" i="1"/>
  <c r="GP103" i="1"/>
  <c r="GV103" i="1"/>
  <c r="I104" i="1"/>
  <c r="GX104" i="1" s="1"/>
  <c r="AB104" i="1"/>
  <c r="AC104" i="1"/>
  <c r="CQ104" i="1" s="1"/>
  <c r="AE104" i="1"/>
  <c r="AD104" i="1" s="1"/>
  <c r="AF104" i="1"/>
  <c r="CT104" i="1" s="1"/>
  <c r="S104" i="1" s="1"/>
  <c r="AG104" i="1"/>
  <c r="CU104" i="1" s="1"/>
  <c r="AH104" i="1"/>
  <c r="AI104" i="1"/>
  <c r="AJ104" i="1"/>
  <c r="CX104" i="1" s="1"/>
  <c r="W104" i="1" s="1"/>
  <c r="CR104" i="1"/>
  <c r="CV104" i="1"/>
  <c r="CW104" i="1"/>
  <c r="FR104" i="1"/>
  <c r="GL104" i="1"/>
  <c r="GO104" i="1"/>
  <c r="GP104" i="1"/>
  <c r="GV104" i="1"/>
  <c r="I105" i="1"/>
  <c r="AC105" i="1"/>
  <c r="CQ105" i="1" s="1"/>
  <c r="AD105" i="1"/>
  <c r="CR105" i="1" s="1"/>
  <c r="AE105" i="1"/>
  <c r="AF105" i="1"/>
  <c r="AG105" i="1"/>
  <c r="AH105" i="1"/>
  <c r="CV105" i="1" s="1"/>
  <c r="AI105" i="1"/>
  <c r="AJ105" i="1"/>
  <c r="CS105" i="1"/>
  <c r="CT105" i="1"/>
  <c r="CU105" i="1"/>
  <c r="CW105" i="1"/>
  <c r="CX105" i="1"/>
  <c r="FR105" i="1"/>
  <c r="GL105" i="1"/>
  <c r="GO105" i="1"/>
  <c r="GP105" i="1"/>
  <c r="GV105" i="1"/>
  <c r="I106" i="1"/>
  <c r="GX106" i="1" s="1"/>
  <c r="AC106" i="1"/>
  <c r="CQ106" i="1" s="1"/>
  <c r="AE106" i="1"/>
  <c r="AD106" i="1" s="1"/>
  <c r="CR106" i="1" s="1"/>
  <c r="AF106" i="1"/>
  <c r="AG106" i="1"/>
  <c r="CU106" i="1" s="1"/>
  <c r="T106" i="1" s="1"/>
  <c r="AH106" i="1"/>
  <c r="AI106" i="1"/>
  <c r="AJ106" i="1"/>
  <c r="CS106" i="1"/>
  <c r="R106" i="1" s="1"/>
  <c r="GK106" i="1" s="1"/>
  <c r="CT106" i="1"/>
  <c r="CV106" i="1"/>
  <c r="CW106" i="1"/>
  <c r="CX106" i="1"/>
  <c r="W106" i="1" s="1"/>
  <c r="FR106" i="1"/>
  <c r="GL106" i="1"/>
  <c r="GO106" i="1"/>
  <c r="GP106" i="1"/>
  <c r="GV106" i="1"/>
  <c r="I107" i="1"/>
  <c r="AC107" i="1"/>
  <c r="AE107" i="1"/>
  <c r="AD107" i="1" s="1"/>
  <c r="AF107" i="1"/>
  <c r="CT107" i="1" s="1"/>
  <c r="AG107" i="1"/>
  <c r="AH107" i="1"/>
  <c r="AI107" i="1"/>
  <c r="AJ107" i="1"/>
  <c r="CX107" i="1" s="1"/>
  <c r="CS107" i="1"/>
  <c r="R107" i="1" s="1"/>
  <c r="GK107" i="1" s="1"/>
  <c r="CU107" i="1"/>
  <c r="CV107" i="1"/>
  <c r="CW107" i="1"/>
  <c r="FR107" i="1"/>
  <c r="GL107" i="1"/>
  <c r="GO107" i="1"/>
  <c r="GP107" i="1"/>
  <c r="GV107" i="1"/>
  <c r="I108" i="1"/>
  <c r="AC108" i="1"/>
  <c r="AE108" i="1"/>
  <c r="CS108" i="1" s="1"/>
  <c r="AF108" i="1"/>
  <c r="AG108" i="1"/>
  <c r="AH108" i="1"/>
  <c r="AI108" i="1"/>
  <c r="CW108" i="1" s="1"/>
  <c r="AJ108" i="1"/>
  <c r="CQ108" i="1"/>
  <c r="P108" i="1" s="1"/>
  <c r="CT108" i="1"/>
  <c r="CU108" i="1"/>
  <c r="CV108" i="1"/>
  <c r="CX108" i="1"/>
  <c r="W108" i="1" s="1"/>
  <c r="FR108" i="1"/>
  <c r="GL108" i="1"/>
  <c r="GO108" i="1"/>
  <c r="GP108" i="1"/>
  <c r="GV108" i="1"/>
  <c r="I109" i="1"/>
  <c r="GX109" i="1" s="1"/>
  <c r="AC109" i="1"/>
  <c r="CQ109" i="1" s="1"/>
  <c r="AD109" i="1"/>
  <c r="CR109" i="1" s="1"/>
  <c r="AE109" i="1"/>
  <c r="AF109" i="1"/>
  <c r="AG109" i="1"/>
  <c r="AH109" i="1"/>
  <c r="CV109" i="1" s="1"/>
  <c r="AI109" i="1"/>
  <c r="AJ109" i="1"/>
  <c r="CS109" i="1"/>
  <c r="CT109" i="1"/>
  <c r="CU109" i="1"/>
  <c r="CW109" i="1"/>
  <c r="CX109" i="1"/>
  <c r="FR109" i="1"/>
  <c r="GL109" i="1"/>
  <c r="GO109" i="1"/>
  <c r="GP109" i="1"/>
  <c r="GV109" i="1"/>
  <c r="I110" i="1"/>
  <c r="GX110" i="1" s="1"/>
  <c r="AC110" i="1"/>
  <c r="CQ110" i="1" s="1"/>
  <c r="AE110" i="1"/>
  <c r="AD110" i="1" s="1"/>
  <c r="CR110" i="1" s="1"/>
  <c r="AF110" i="1"/>
  <c r="AG110" i="1"/>
  <c r="CU110" i="1" s="1"/>
  <c r="AH110" i="1"/>
  <c r="AI110" i="1"/>
  <c r="AJ110" i="1"/>
  <c r="CS110" i="1"/>
  <c r="R110" i="1" s="1"/>
  <c r="GK110" i="1" s="1"/>
  <c r="CT110" i="1"/>
  <c r="CV110" i="1"/>
  <c r="CW110" i="1"/>
  <c r="CX110" i="1"/>
  <c r="W110" i="1" s="1"/>
  <c r="FR110" i="1"/>
  <c r="GL110" i="1"/>
  <c r="GO110" i="1"/>
  <c r="GP110" i="1"/>
  <c r="GV110" i="1"/>
  <c r="I111" i="1"/>
  <c r="AC111" i="1"/>
  <c r="AE111" i="1"/>
  <c r="AD111" i="1" s="1"/>
  <c r="AF111" i="1"/>
  <c r="CT111" i="1" s="1"/>
  <c r="AG111" i="1"/>
  <c r="AH111" i="1"/>
  <c r="AI111" i="1"/>
  <c r="AJ111" i="1"/>
  <c r="CX111" i="1" s="1"/>
  <c r="CS111" i="1"/>
  <c r="CU111" i="1"/>
  <c r="CV111" i="1"/>
  <c r="CW111" i="1"/>
  <c r="FR111" i="1"/>
  <c r="GL111" i="1"/>
  <c r="GO111" i="1"/>
  <c r="GP111" i="1"/>
  <c r="GV111" i="1"/>
  <c r="I112" i="1"/>
  <c r="AC112" i="1"/>
  <c r="AE112" i="1"/>
  <c r="CS112" i="1" s="1"/>
  <c r="AF112" i="1"/>
  <c r="AG112" i="1"/>
  <c r="AH112" i="1"/>
  <c r="AI112" i="1"/>
  <c r="CW112" i="1" s="1"/>
  <c r="AJ112" i="1"/>
  <c r="CQ112" i="1"/>
  <c r="CT112" i="1"/>
  <c r="CU112" i="1"/>
  <c r="CV112" i="1"/>
  <c r="CX112" i="1"/>
  <c r="FR112" i="1"/>
  <c r="GL112" i="1"/>
  <c r="GO112" i="1"/>
  <c r="GP112" i="1"/>
  <c r="GV112" i="1"/>
  <c r="I113" i="1"/>
  <c r="AC113" i="1"/>
  <c r="AD113" i="1"/>
  <c r="CR113" i="1" s="1"/>
  <c r="AE113" i="1"/>
  <c r="AF113" i="1"/>
  <c r="AG113" i="1"/>
  <c r="AH113" i="1"/>
  <c r="CV113" i="1" s="1"/>
  <c r="AI113" i="1"/>
  <c r="AJ113" i="1"/>
  <c r="CQ113" i="1"/>
  <c r="CS113" i="1"/>
  <c r="CT113" i="1"/>
  <c r="CU113" i="1"/>
  <c r="T113" i="1" s="1"/>
  <c r="CW113" i="1"/>
  <c r="CX113" i="1"/>
  <c r="FR113" i="1"/>
  <c r="GL113" i="1"/>
  <c r="GO113" i="1"/>
  <c r="GP113" i="1"/>
  <c r="GV113" i="1"/>
  <c r="GX113" i="1"/>
  <c r="I114" i="1"/>
  <c r="GX114" i="1" s="1"/>
  <c r="AC114" i="1"/>
  <c r="CQ114" i="1" s="1"/>
  <c r="AE114" i="1"/>
  <c r="AD114" i="1" s="1"/>
  <c r="CR114" i="1" s="1"/>
  <c r="AF114" i="1"/>
  <c r="AG114" i="1"/>
  <c r="CU114" i="1" s="1"/>
  <c r="T114" i="1" s="1"/>
  <c r="AH114" i="1"/>
  <c r="AI114" i="1"/>
  <c r="AJ114" i="1"/>
  <c r="CS114" i="1"/>
  <c r="R114" i="1" s="1"/>
  <c r="GK114" i="1" s="1"/>
  <c r="CT114" i="1"/>
  <c r="CV114" i="1"/>
  <c r="CW114" i="1"/>
  <c r="CX114" i="1"/>
  <c r="W114" i="1" s="1"/>
  <c r="FR114" i="1"/>
  <c r="GL114" i="1"/>
  <c r="GN114" i="1"/>
  <c r="GP114" i="1"/>
  <c r="GV114" i="1"/>
  <c r="I115" i="1"/>
  <c r="AC115" i="1"/>
  <c r="AE115" i="1"/>
  <c r="AD115" i="1" s="1"/>
  <c r="AF115" i="1"/>
  <c r="CT115" i="1" s="1"/>
  <c r="AG115" i="1"/>
  <c r="AH115" i="1"/>
  <c r="AI115" i="1"/>
  <c r="AJ115" i="1"/>
  <c r="CX115" i="1" s="1"/>
  <c r="CS115" i="1"/>
  <c r="CU115" i="1"/>
  <c r="CV115" i="1"/>
  <c r="CW115" i="1"/>
  <c r="FR115" i="1"/>
  <c r="GL115" i="1"/>
  <c r="GN115" i="1"/>
  <c r="GP115" i="1"/>
  <c r="GV115" i="1"/>
  <c r="I116" i="1"/>
  <c r="AC116" i="1"/>
  <c r="AE116" i="1"/>
  <c r="CS116" i="1" s="1"/>
  <c r="AF116" i="1"/>
  <c r="AG116" i="1"/>
  <c r="AH116" i="1"/>
  <c r="AI116" i="1"/>
  <c r="CW116" i="1" s="1"/>
  <c r="AJ116" i="1"/>
  <c r="CQ116" i="1"/>
  <c r="P116" i="1" s="1"/>
  <c r="CT116" i="1"/>
  <c r="CU116" i="1"/>
  <c r="CV116" i="1"/>
  <c r="CX116" i="1"/>
  <c r="W116" i="1" s="1"/>
  <c r="FR116" i="1"/>
  <c r="GL116" i="1"/>
  <c r="GO116" i="1"/>
  <c r="GP116" i="1"/>
  <c r="GV116" i="1"/>
  <c r="I117" i="1"/>
  <c r="GX117" i="1" s="1"/>
  <c r="AC117" i="1"/>
  <c r="CQ117" i="1" s="1"/>
  <c r="AD117" i="1"/>
  <c r="CR117" i="1" s="1"/>
  <c r="AE117" i="1"/>
  <c r="AF117" i="1"/>
  <c r="AG117" i="1"/>
  <c r="AH117" i="1"/>
  <c r="CV117" i="1" s="1"/>
  <c r="AI117" i="1"/>
  <c r="AJ117" i="1"/>
  <c r="CS117" i="1"/>
  <c r="CT117" i="1"/>
  <c r="CU117" i="1"/>
  <c r="CW117" i="1"/>
  <c r="CX117" i="1"/>
  <c r="FR117" i="1"/>
  <c r="GL117" i="1"/>
  <c r="GO117" i="1"/>
  <c r="GP117" i="1"/>
  <c r="GV117" i="1"/>
  <c r="I118" i="1"/>
  <c r="GX118" i="1" s="1"/>
  <c r="AC118" i="1"/>
  <c r="CQ118" i="1" s="1"/>
  <c r="AE118" i="1"/>
  <c r="AD118" i="1" s="1"/>
  <c r="CR118" i="1" s="1"/>
  <c r="AF118" i="1"/>
  <c r="AG118" i="1"/>
  <c r="CU118" i="1" s="1"/>
  <c r="AH118" i="1"/>
  <c r="AI118" i="1"/>
  <c r="AJ118" i="1"/>
  <c r="CS118" i="1"/>
  <c r="R118" i="1" s="1"/>
  <c r="GK118" i="1" s="1"/>
  <c r="CT118" i="1"/>
  <c r="CV118" i="1"/>
  <c r="CW118" i="1"/>
  <c r="CX118" i="1"/>
  <c r="W118" i="1" s="1"/>
  <c r="FR118" i="1"/>
  <c r="GL118" i="1"/>
  <c r="GO118" i="1"/>
  <c r="GP118" i="1"/>
  <c r="GV118" i="1"/>
  <c r="I119" i="1"/>
  <c r="AC119" i="1"/>
  <c r="AE119" i="1"/>
  <c r="AD119" i="1" s="1"/>
  <c r="AF119" i="1"/>
  <c r="CT119" i="1" s="1"/>
  <c r="AG119" i="1"/>
  <c r="AH119" i="1"/>
  <c r="AI119" i="1"/>
  <c r="AJ119" i="1"/>
  <c r="CX119" i="1" s="1"/>
  <c r="CS119" i="1"/>
  <c r="R119" i="1" s="1"/>
  <c r="GK119" i="1" s="1"/>
  <c r="CU119" i="1"/>
  <c r="CV119" i="1"/>
  <c r="CW119" i="1"/>
  <c r="FR119" i="1"/>
  <c r="GL119" i="1"/>
  <c r="GO119" i="1"/>
  <c r="GP119" i="1"/>
  <c r="GV119" i="1"/>
  <c r="I120" i="1"/>
  <c r="AC120" i="1"/>
  <c r="AE120" i="1"/>
  <c r="CS120" i="1" s="1"/>
  <c r="AF120" i="1"/>
  <c r="AG120" i="1"/>
  <c r="AH120" i="1"/>
  <c r="AI120" i="1"/>
  <c r="CW120" i="1" s="1"/>
  <c r="AJ120" i="1"/>
  <c r="CQ120" i="1"/>
  <c r="P120" i="1" s="1"/>
  <c r="CT120" i="1"/>
  <c r="CU120" i="1"/>
  <c r="CV120" i="1"/>
  <c r="CX120" i="1"/>
  <c r="W120" i="1" s="1"/>
  <c r="FR120" i="1"/>
  <c r="GL120" i="1"/>
  <c r="GO120" i="1"/>
  <c r="GP120" i="1"/>
  <c r="GV120" i="1"/>
  <c r="I121" i="1"/>
  <c r="GX121" i="1" s="1"/>
  <c r="AC121" i="1"/>
  <c r="CQ121" i="1" s="1"/>
  <c r="AD121" i="1"/>
  <c r="CR121" i="1" s="1"/>
  <c r="AE121" i="1"/>
  <c r="AF121" i="1"/>
  <c r="AG121" i="1"/>
  <c r="AH121" i="1"/>
  <c r="CV121" i="1" s="1"/>
  <c r="AI121" i="1"/>
  <c r="AJ121" i="1"/>
  <c r="CS121" i="1"/>
  <c r="CT121" i="1"/>
  <c r="CU121" i="1"/>
  <c r="CW121" i="1"/>
  <c r="CX121" i="1"/>
  <c r="FR121" i="1"/>
  <c r="GL121" i="1"/>
  <c r="GO121" i="1"/>
  <c r="GP121" i="1"/>
  <c r="GV121" i="1"/>
  <c r="C122" i="1"/>
  <c r="D122" i="1"/>
  <c r="AC122" i="1"/>
  <c r="CQ122" i="1" s="1"/>
  <c r="P122" i="1" s="1"/>
  <c r="AE122" i="1"/>
  <c r="AD122" i="1" s="1"/>
  <c r="AF122" i="1"/>
  <c r="CT122" i="1" s="1"/>
  <c r="S122" i="1" s="1"/>
  <c r="AG122" i="1"/>
  <c r="AH122" i="1"/>
  <c r="AI122" i="1"/>
  <c r="AJ122" i="1"/>
  <c r="CX122" i="1" s="1"/>
  <c r="W122" i="1" s="1"/>
  <c r="CS122" i="1"/>
  <c r="R122" i="1" s="1"/>
  <c r="GK122" i="1" s="1"/>
  <c r="CU122" i="1"/>
  <c r="T122" i="1" s="1"/>
  <c r="CV122" i="1"/>
  <c r="U122" i="1" s="1"/>
  <c r="CW122" i="1"/>
  <c r="V122" i="1" s="1"/>
  <c r="FR122" i="1"/>
  <c r="GL122" i="1"/>
  <c r="GO122" i="1"/>
  <c r="GP122" i="1"/>
  <c r="GV122" i="1"/>
  <c r="GX122" i="1"/>
  <c r="C123" i="1"/>
  <c r="D123" i="1"/>
  <c r="AC123" i="1"/>
  <c r="CQ123" i="1" s="1"/>
  <c r="P123" i="1" s="1"/>
  <c r="AE123" i="1"/>
  <c r="AF123" i="1"/>
  <c r="AG123" i="1"/>
  <c r="AH123" i="1"/>
  <c r="AI123" i="1"/>
  <c r="AJ123" i="1"/>
  <c r="CU123" i="1"/>
  <c r="T123" i="1" s="1"/>
  <c r="CW123" i="1"/>
  <c r="V123" i="1" s="1"/>
  <c r="CX123" i="1"/>
  <c r="W123" i="1" s="1"/>
  <c r="FR123" i="1"/>
  <c r="GL123" i="1"/>
  <c r="GO123" i="1"/>
  <c r="GP123" i="1"/>
  <c r="GV123" i="1"/>
  <c r="GX123" i="1"/>
  <c r="I124" i="1"/>
  <c r="GX124" i="1" s="1"/>
  <c r="AC124" i="1"/>
  <c r="CQ124" i="1" s="1"/>
  <c r="AE124" i="1"/>
  <c r="AD124" i="1" s="1"/>
  <c r="CR124" i="1" s="1"/>
  <c r="AF124" i="1"/>
  <c r="AG124" i="1"/>
  <c r="CU124" i="1" s="1"/>
  <c r="T124" i="1" s="1"/>
  <c r="AH124" i="1"/>
  <c r="AI124" i="1"/>
  <c r="AJ124" i="1"/>
  <c r="CS124" i="1"/>
  <c r="R124" i="1" s="1"/>
  <c r="GK124" i="1" s="1"/>
  <c r="CT124" i="1"/>
  <c r="CV124" i="1"/>
  <c r="CW124" i="1"/>
  <c r="CX124" i="1"/>
  <c r="W124" i="1" s="1"/>
  <c r="FR124" i="1"/>
  <c r="GL124" i="1"/>
  <c r="GO124" i="1"/>
  <c r="GP124" i="1"/>
  <c r="GV124" i="1"/>
  <c r="I125" i="1"/>
  <c r="AC125" i="1"/>
  <c r="AE125" i="1"/>
  <c r="AD125" i="1" s="1"/>
  <c r="AF125" i="1"/>
  <c r="CT125" i="1" s="1"/>
  <c r="AG125" i="1"/>
  <c r="AH125" i="1"/>
  <c r="AI125" i="1"/>
  <c r="AJ125" i="1"/>
  <c r="CX125" i="1" s="1"/>
  <c r="CS125" i="1"/>
  <c r="CU125" i="1"/>
  <c r="CV125" i="1"/>
  <c r="CW125" i="1"/>
  <c r="FR125" i="1"/>
  <c r="GL125" i="1"/>
  <c r="GO125" i="1"/>
  <c r="GP125" i="1"/>
  <c r="GV125" i="1"/>
  <c r="I126" i="1"/>
  <c r="AC126" i="1"/>
  <c r="AE126" i="1"/>
  <c r="CS126" i="1" s="1"/>
  <c r="AF126" i="1"/>
  <c r="AG126" i="1"/>
  <c r="AH126" i="1"/>
  <c r="AI126" i="1"/>
  <c r="CW126" i="1" s="1"/>
  <c r="AJ126" i="1"/>
  <c r="CQ126" i="1"/>
  <c r="P126" i="1" s="1"/>
  <c r="CT126" i="1"/>
  <c r="CU126" i="1"/>
  <c r="CV126" i="1"/>
  <c r="CX126" i="1"/>
  <c r="W126" i="1" s="1"/>
  <c r="FR126" i="1"/>
  <c r="GL126" i="1"/>
  <c r="GO126" i="1"/>
  <c r="GP126" i="1"/>
  <c r="GV126" i="1"/>
  <c r="I127" i="1"/>
  <c r="AC127" i="1"/>
  <c r="AB127" i="1" s="1"/>
  <c r="AD127" i="1"/>
  <c r="CR127" i="1" s="1"/>
  <c r="AE127" i="1"/>
  <c r="AF127" i="1"/>
  <c r="AG127" i="1"/>
  <c r="AH127" i="1"/>
  <c r="CV127" i="1" s="1"/>
  <c r="AI127" i="1"/>
  <c r="AJ127" i="1"/>
  <c r="CQ127" i="1"/>
  <c r="CS127" i="1"/>
  <c r="CT127" i="1"/>
  <c r="S127" i="1" s="1"/>
  <c r="CU127" i="1"/>
  <c r="T127" i="1" s="1"/>
  <c r="CW127" i="1"/>
  <c r="CX127" i="1"/>
  <c r="FR127" i="1"/>
  <c r="GL127" i="1"/>
  <c r="GO127" i="1"/>
  <c r="GP127" i="1"/>
  <c r="GV127" i="1"/>
  <c r="GX127" i="1"/>
  <c r="I128" i="1"/>
  <c r="GX128" i="1" s="1"/>
  <c r="AC128" i="1"/>
  <c r="CQ128" i="1" s="1"/>
  <c r="AE128" i="1"/>
  <c r="AD128" i="1" s="1"/>
  <c r="CR128" i="1" s="1"/>
  <c r="AF128" i="1"/>
  <c r="AG128" i="1"/>
  <c r="CU128" i="1" s="1"/>
  <c r="T128" i="1" s="1"/>
  <c r="AH128" i="1"/>
  <c r="AI128" i="1"/>
  <c r="AJ128" i="1"/>
  <c r="CS128" i="1"/>
  <c r="R128" i="1" s="1"/>
  <c r="GK128" i="1" s="1"/>
  <c r="CT128" i="1"/>
  <c r="CV128" i="1"/>
  <c r="CW128" i="1"/>
  <c r="CX128" i="1"/>
  <c r="W128" i="1" s="1"/>
  <c r="FR128" i="1"/>
  <c r="GL128" i="1"/>
  <c r="GO128" i="1"/>
  <c r="GP128" i="1"/>
  <c r="GV128" i="1"/>
  <c r="I129" i="1"/>
  <c r="GX129" i="1" s="1"/>
  <c r="AC129" i="1"/>
  <c r="AE129" i="1"/>
  <c r="AD129" i="1" s="1"/>
  <c r="AF129" i="1"/>
  <c r="CT129" i="1" s="1"/>
  <c r="AG129" i="1"/>
  <c r="AH129" i="1"/>
  <c r="AI129" i="1"/>
  <c r="AJ129" i="1"/>
  <c r="CX129" i="1" s="1"/>
  <c r="CQ129" i="1"/>
  <c r="P129" i="1" s="1"/>
  <c r="CS129" i="1"/>
  <c r="CU129" i="1"/>
  <c r="CV129" i="1"/>
  <c r="CW129" i="1"/>
  <c r="V129" i="1" s="1"/>
  <c r="FR129" i="1"/>
  <c r="GL129" i="1"/>
  <c r="GO129" i="1"/>
  <c r="GP129" i="1"/>
  <c r="GV129" i="1"/>
  <c r="I130" i="1"/>
  <c r="AC130" i="1"/>
  <c r="AE130" i="1"/>
  <c r="AF130" i="1"/>
  <c r="AG130" i="1"/>
  <c r="AH130" i="1"/>
  <c r="AI130" i="1"/>
  <c r="CW130" i="1" s="1"/>
  <c r="AJ130" i="1"/>
  <c r="CQ130" i="1"/>
  <c r="CT130" i="1"/>
  <c r="CU130" i="1"/>
  <c r="CV130" i="1"/>
  <c r="CX130" i="1"/>
  <c r="W130" i="1" s="1"/>
  <c r="FR130" i="1"/>
  <c r="GL130" i="1"/>
  <c r="GO130" i="1"/>
  <c r="GP130" i="1"/>
  <c r="GV130" i="1"/>
  <c r="I131" i="1"/>
  <c r="AC131" i="1"/>
  <c r="AB131" i="1" s="1"/>
  <c r="AD131" i="1"/>
  <c r="CR131" i="1" s="1"/>
  <c r="AE131" i="1"/>
  <c r="AF131" i="1"/>
  <c r="AG131" i="1"/>
  <c r="AH131" i="1"/>
  <c r="CV131" i="1" s="1"/>
  <c r="AI131" i="1"/>
  <c r="AJ131" i="1"/>
  <c r="CQ131" i="1"/>
  <c r="CS131" i="1"/>
  <c r="CT131" i="1"/>
  <c r="CU131" i="1"/>
  <c r="T131" i="1" s="1"/>
  <c r="CW131" i="1"/>
  <c r="CX131" i="1"/>
  <c r="FR131" i="1"/>
  <c r="GL131" i="1"/>
  <c r="GO131" i="1"/>
  <c r="GP131" i="1"/>
  <c r="GV131" i="1"/>
  <c r="GX131" i="1"/>
  <c r="I132" i="1"/>
  <c r="S132" i="1" s="1"/>
  <c r="AC132" i="1"/>
  <c r="AE132" i="1"/>
  <c r="AD132" i="1" s="1"/>
  <c r="CR132" i="1" s="1"/>
  <c r="AF132" i="1"/>
  <c r="AG132" i="1"/>
  <c r="CU132" i="1" s="1"/>
  <c r="AH132" i="1"/>
  <c r="AI132" i="1"/>
  <c r="AJ132" i="1"/>
  <c r="CS132" i="1"/>
  <c r="CT132" i="1"/>
  <c r="CV132" i="1"/>
  <c r="CW132" i="1"/>
  <c r="CX132" i="1"/>
  <c r="FR132" i="1"/>
  <c r="GL132" i="1"/>
  <c r="GO132" i="1"/>
  <c r="GP132" i="1"/>
  <c r="GV132" i="1"/>
  <c r="I133" i="1"/>
  <c r="R133" i="1" s="1"/>
  <c r="GK133" i="1" s="1"/>
  <c r="AB133" i="1"/>
  <c r="AC133" i="1"/>
  <c r="AE133" i="1"/>
  <c r="AD133" i="1" s="1"/>
  <c r="AF133" i="1"/>
  <c r="CT133" i="1" s="1"/>
  <c r="AG133" i="1"/>
  <c r="AH133" i="1"/>
  <c r="AI133" i="1"/>
  <c r="AJ133" i="1"/>
  <c r="CX133" i="1" s="1"/>
  <c r="CQ133" i="1"/>
  <c r="CR133" i="1"/>
  <c r="CS133" i="1"/>
  <c r="CU133" i="1"/>
  <c r="CV133" i="1"/>
  <c r="CW133" i="1"/>
  <c r="FR133" i="1"/>
  <c r="GL133" i="1"/>
  <c r="GO133" i="1"/>
  <c r="GP133" i="1"/>
  <c r="GV133" i="1"/>
  <c r="I134" i="1"/>
  <c r="P134" i="1" s="1"/>
  <c r="AC134" i="1"/>
  <c r="AE134" i="1"/>
  <c r="CS134" i="1" s="1"/>
  <c r="AF134" i="1"/>
  <c r="AG134" i="1"/>
  <c r="AH134" i="1"/>
  <c r="AI134" i="1"/>
  <c r="CW134" i="1" s="1"/>
  <c r="AJ134" i="1"/>
  <c r="CQ134" i="1"/>
  <c r="CT134" i="1"/>
  <c r="CU134" i="1"/>
  <c r="CV134" i="1"/>
  <c r="CX134" i="1"/>
  <c r="FR134" i="1"/>
  <c r="GL134" i="1"/>
  <c r="GN134" i="1"/>
  <c r="GP134" i="1"/>
  <c r="GV134" i="1"/>
  <c r="I135" i="1"/>
  <c r="T135" i="1" s="1"/>
  <c r="AC135" i="1"/>
  <c r="AD135" i="1"/>
  <c r="CR135" i="1" s="1"/>
  <c r="AE135" i="1"/>
  <c r="AF135" i="1"/>
  <c r="AG135" i="1"/>
  <c r="AH135" i="1"/>
  <c r="CV135" i="1" s="1"/>
  <c r="AI135" i="1"/>
  <c r="AJ135" i="1"/>
  <c r="CQ135" i="1"/>
  <c r="CS135" i="1"/>
  <c r="CT135" i="1"/>
  <c r="CU135" i="1"/>
  <c r="CW135" i="1"/>
  <c r="CX135" i="1"/>
  <c r="FR135" i="1"/>
  <c r="GL135" i="1"/>
  <c r="GN135" i="1"/>
  <c r="GP135" i="1"/>
  <c r="GV135" i="1"/>
  <c r="C136" i="1"/>
  <c r="D136" i="1"/>
  <c r="U136" i="1"/>
  <c r="AC136" i="1"/>
  <c r="CQ136" i="1" s="1"/>
  <c r="P136" i="1" s="1"/>
  <c r="AE136" i="1"/>
  <c r="AD136" i="1" s="1"/>
  <c r="AF136" i="1"/>
  <c r="CT136" i="1" s="1"/>
  <c r="S136" i="1" s="1"/>
  <c r="AG136" i="1"/>
  <c r="AH136" i="1"/>
  <c r="AI136" i="1"/>
  <c r="CW136" i="1" s="1"/>
  <c r="V136" i="1" s="1"/>
  <c r="AJ136" i="1"/>
  <c r="CX136" i="1" s="1"/>
  <c r="W136" i="1" s="1"/>
  <c r="CS136" i="1"/>
  <c r="R136" i="1" s="1"/>
  <c r="CU136" i="1"/>
  <c r="T136" i="1" s="1"/>
  <c r="CV136" i="1"/>
  <c r="FR136" i="1"/>
  <c r="GL136" i="1"/>
  <c r="GN136" i="1"/>
  <c r="GP136" i="1"/>
  <c r="GV136" i="1"/>
  <c r="GX136" i="1"/>
  <c r="C137" i="1"/>
  <c r="D137" i="1"/>
  <c r="W137" i="1"/>
  <c r="AC137" i="1"/>
  <c r="CQ137" i="1" s="1"/>
  <c r="P137" i="1" s="1"/>
  <c r="AE137" i="1"/>
  <c r="AF137" i="1"/>
  <c r="AG137" i="1"/>
  <c r="AH137" i="1"/>
  <c r="AI137" i="1"/>
  <c r="AJ137" i="1"/>
  <c r="CU137" i="1"/>
  <c r="T137" i="1" s="1"/>
  <c r="CW137" i="1"/>
  <c r="V137" i="1" s="1"/>
  <c r="CX137" i="1"/>
  <c r="FR137" i="1"/>
  <c r="GL137" i="1"/>
  <c r="GN137" i="1"/>
  <c r="GP137" i="1"/>
  <c r="GV137" i="1"/>
  <c r="GX137" i="1"/>
  <c r="I138" i="1"/>
  <c r="GX138" i="1" s="1"/>
  <c r="AB138" i="1"/>
  <c r="AC138" i="1"/>
  <c r="CQ138" i="1" s="1"/>
  <c r="AE138" i="1"/>
  <c r="AD138" i="1" s="1"/>
  <c r="AF138" i="1"/>
  <c r="AG138" i="1"/>
  <c r="CU138" i="1" s="1"/>
  <c r="AH138" i="1"/>
  <c r="AI138" i="1"/>
  <c r="AJ138" i="1"/>
  <c r="CX138" i="1" s="1"/>
  <c r="W138" i="1" s="1"/>
  <c r="CR138" i="1"/>
  <c r="CS138" i="1"/>
  <c r="CT138" i="1"/>
  <c r="CV138" i="1"/>
  <c r="U138" i="1" s="1"/>
  <c r="CW138" i="1"/>
  <c r="FR138" i="1"/>
  <c r="GL138" i="1"/>
  <c r="GO138" i="1"/>
  <c r="GP138" i="1"/>
  <c r="GV138" i="1"/>
  <c r="I139" i="1"/>
  <c r="T139" i="1" s="1"/>
  <c r="AC139" i="1"/>
  <c r="AD139" i="1"/>
  <c r="AB139" i="1" s="1"/>
  <c r="AE139" i="1"/>
  <c r="AF139" i="1"/>
  <c r="CT139" i="1" s="1"/>
  <c r="AG139" i="1"/>
  <c r="AH139" i="1"/>
  <c r="CV139" i="1" s="1"/>
  <c r="AI139" i="1"/>
  <c r="AJ139" i="1"/>
  <c r="CX139" i="1" s="1"/>
  <c r="CQ139" i="1"/>
  <c r="CR139" i="1"/>
  <c r="CS139" i="1"/>
  <c r="CU139" i="1"/>
  <c r="CW139" i="1"/>
  <c r="FR139" i="1"/>
  <c r="GL139" i="1"/>
  <c r="GO139" i="1"/>
  <c r="GP139" i="1"/>
  <c r="GV139" i="1"/>
  <c r="C140" i="1"/>
  <c r="D140" i="1"/>
  <c r="S140" i="1"/>
  <c r="T140" i="1"/>
  <c r="AC140" i="1"/>
  <c r="CQ140" i="1" s="1"/>
  <c r="P140" i="1" s="1"/>
  <c r="AD140" i="1"/>
  <c r="CR140" i="1" s="1"/>
  <c r="Q140" i="1" s="1"/>
  <c r="AE140" i="1"/>
  <c r="AF140" i="1"/>
  <c r="AG140" i="1"/>
  <c r="AH140" i="1"/>
  <c r="CV140" i="1" s="1"/>
  <c r="U140" i="1" s="1"/>
  <c r="AI140" i="1"/>
  <c r="AJ140" i="1"/>
  <c r="CS140" i="1"/>
  <c r="R140" i="1" s="1"/>
  <c r="GK140" i="1" s="1"/>
  <c r="CT140" i="1"/>
  <c r="CU140" i="1"/>
  <c r="CW140" i="1"/>
  <c r="V140" i="1" s="1"/>
  <c r="CX140" i="1"/>
  <c r="W140" i="1" s="1"/>
  <c r="FR140" i="1"/>
  <c r="GL140" i="1"/>
  <c r="GO140" i="1"/>
  <c r="GP140" i="1"/>
  <c r="GV140" i="1"/>
  <c r="GX140" i="1"/>
  <c r="C141" i="1"/>
  <c r="D141" i="1"/>
  <c r="AC141" i="1"/>
  <c r="CQ141" i="1" s="1"/>
  <c r="P141" i="1" s="1"/>
  <c r="AE141" i="1"/>
  <c r="AF141" i="1"/>
  <c r="AG141" i="1"/>
  <c r="CU141" i="1" s="1"/>
  <c r="T141" i="1" s="1"/>
  <c r="AH141" i="1"/>
  <c r="H155" i="6" s="1"/>
  <c r="AI141" i="1"/>
  <c r="AJ141" i="1"/>
  <c r="CX141" i="1" s="1"/>
  <c r="W141" i="1" s="1"/>
  <c r="CW141" i="1"/>
  <c r="V141" i="1" s="1"/>
  <c r="FR141" i="1"/>
  <c r="GL141" i="1"/>
  <c r="GO141" i="1"/>
  <c r="GP141" i="1"/>
  <c r="GV141" i="1"/>
  <c r="GX141" i="1"/>
  <c r="I142" i="1"/>
  <c r="AC142" i="1"/>
  <c r="AE142" i="1"/>
  <c r="AD142" i="1" s="1"/>
  <c r="AF142" i="1"/>
  <c r="CT142" i="1" s="1"/>
  <c r="AG142" i="1"/>
  <c r="AH142" i="1"/>
  <c r="AI142" i="1"/>
  <c r="CW142" i="1" s="1"/>
  <c r="AJ142" i="1"/>
  <c r="CX142" i="1" s="1"/>
  <c r="CQ142" i="1"/>
  <c r="CU142" i="1"/>
  <c r="CV142" i="1"/>
  <c r="FR142" i="1"/>
  <c r="GL142" i="1"/>
  <c r="GO142" i="1"/>
  <c r="GP142" i="1"/>
  <c r="GV142" i="1"/>
  <c r="I143" i="1"/>
  <c r="AC143" i="1"/>
  <c r="AD143" i="1"/>
  <c r="CR143" i="1" s="1"/>
  <c r="AE143" i="1"/>
  <c r="CS143" i="1" s="1"/>
  <c r="AF143" i="1"/>
  <c r="AG143" i="1"/>
  <c r="AH143" i="1"/>
  <c r="CV143" i="1" s="1"/>
  <c r="AI143" i="1"/>
  <c r="CW143" i="1" s="1"/>
  <c r="AJ143" i="1"/>
  <c r="CQ143" i="1"/>
  <c r="CT143" i="1"/>
  <c r="CU143" i="1"/>
  <c r="CX143" i="1"/>
  <c r="W143" i="1" s="1"/>
  <c r="FR143" i="1"/>
  <c r="GL143" i="1"/>
  <c r="GO143" i="1"/>
  <c r="GP143" i="1"/>
  <c r="GV143" i="1"/>
  <c r="I144" i="1"/>
  <c r="GX144" i="1" s="1"/>
  <c r="AC144" i="1"/>
  <c r="AB144" i="1" s="1"/>
  <c r="AD144" i="1"/>
  <c r="CR144" i="1" s="1"/>
  <c r="AE144" i="1"/>
  <c r="AF144" i="1"/>
  <c r="AG144" i="1"/>
  <c r="CU144" i="1" s="1"/>
  <c r="AH144" i="1"/>
  <c r="CV144" i="1" s="1"/>
  <c r="AI144" i="1"/>
  <c r="AJ144" i="1"/>
  <c r="CS144" i="1"/>
  <c r="CT144" i="1"/>
  <c r="CW144" i="1"/>
  <c r="CX144" i="1"/>
  <c r="W144" i="1" s="1"/>
  <c r="FR144" i="1"/>
  <c r="GL144" i="1"/>
  <c r="GO144" i="1"/>
  <c r="GP144" i="1"/>
  <c r="GV144" i="1"/>
  <c r="I145" i="1"/>
  <c r="AC145" i="1"/>
  <c r="AE145" i="1"/>
  <c r="AD145" i="1" s="1"/>
  <c r="AF145" i="1"/>
  <c r="CT145" i="1" s="1"/>
  <c r="AG145" i="1"/>
  <c r="CU145" i="1" s="1"/>
  <c r="T145" i="1" s="1"/>
  <c r="AH145" i="1"/>
  <c r="AI145" i="1"/>
  <c r="AJ145" i="1"/>
  <c r="CX145" i="1" s="1"/>
  <c r="CS145" i="1"/>
  <c r="R145" i="1" s="1"/>
  <c r="GK145" i="1" s="1"/>
  <c r="CV145" i="1"/>
  <c r="CW145" i="1"/>
  <c r="FR145" i="1"/>
  <c r="GL145" i="1"/>
  <c r="GO145" i="1"/>
  <c r="GP145" i="1"/>
  <c r="GV145" i="1"/>
  <c r="GX145" i="1"/>
  <c r="I146" i="1"/>
  <c r="AC146" i="1"/>
  <c r="AE146" i="1"/>
  <c r="AD146" i="1" s="1"/>
  <c r="AF146" i="1"/>
  <c r="CT146" i="1" s="1"/>
  <c r="AG146" i="1"/>
  <c r="AH146" i="1"/>
  <c r="AI146" i="1"/>
  <c r="CW146" i="1" s="1"/>
  <c r="AJ146" i="1"/>
  <c r="CX146" i="1" s="1"/>
  <c r="CQ146" i="1"/>
  <c r="P146" i="1" s="1"/>
  <c r="CU146" i="1"/>
  <c r="CV146" i="1"/>
  <c r="FR146" i="1"/>
  <c r="GL146" i="1"/>
  <c r="GO146" i="1"/>
  <c r="GP146" i="1"/>
  <c r="GV146" i="1"/>
  <c r="I147" i="1"/>
  <c r="AC147" i="1"/>
  <c r="CQ147" i="1" s="1"/>
  <c r="AD147" i="1"/>
  <c r="CR147" i="1" s="1"/>
  <c r="AE147" i="1"/>
  <c r="CS147" i="1" s="1"/>
  <c r="AF147" i="1"/>
  <c r="AG147" i="1"/>
  <c r="AH147" i="1"/>
  <c r="CV147" i="1" s="1"/>
  <c r="AI147" i="1"/>
  <c r="CW147" i="1" s="1"/>
  <c r="AJ147" i="1"/>
  <c r="CT147" i="1"/>
  <c r="CU147" i="1"/>
  <c r="CX147" i="1"/>
  <c r="FR147" i="1"/>
  <c r="GL147" i="1"/>
  <c r="GO147" i="1"/>
  <c r="GP147" i="1"/>
  <c r="GV147" i="1"/>
  <c r="I148" i="1"/>
  <c r="GX148" i="1" s="1"/>
  <c r="AC148" i="1"/>
  <c r="AB148" i="1" s="1"/>
  <c r="AD148" i="1"/>
  <c r="CR148" i="1" s="1"/>
  <c r="AE148" i="1"/>
  <c r="AF148" i="1"/>
  <c r="AG148" i="1"/>
  <c r="CU148" i="1" s="1"/>
  <c r="AH148" i="1"/>
  <c r="CV148" i="1" s="1"/>
  <c r="AI148" i="1"/>
  <c r="AJ148" i="1"/>
  <c r="CS148" i="1"/>
  <c r="CT148" i="1"/>
  <c r="CW148" i="1"/>
  <c r="CX148" i="1"/>
  <c r="W148" i="1" s="1"/>
  <c r="FR148" i="1"/>
  <c r="GL148" i="1"/>
  <c r="GO148" i="1"/>
  <c r="GP148" i="1"/>
  <c r="GV148" i="1"/>
  <c r="I149" i="1"/>
  <c r="AC149" i="1"/>
  <c r="AE149" i="1"/>
  <c r="AD149" i="1" s="1"/>
  <c r="AF149" i="1"/>
  <c r="CT149" i="1" s="1"/>
  <c r="AG149" i="1"/>
  <c r="CU149" i="1" s="1"/>
  <c r="T149" i="1" s="1"/>
  <c r="AH149" i="1"/>
  <c r="AI149" i="1"/>
  <c r="AJ149" i="1"/>
  <c r="CX149" i="1" s="1"/>
  <c r="CS149" i="1"/>
  <c r="R149" i="1" s="1"/>
  <c r="GK149" i="1" s="1"/>
  <c r="CV149" i="1"/>
  <c r="CW149" i="1"/>
  <c r="FR149" i="1"/>
  <c r="GL149" i="1"/>
  <c r="GO149" i="1"/>
  <c r="GP149" i="1"/>
  <c r="GV149" i="1"/>
  <c r="GX149" i="1"/>
  <c r="I150" i="1"/>
  <c r="AC150" i="1"/>
  <c r="AE150" i="1"/>
  <c r="AD150" i="1" s="1"/>
  <c r="AF150" i="1"/>
  <c r="CT150" i="1" s="1"/>
  <c r="AG150" i="1"/>
  <c r="AH150" i="1"/>
  <c r="AI150" i="1"/>
  <c r="CW150" i="1" s="1"/>
  <c r="AJ150" i="1"/>
  <c r="CX150" i="1" s="1"/>
  <c r="CQ150" i="1"/>
  <c r="CU150" i="1"/>
  <c r="CV150" i="1"/>
  <c r="FR150" i="1"/>
  <c r="GL150" i="1"/>
  <c r="GO150" i="1"/>
  <c r="GP150" i="1"/>
  <c r="GV150" i="1"/>
  <c r="I151" i="1"/>
  <c r="AC151" i="1"/>
  <c r="AB151" i="1" s="1"/>
  <c r="AD151" i="1"/>
  <c r="CR151" i="1" s="1"/>
  <c r="AE151" i="1"/>
  <c r="CS151" i="1" s="1"/>
  <c r="AF151" i="1"/>
  <c r="AG151" i="1"/>
  <c r="AH151" i="1"/>
  <c r="CV151" i="1" s="1"/>
  <c r="AI151" i="1"/>
  <c r="CW151" i="1" s="1"/>
  <c r="AJ151" i="1"/>
  <c r="CQ151" i="1"/>
  <c r="CT151" i="1"/>
  <c r="CU151" i="1"/>
  <c r="CX151" i="1"/>
  <c r="W151" i="1" s="1"/>
  <c r="FR151" i="1"/>
  <c r="GL151" i="1"/>
  <c r="GO151" i="1"/>
  <c r="GP151" i="1"/>
  <c r="GV151" i="1"/>
  <c r="I152" i="1"/>
  <c r="GX152" i="1" s="1"/>
  <c r="AC152" i="1"/>
  <c r="AB152" i="1" s="1"/>
  <c r="AD152" i="1"/>
  <c r="CR152" i="1" s="1"/>
  <c r="AE152" i="1"/>
  <c r="AF152" i="1"/>
  <c r="AG152" i="1"/>
  <c r="CU152" i="1" s="1"/>
  <c r="AH152" i="1"/>
  <c r="CV152" i="1" s="1"/>
  <c r="AI152" i="1"/>
  <c r="AJ152" i="1"/>
  <c r="CS152" i="1"/>
  <c r="CT152" i="1"/>
  <c r="CW152" i="1"/>
  <c r="CX152" i="1"/>
  <c r="W152" i="1" s="1"/>
  <c r="FR152" i="1"/>
  <c r="GL152" i="1"/>
  <c r="GO152" i="1"/>
  <c r="GP152" i="1"/>
  <c r="GV152" i="1"/>
  <c r="I153" i="1"/>
  <c r="AC153" i="1"/>
  <c r="CQ153" i="1" s="1"/>
  <c r="AE153" i="1"/>
  <c r="AD153" i="1" s="1"/>
  <c r="AF153" i="1"/>
  <c r="CT153" i="1" s="1"/>
  <c r="AG153" i="1"/>
  <c r="CU153" i="1" s="1"/>
  <c r="T153" i="1" s="1"/>
  <c r="AH153" i="1"/>
  <c r="AI153" i="1"/>
  <c r="AJ153" i="1"/>
  <c r="CX153" i="1" s="1"/>
  <c r="CS153" i="1"/>
  <c r="R153" i="1" s="1"/>
  <c r="GK153" i="1" s="1"/>
  <c r="CV153" i="1"/>
  <c r="CW153" i="1"/>
  <c r="FR153" i="1"/>
  <c r="GL153" i="1"/>
  <c r="GO153" i="1"/>
  <c r="GP153" i="1"/>
  <c r="GV153" i="1"/>
  <c r="GX153" i="1"/>
  <c r="I154" i="1"/>
  <c r="AC154" i="1"/>
  <c r="AE154" i="1"/>
  <c r="AD154" i="1" s="1"/>
  <c r="AF154" i="1"/>
  <c r="CT154" i="1" s="1"/>
  <c r="AG154" i="1"/>
  <c r="AH154" i="1"/>
  <c r="AI154" i="1"/>
  <c r="CW154" i="1" s="1"/>
  <c r="AJ154" i="1"/>
  <c r="CX154" i="1" s="1"/>
  <c r="CQ154" i="1"/>
  <c r="P154" i="1" s="1"/>
  <c r="CU154" i="1"/>
  <c r="CV154" i="1"/>
  <c r="FR154" i="1"/>
  <c r="GL154" i="1"/>
  <c r="GO154" i="1"/>
  <c r="GP154" i="1"/>
  <c r="GV154" i="1"/>
  <c r="I155" i="1"/>
  <c r="AC155" i="1"/>
  <c r="AB155" i="1" s="1"/>
  <c r="AD155" i="1"/>
  <c r="CR155" i="1" s="1"/>
  <c r="AE155" i="1"/>
  <c r="CS155" i="1" s="1"/>
  <c r="AF155" i="1"/>
  <c r="AG155" i="1"/>
  <c r="AH155" i="1"/>
  <c r="CV155" i="1" s="1"/>
  <c r="AI155" i="1"/>
  <c r="CW155" i="1" s="1"/>
  <c r="AJ155" i="1"/>
  <c r="CQ155" i="1"/>
  <c r="CT155" i="1"/>
  <c r="CU155" i="1"/>
  <c r="CX155" i="1"/>
  <c r="W155" i="1" s="1"/>
  <c r="FR155" i="1"/>
  <c r="GL155" i="1"/>
  <c r="GO155" i="1"/>
  <c r="GP155" i="1"/>
  <c r="GV155" i="1"/>
  <c r="I156" i="1"/>
  <c r="GX156" i="1" s="1"/>
  <c r="AC156" i="1"/>
  <c r="AB156" i="1" s="1"/>
  <c r="AD156" i="1"/>
  <c r="CR156" i="1" s="1"/>
  <c r="AE156" i="1"/>
  <c r="AF156" i="1"/>
  <c r="AG156" i="1"/>
  <c r="CU156" i="1" s="1"/>
  <c r="AH156" i="1"/>
  <c r="CV156" i="1" s="1"/>
  <c r="AI156" i="1"/>
  <c r="AJ156" i="1"/>
  <c r="CS156" i="1"/>
  <c r="CT156" i="1"/>
  <c r="CW156" i="1"/>
  <c r="CX156" i="1"/>
  <c r="FR156" i="1"/>
  <c r="GL156" i="1"/>
  <c r="GO156" i="1"/>
  <c r="GP156" i="1"/>
  <c r="GV156" i="1"/>
  <c r="I157" i="1"/>
  <c r="AC157" i="1"/>
  <c r="CQ157" i="1" s="1"/>
  <c r="AE157" i="1"/>
  <c r="AD157" i="1" s="1"/>
  <c r="AF157" i="1"/>
  <c r="CT157" i="1" s="1"/>
  <c r="AG157" i="1"/>
  <c r="CU157" i="1" s="1"/>
  <c r="T157" i="1" s="1"/>
  <c r="AH157" i="1"/>
  <c r="AI157" i="1"/>
  <c r="AJ157" i="1"/>
  <c r="CX157" i="1" s="1"/>
  <c r="CS157" i="1"/>
  <c r="R157" i="1" s="1"/>
  <c r="GK157" i="1" s="1"/>
  <c r="CV157" i="1"/>
  <c r="CW157" i="1"/>
  <c r="FR157" i="1"/>
  <c r="GL157" i="1"/>
  <c r="GO157" i="1"/>
  <c r="GP157" i="1"/>
  <c r="GV157" i="1"/>
  <c r="GX157" i="1"/>
  <c r="I158" i="1"/>
  <c r="AC158" i="1"/>
  <c r="AE158" i="1"/>
  <c r="AD158" i="1" s="1"/>
  <c r="AF158" i="1"/>
  <c r="CT158" i="1" s="1"/>
  <c r="AG158" i="1"/>
  <c r="AH158" i="1"/>
  <c r="AI158" i="1"/>
  <c r="CW158" i="1" s="1"/>
  <c r="AJ158" i="1"/>
  <c r="CX158" i="1" s="1"/>
  <c r="CQ158" i="1"/>
  <c r="P158" i="1" s="1"/>
  <c r="CU158" i="1"/>
  <c r="CV158" i="1"/>
  <c r="FR158" i="1"/>
  <c r="GL158" i="1"/>
  <c r="GO158" i="1"/>
  <c r="GP158" i="1"/>
  <c r="GV158" i="1"/>
  <c r="GX158" i="1" s="1"/>
  <c r="I159" i="1"/>
  <c r="AC159" i="1"/>
  <c r="AB159" i="1" s="1"/>
  <c r="AD159" i="1"/>
  <c r="CR159" i="1" s="1"/>
  <c r="AE159" i="1"/>
  <c r="CS159" i="1" s="1"/>
  <c r="R159" i="1" s="1"/>
  <c r="GK159" i="1" s="1"/>
  <c r="AF159" i="1"/>
  <c r="AG159" i="1"/>
  <c r="AH159" i="1"/>
  <c r="CV159" i="1" s="1"/>
  <c r="AI159" i="1"/>
  <c r="CW159" i="1" s="1"/>
  <c r="V159" i="1" s="1"/>
  <c r="AJ159" i="1"/>
  <c r="CQ159" i="1"/>
  <c r="CT159" i="1"/>
  <c r="CU159" i="1"/>
  <c r="T159" i="1" s="1"/>
  <c r="CX159" i="1"/>
  <c r="W159" i="1" s="1"/>
  <c r="FR159" i="1"/>
  <c r="GL159" i="1"/>
  <c r="GO159" i="1"/>
  <c r="GP159" i="1"/>
  <c r="GV159" i="1"/>
  <c r="I160" i="1"/>
  <c r="GX160" i="1" s="1"/>
  <c r="AC160" i="1"/>
  <c r="AB160" i="1" s="1"/>
  <c r="AD160" i="1"/>
  <c r="CR160" i="1" s="1"/>
  <c r="AE160" i="1"/>
  <c r="AF160" i="1"/>
  <c r="AG160" i="1"/>
  <c r="CU160" i="1" s="1"/>
  <c r="AH160" i="1"/>
  <c r="CV160" i="1" s="1"/>
  <c r="AI160" i="1"/>
  <c r="AJ160" i="1"/>
  <c r="CS160" i="1"/>
  <c r="CT160" i="1"/>
  <c r="CW160" i="1"/>
  <c r="CX160" i="1"/>
  <c r="FR160" i="1"/>
  <c r="GL160" i="1"/>
  <c r="GO160" i="1"/>
  <c r="GP160" i="1"/>
  <c r="GV160" i="1"/>
  <c r="I161" i="1"/>
  <c r="AC161" i="1"/>
  <c r="CQ161" i="1" s="1"/>
  <c r="AE161" i="1"/>
  <c r="AD161" i="1" s="1"/>
  <c r="AF161" i="1"/>
  <c r="CT161" i="1" s="1"/>
  <c r="S161" i="1" s="1"/>
  <c r="AG161" i="1"/>
  <c r="CU161" i="1" s="1"/>
  <c r="T161" i="1" s="1"/>
  <c r="AH161" i="1"/>
  <c r="AI161" i="1"/>
  <c r="AJ161" i="1"/>
  <c r="CX161" i="1" s="1"/>
  <c r="W161" i="1" s="1"/>
  <c r="CS161" i="1"/>
  <c r="R161" i="1" s="1"/>
  <c r="GK161" i="1" s="1"/>
  <c r="CV161" i="1"/>
  <c r="CW161" i="1"/>
  <c r="FR161" i="1"/>
  <c r="GL161" i="1"/>
  <c r="GO161" i="1"/>
  <c r="GP161" i="1"/>
  <c r="GV161" i="1"/>
  <c r="GX161" i="1"/>
  <c r="I162" i="1"/>
  <c r="AC162" i="1"/>
  <c r="AE162" i="1"/>
  <c r="AD162" i="1" s="1"/>
  <c r="AF162" i="1"/>
  <c r="CT162" i="1" s="1"/>
  <c r="AG162" i="1"/>
  <c r="AH162" i="1"/>
  <c r="AI162" i="1"/>
  <c r="CW162" i="1" s="1"/>
  <c r="AJ162" i="1"/>
  <c r="CX162" i="1" s="1"/>
  <c r="CQ162" i="1"/>
  <c r="CU162" i="1"/>
  <c r="CV162" i="1"/>
  <c r="FR162" i="1"/>
  <c r="GL162" i="1"/>
  <c r="GO162" i="1"/>
  <c r="GP162" i="1"/>
  <c r="GV162" i="1"/>
  <c r="I163" i="1"/>
  <c r="AC163" i="1"/>
  <c r="AB163" i="1" s="1"/>
  <c r="AD163" i="1"/>
  <c r="CR163" i="1" s="1"/>
  <c r="AE163" i="1"/>
  <c r="CS163" i="1" s="1"/>
  <c r="AF163" i="1"/>
  <c r="AG163" i="1"/>
  <c r="AH163" i="1"/>
  <c r="CV163" i="1" s="1"/>
  <c r="AI163" i="1"/>
  <c r="CW163" i="1" s="1"/>
  <c r="AJ163" i="1"/>
  <c r="CQ163" i="1"/>
  <c r="CT163" i="1"/>
  <c r="CU163" i="1"/>
  <c r="CX163" i="1"/>
  <c r="FR163" i="1"/>
  <c r="GL163" i="1"/>
  <c r="GO163" i="1"/>
  <c r="GP163" i="1"/>
  <c r="GV163" i="1"/>
  <c r="C164" i="1"/>
  <c r="D164" i="1"/>
  <c r="AC164" i="1"/>
  <c r="CQ164" i="1" s="1"/>
  <c r="P164" i="1" s="1"/>
  <c r="AE164" i="1"/>
  <c r="AD164" i="1" s="1"/>
  <c r="AF164" i="1"/>
  <c r="CT164" i="1" s="1"/>
  <c r="S164" i="1" s="1"/>
  <c r="AG164" i="1"/>
  <c r="CU164" i="1" s="1"/>
  <c r="T164" i="1" s="1"/>
  <c r="AH164" i="1"/>
  <c r="AI164" i="1"/>
  <c r="AJ164" i="1"/>
  <c r="CX164" i="1" s="1"/>
  <c r="W164" i="1" s="1"/>
  <c r="CS164" i="1"/>
  <c r="R164" i="1" s="1"/>
  <c r="GK164" i="1" s="1"/>
  <c r="CV164" i="1"/>
  <c r="U164" i="1" s="1"/>
  <c r="CW164" i="1"/>
  <c r="V164" i="1" s="1"/>
  <c r="FR164" i="1"/>
  <c r="GL164" i="1"/>
  <c r="GO164" i="1"/>
  <c r="GP164" i="1"/>
  <c r="GV164" i="1"/>
  <c r="GX164" i="1"/>
  <c r="C165" i="1"/>
  <c r="D165" i="1"/>
  <c r="AC165" i="1"/>
  <c r="AE165" i="1"/>
  <c r="AD165" i="1" s="1"/>
  <c r="AF165" i="1"/>
  <c r="AG165" i="1"/>
  <c r="AH165" i="1"/>
  <c r="AI165" i="1"/>
  <c r="CW165" i="1" s="1"/>
  <c r="V165" i="1" s="1"/>
  <c r="AJ165" i="1"/>
  <c r="CU165" i="1"/>
  <c r="T165" i="1" s="1"/>
  <c r="CX165" i="1"/>
  <c r="W165" i="1" s="1"/>
  <c r="FR165" i="1"/>
  <c r="GL165" i="1"/>
  <c r="GO165" i="1"/>
  <c r="GP165" i="1"/>
  <c r="GV165" i="1"/>
  <c r="GX165" i="1" s="1"/>
  <c r="I166" i="1"/>
  <c r="GX166" i="1" s="1"/>
  <c r="AC166" i="1"/>
  <c r="AD166" i="1"/>
  <c r="CR166" i="1" s="1"/>
  <c r="AE166" i="1"/>
  <c r="AF166" i="1"/>
  <c r="AG166" i="1"/>
  <c r="CU166" i="1" s="1"/>
  <c r="AH166" i="1"/>
  <c r="CV166" i="1" s="1"/>
  <c r="AI166" i="1"/>
  <c r="AJ166" i="1"/>
  <c r="CS166" i="1"/>
  <c r="CT166" i="1"/>
  <c r="CW166" i="1"/>
  <c r="CX166" i="1"/>
  <c r="FR166" i="1"/>
  <c r="GL166" i="1"/>
  <c r="GO166" i="1"/>
  <c r="GP166" i="1"/>
  <c r="GV166" i="1"/>
  <c r="I167" i="1"/>
  <c r="GX167" i="1" s="1"/>
  <c r="AB167" i="1"/>
  <c r="AC167" i="1"/>
  <c r="CQ167" i="1" s="1"/>
  <c r="AE167" i="1"/>
  <c r="AD167" i="1" s="1"/>
  <c r="CR167" i="1" s="1"/>
  <c r="AF167" i="1"/>
  <c r="CT167" i="1" s="1"/>
  <c r="AG167" i="1"/>
  <c r="CU167" i="1" s="1"/>
  <c r="AH167" i="1"/>
  <c r="AI167" i="1"/>
  <c r="AJ167" i="1"/>
  <c r="CX167" i="1" s="1"/>
  <c r="CS167" i="1"/>
  <c r="CV167" i="1"/>
  <c r="CW167" i="1"/>
  <c r="FR167" i="1"/>
  <c r="GL167" i="1"/>
  <c r="GO167" i="1"/>
  <c r="GP167" i="1"/>
  <c r="GV167" i="1"/>
  <c r="I168" i="1"/>
  <c r="P168" i="1" s="1"/>
  <c r="AC168" i="1"/>
  <c r="AE168" i="1"/>
  <c r="CS168" i="1" s="1"/>
  <c r="AF168" i="1"/>
  <c r="CT168" i="1" s="1"/>
  <c r="AG168" i="1"/>
  <c r="AH168" i="1"/>
  <c r="CV168" i="1" s="1"/>
  <c r="AI168" i="1"/>
  <c r="CW168" i="1" s="1"/>
  <c r="AJ168" i="1"/>
  <c r="CX168" i="1" s="1"/>
  <c r="CQ168" i="1"/>
  <c r="CU168" i="1"/>
  <c r="FR168" i="1"/>
  <c r="GL168" i="1"/>
  <c r="GO168" i="1"/>
  <c r="GP168" i="1"/>
  <c r="GV168" i="1"/>
  <c r="I169" i="1"/>
  <c r="AC169" i="1"/>
  <c r="AD169" i="1"/>
  <c r="CR169" i="1" s="1"/>
  <c r="AE169" i="1"/>
  <c r="CS169" i="1" s="1"/>
  <c r="AF169" i="1"/>
  <c r="AG169" i="1"/>
  <c r="AH169" i="1"/>
  <c r="CV169" i="1" s="1"/>
  <c r="AI169" i="1"/>
  <c r="CW169" i="1" s="1"/>
  <c r="AJ169" i="1"/>
  <c r="CQ169" i="1"/>
  <c r="CT169" i="1"/>
  <c r="CU169" i="1"/>
  <c r="CX169" i="1"/>
  <c r="FR169" i="1"/>
  <c r="GL169" i="1"/>
  <c r="GO169" i="1"/>
  <c r="GP169" i="1"/>
  <c r="GV169" i="1"/>
  <c r="I170" i="1"/>
  <c r="R170" i="1" s="1"/>
  <c r="GK170" i="1" s="1"/>
  <c r="AC170" i="1"/>
  <c r="CQ170" i="1" s="1"/>
  <c r="AD170" i="1"/>
  <c r="CR170" i="1" s="1"/>
  <c r="AE170" i="1"/>
  <c r="AF170" i="1"/>
  <c r="CT170" i="1" s="1"/>
  <c r="AG170" i="1"/>
  <c r="CU170" i="1" s="1"/>
  <c r="AH170" i="1"/>
  <c r="CV170" i="1" s="1"/>
  <c r="AI170" i="1"/>
  <c r="AJ170" i="1"/>
  <c r="CS170" i="1"/>
  <c r="CW170" i="1"/>
  <c r="CX170" i="1"/>
  <c r="FR170" i="1"/>
  <c r="GL170" i="1"/>
  <c r="GO170" i="1"/>
  <c r="GP170" i="1"/>
  <c r="GV170" i="1"/>
  <c r="I171" i="1"/>
  <c r="U171" i="1" s="1"/>
  <c r="AB171" i="1"/>
  <c r="AC171" i="1"/>
  <c r="CQ171" i="1" s="1"/>
  <c r="AE171" i="1"/>
  <c r="AD171" i="1" s="1"/>
  <c r="AF171" i="1"/>
  <c r="CT171" i="1" s="1"/>
  <c r="AG171" i="1"/>
  <c r="CU171" i="1" s="1"/>
  <c r="AH171" i="1"/>
  <c r="AI171" i="1"/>
  <c r="CW171" i="1" s="1"/>
  <c r="AJ171" i="1"/>
  <c r="CX171" i="1" s="1"/>
  <c r="CR171" i="1"/>
  <c r="CS171" i="1"/>
  <c r="CV171" i="1"/>
  <c r="FR171" i="1"/>
  <c r="GL171" i="1"/>
  <c r="GO171" i="1"/>
  <c r="GP171" i="1"/>
  <c r="GV171" i="1"/>
  <c r="I172" i="1"/>
  <c r="T172" i="1" s="1"/>
  <c r="AC172" i="1"/>
  <c r="AD172" i="1"/>
  <c r="AB172" i="1" s="1"/>
  <c r="AE172" i="1"/>
  <c r="CS172" i="1" s="1"/>
  <c r="AF172" i="1"/>
  <c r="CT172" i="1" s="1"/>
  <c r="S172" i="1" s="1"/>
  <c r="AG172" i="1"/>
  <c r="AH172" i="1"/>
  <c r="CV172" i="1" s="1"/>
  <c r="AI172" i="1"/>
  <c r="CW172" i="1" s="1"/>
  <c r="AJ172" i="1"/>
  <c r="CX172" i="1" s="1"/>
  <c r="W172" i="1" s="1"/>
  <c r="CQ172" i="1"/>
  <c r="CR172" i="1"/>
  <c r="CU172" i="1"/>
  <c r="FR172" i="1"/>
  <c r="GL172" i="1"/>
  <c r="GO172" i="1"/>
  <c r="GP172" i="1"/>
  <c r="GV172" i="1"/>
  <c r="I173" i="1"/>
  <c r="T173" i="1" s="1"/>
  <c r="AC173" i="1"/>
  <c r="AD173" i="1"/>
  <c r="CR173" i="1" s="1"/>
  <c r="AE173" i="1"/>
  <c r="CS173" i="1" s="1"/>
  <c r="AF173" i="1"/>
  <c r="AG173" i="1"/>
  <c r="AH173" i="1"/>
  <c r="CV173" i="1" s="1"/>
  <c r="AI173" i="1"/>
  <c r="CW173" i="1" s="1"/>
  <c r="AJ173" i="1"/>
  <c r="CQ173" i="1"/>
  <c r="CT173" i="1"/>
  <c r="CU173" i="1"/>
  <c r="CX173" i="1"/>
  <c r="FR173" i="1"/>
  <c r="GL173" i="1"/>
  <c r="GO173" i="1"/>
  <c r="GP173" i="1"/>
  <c r="GV173" i="1"/>
  <c r="I174" i="1"/>
  <c r="R174" i="1" s="1"/>
  <c r="GK174" i="1" s="1"/>
  <c r="AC174" i="1"/>
  <c r="CQ174" i="1" s="1"/>
  <c r="AD174" i="1"/>
  <c r="CR174" i="1" s="1"/>
  <c r="AE174" i="1"/>
  <c r="AF174" i="1"/>
  <c r="CT174" i="1" s="1"/>
  <c r="AG174" i="1"/>
  <c r="CU174" i="1" s="1"/>
  <c r="AH174" i="1"/>
  <c r="CV174" i="1" s="1"/>
  <c r="AI174" i="1"/>
  <c r="AJ174" i="1"/>
  <c r="CX174" i="1" s="1"/>
  <c r="CS174" i="1"/>
  <c r="CW174" i="1"/>
  <c r="FR174" i="1"/>
  <c r="GL174" i="1"/>
  <c r="GO174" i="1"/>
  <c r="GP174" i="1"/>
  <c r="GV174" i="1"/>
  <c r="GX174" i="1"/>
  <c r="I175" i="1"/>
  <c r="R175" i="1" s="1"/>
  <c r="GK175" i="1" s="1"/>
  <c r="AB175" i="1"/>
  <c r="AC175" i="1"/>
  <c r="CQ175" i="1" s="1"/>
  <c r="AE175" i="1"/>
  <c r="AD175" i="1" s="1"/>
  <c r="AF175" i="1"/>
  <c r="CT175" i="1" s="1"/>
  <c r="AG175" i="1"/>
  <c r="CU175" i="1" s="1"/>
  <c r="AH175" i="1"/>
  <c r="AI175" i="1"/>
  <c r="AJ175" i="1"/>
  <c r="CX175" i="1" s="1"/>
  <c r="CR175" i="1"/>
  <c r="CS175" i="1"/>
  <c r="CV175" i="1"/>
  <c r="CW175" i="1"/>
  <c r="FR175" i="1"/>
  <c r="GL175" i="1"/>
  <c r="GO175" i="1"/>
  <c r="GP175" i="1"/>
  <c r="GV175" i="1"/>
  <c r="I176" i="1"/>
  <c r="T176" i="1" s="1"/>
  <c r="AC176" i="1"/>
  <c r="AD176" i="1"/>
  <c r="AB176" i="1" s="1"/>
  <c r="AE176" i="1"/>
  <c r="CS176" i="1" s="1"/>
  <c r="AF176" i="1"/>
  <c r="CT176" i="1" s="1"/>
  <c r="AG176" i="1"/>
  <c r="AH176" i="1"/>
  <c r="AI176" i="1"/>
  <c r="CW176" i="1" s="1"/>
  <c r="AJ176" i="1"/>
  <c r="CX176" i="1" s="1"/>
  <c r="CQ176" i="1"/>
  <c r="CR176" i="1"/>
  <c r="CU176" i="1"/>
  <c r="CV176" i="1"/>
  <c r="FR176" i="1"/>
  <c r="GL176" i="1"/>
  <c r="GO176" i="1"/>
  <c r="GP176" i="1"/>
  <c r="GV176" i="1"/>
  <c r="I177" i="1"/>
  <c r="S177" i="1" s="1"/>
  <c r="AC177" i="1"/>
  <c r="AB177" i="1" s="1"/>
  <c r="AD177" i="1"/>
  <c r="CR177" i="1" s="1"/>
  <c r="AE177" i="1"/>
  <c r="CS177" i="1" s="1"/>
  <c r="AF177" i="1"/>
  <c r="AG177" i="1"/>
  <c r="CU177" i="1" s="1"/>
  <c r="AH177" i="1"/>
  <c r="CV177" i="1" s="1"/>
  <c r="AI177" i="1"/>
  <c r="CW177" i="1" s="1"/>
  <c r="AJ177" i="1"/>
  <c r="CQ177" i="1"/>
  <c r="CT177" i="1"/>
  <c r="CX177" i="1"/>
  <c r="FR177" i="1"/>
  <c r="GL177" i="1"/>
  <c r="GO177" i="1"/>
  <c r="GP177" i="1"/>
  <c r="GV177" i="1"/>
  <c r="I178" i="1"/>
  <c r="GX178" i="1" s="1"/>
  <c r="AC178" i="1"/>
  <c r="CQ178" i="1" s="1"/>
  <c r="AD178" i="1"/>
  <c r="CR178" i="1" s="1"/>
  <c r="AE178" i="1"/>
  <c r="AF178" i="1"/>
  <c r="AB178" i="1" s="1"/>
  <c r="AG178" i="1"/>
  <c r="CU178" i="1" s="1"/>
  <c r="AH178" i="1"/>
  <c r="CV178" i="1" s="1"/>
  <c r="AI178" i="1"/>
  <c r="AJ178" i="1"/>
  <c r="CX178" i="1" s="1"/>
  <c r="CS178" i="1"/>
  <c r="CT178" i="1"/>
  <c r="CW178" i="1"/>
  <c r="FR178" i="1"/>
  <c r="GL178" i="1"/>
  <c r="GO178" i="1"/>
  <c r="GP178" i="1"/>
  <c r="GV178" i="1"/>
  <c r="I179" i="1"/>
  <c r="AC179" i="1"/>
  <c r="CQ179" i="1" s="1"/>
  <c r="AE179" i="1"/>
  <c r="AD179" i="1" s="1"/>
  <c r="AB179" i="1" s="1"/>
  <c r="AF179" i="1"/>
  <c r="AG179" i="1"/>
  <c r="CU179" i="1" s="1"/>
  <c r="AH179" i="1"/>
  <c r="AI179" i="1"/>
  <c r="CW179" i="1" s="1"/>
  <c r="AJ179" i="1"/>
  <c r="CS179" i="1"/>
  <c r="R179" i="1" s="1"/>
  <c r="CT179" i="1"/>
  <c r="CV179" i="1"/>
  <c r="CX179" i="1"/>
  <c r="FR179" i="1"/>
  <c r="GL179" i="1"/>
  <c r="GO179" i="1"/>
  <c r="GP179" i="1"/>
  <c r="GV179" i="1"/>
  <c r="GX179" i="1" s="1"/>
  <c r="I180" i="1"/>
  <c r="Q180" i="1" s="1"/>
  <c r="AC180" i="1"/>
  <c r="AD180" i="1"/>
  <c r="AE180" i="1"/>
  <c r="AF180" i="1"/>
  <c r="CT180" i="1" s="1"/>
  <c r="AG180" i="1"/>
  <c r="AH180" i="1"/>
  <c r="AI180" i="1"/>
  <c r="AJ180" i="1"/>
  <c r="CX180" i="1" s="1"/>
  <c r="CQ180" i="1"/>
  <c r="CR180" i="1"/>
  <c r="CS180" i="1"/>
  <c r="CU180" i="1"/>
  <c r="CV180" i="1"/>
  <c r="CW180" i="1"/>
  <c r="FR180" i="1"/>
  <c r="GL180" i="1"/>
  <c r="GO180" i="1"/>
  <c r="GP180" i="1"/>
  <c r="GV180" i="1"/>
  <c r="I181" i="1"/>
  <c r="S181" i="1" s="1"/>
  <c r="AC181" i="1"/>
  <c r="AD181" i="1"/>
  <c r="AE181" i="1"/>
  <c r="CS181" i="1" s="1"/>
  <c r="AF181" i="1"/>
  <c r="AG181" i="1"/>
  <c r="AH181" i="1"/>
  <c r="AI181" i="1"/>
  <c r="CW181" i="1" s="1"/>
  <c r="AJ181" i="1"/>
  <c r="CQ181" i="1"/>
  <c r="CR181" i="1"/>
  <c r="CT181" i="1"/>
  <c r="CU181" i="1"/>
  <c r="CV181" i="1"/>
  <c r="CX181" i="1"/>
  <c r="FR181" i="1"/>
  <c r="GL181" i="1"/>
  <c r="GO181" i="1"/>
  <c r="GP181" i="1"/>
  <c r="GV181" i="1"/>
  <c r="I182" i="1"/>
  <c r="V182" i="1" s="1"/>
  <c r="AC182" i="1"/>
  <c r="AB182" i="1" s="1"/>
  <c r="AD182" i="1"/>
  <c r="CR182" i="1" s="1"/>
  <c r="AE182" i="1"/>
  <c r="AF182" i="1"/>
  <c r="AG182" i="1"/>
  <c r="AH182" i="1"/>
  <c r="CV182" i="1" s="1"/>
  <c r="AI182" i="1"/>
  <c r="AJ182" i="1"/>
  <c r="CX182" i="1" s="1"/>
  <c r="CS182" i="1"/>
  <c r="CT182" i="1"/>
  <c r="CU182" i="1"/>
  <c r="CW182" i="1"/>
  <c r="FR182" i="1"/>
  <c r="GL182" i="1"/>
  <c r="GO182" i="1"/>
  <c r="GP182" i="1"/>
  <c r="GV182" i="1"/>
  <c r="I183" i="1"/>
  <c r="AC183" i="1"/>
  <c r="AE183" i="1"/>
  <c r="AD183" i="1" s="1"/>
  <c r="AF183" i="1"/>
  <c r="CT183" i="1" s="1"/>
  <c r="AG183" i="1"/>
  <c r="AH183" i="1"/>
  <c r="AI183" i="1"/>
  <c r="CW183" i="1" s="1"/>
  <c r="AJ183" i="1"/>
  <c r="CX183" i="1" s="1"/>
  <c r="CQ183" i="1"/>
  <c r="P183" i="1" s="1"/>
  <c r="CU183" i="1"/>
  <c r="CV183" i="1"/>
  <c r="FR183" i="1"/>
  <c r="GL183" i="1"/>
  <c r="GO183" i="1"/>
  <c r="GP183" i="1"/>
  <c r="GV183" i="1"/>
  <c r="I184" i="1"/>
  <c r="AC184" i="1"/>
  <c r="AB184" i="1" s="1"/>
  <c r="AD184" i="1"/>
  <c r="CR184" i="1" s="1"/>
  <c r="AE184" i="1"/>
  <c r="CS184" i="1" s="1"/>
  <c r="AF184" i="1"/>
  <c r="AG184" i="1"/>
  <c r="AH184" i="1"/>
  <c r="CV184" i="1" s="1"/>
  <c r="AI184" i="1"/>
  <c r="CW184" i="1" s="1"/>
  <c r="AJ184" i="1"/>
  <c r="CQ184" i="1"/>
  <c r="CT184" i="1"/>
  <c r="CU184" i="1"/>
  <c r="CX184" i="1"/>
  <c r="W184" i="1" s="1"/>
  <c r="FR184" i="1"/>
  <c r="GL184" i="1"/>
  <c r="GO184" i="1"/>
  <c r="GP184" i="1"/>
  <c r="GV184" i="1"/>
  <c r="I185" i="1"/>
  <c r="GX185" i="1" s="1"/>
  <c r="AC185" i="1"/>
  <c r="AB185" i="1" s="1"/>
  <c r="AD185" i="1"/>
  <c r="CR185" i="1" s="1"/>
  <c r="AE185" i="1"/>
  <c r="AF185" i="1"/>
  <c r="AG185" i="1"/>
  <c r="CU185" i="1" s="1"/>
  <c r="AH185" i="1"/>
  <c r="CV185" i="1" s="1"/>
  <c r="AI185" i="1"/>
  <c r="AJ185" i="1"/>
  <c r="CS185" i="1"/>
  <c r="CT185" i="1"/>
  <c r="CW185" i="1"/>
  <c r="CX185" i="1"/>
  <c r="FR185" i="1"/>
  <c r="GL185" i="1"/>
  <c r="GO185" i="1"/>
  <c r="GP185" i="1"/>
  <c r="GV185" i="1"/>
  <c r="C186" i="1"/>
  <c r="D186" i="1"/>
  <c r="AC186" i="1"/>
  <c r="CQ186" i="1" s="1"/>
  <c r="P186" i="1" s="1"/>
  <c r="AE186" i="1"/>
  <c r="AD186" i="1" s="1"/>
  <c r="AF186" i="1"/>
  <c r="CT186" i="1" s="1"/>
  <c r="S186" i="1" s="1"/>
  <c r="AG186" i="1"/>
  <c r="AH186" i="1"/>
  <c r="AI186" i="1"/>
  <c r="CW186" i="1" s="1"/>
  <c r="V186" i="1" s="1"/>
  <c r="AJ186" i="1"/>
  <c r="CX186" i="1" s="1"/>
  <c r="W186" i="1" s="1"/>
  <c r="CU186" i="1"/>
  <c r="T186" i="1" s="1"/>
  <c r="CV186" i="1"/>
  <c r="U186" i="1" s="1"/>
  <c r="FR186" i="1"/>
  <c r="GL186" i="1"/>
  <c r="GO186" i="1"/>
  <c r="GP186" i="1"/>
  <c r="GV186" i="1"/>
  <c r="GX186" i="1" s="1"/>
  <c r="C187" i="1"/>
  <c r="D187" i="1"/>
  <c r="AC187" i="1"/>
  <c r="AE187" i="1"/>
  <c r="AF187" i="1"/>
  <c r="AG187" i="1"/>
  <c r="CU187" i="1" s="1"/>
  <c r="T187" i="1" s="1"/>
  <c r="AH187" i="1"/>
  <c r="AI187" i="1"/>
  <c r="AJ187" i="1"/>
  <c r="CW187" i="1"/>
  <c r="V187" i="1" s="1"/>
  <c r="CX187" i="1"/>
  <c r="W187" i="1" s="1"/>
  <c r="FR187" i="1"/>
  <c r="GL187" i="1"/>
  <c r="GO187" i="1"/>
  <c r="GP187" i="1"/>
  <c r="GV187" i="1"/>
  <c r="GX187" i="1"/>
  <c r="I188" i="1"/>
  <c r="AC188" i="1"/>
  <c r="CQ188" i="1" s="1"/>
  <c r="AE188" i="1"/>
  <c r="AD188" i="1" s="1"/>
  <c r="AF188" i="1"/>
  <c r="CT188" i="1" s="1"/>
  <c r="AG188" i="1"/>
  <c r="CU188" i="1" s="1"/>
  <c r="T188" i="1" s="1"/>
  <c r="AH188" i="1"/>
  <c r="AI188" i="1"/>
  <c r="AJ188" i="1"/>
  <c r="CX188" i="1" s="1"/>
  <c r="CS188" i="1"/>
  <c r="R188" i="1" s="1"/>
  <c r="GK188" i="1" s="1"/>
  <c r="CV188" i="1"/>
  <c r="CW188" i="1"/>
  <c r="FR188" i="1"/>
  <c r="GL188" i="1"/>
  <c r="GO188" i="1"/>
  <c r="GP188" i="1"/>
  <c r="GV188" i="1"/>
  <c r="GX188" i="1"/>
  <c r="I189" i="1"/>
  <c r="AC189" i="1"/>
  <c r="AE189" i="1"/>
  <c r="AD189" i="1" s="1"/>
  <c r="AF189" i="1"/>
  <c r="CT189" i="1" s="1"/>
  <c r="AG189" i="1"/>
  <c r="AH189" i="1"/>
  <c r="AI189" i="1"/>
  <c r="CW189" i="1" s="1"/>
  <c r="AJ189" i="1"/>
  <c r="CX189" i="1" s="1"/>
  <c r="CU189" i="1"/>
  <c r="T189" i="1" s="1"/>
  <c r="CV189" i="1"/>
  <c r="FR189" i="1"/>
  <c r="GL189" i="1"/>
  <c r="GO189" i="1"/>
  <c r="GP189" i="1"/>
  <c r="GV189" i="1"/>
  <c r="I190" i="1"/>
  <c r="AC190" i="1"/>
  <c r="AB190" i="1" s="1"/>
  <c r="AD190" i="1"/>
  <c r="CR190" i="1" s="1"/>
  <c r="AE190" i="1"/>
  <c r="CS190" i="1" s="1"/>
  <c r="AF190" i="1"/>
  <c r="AG190" i="1"/>
  <c r="AH190" i="1"/>
  <c r="CV190" i="1" s="1"/>
  <c r="AI190" i="1"/>
  <c r="CW190" i="1" s="1"/>
  <c r="AJ190" i="1"/>
  <c r="CQ190" i="1"/>
  <c r="CT190" i="1"/>
  <c r="CU190" i="1"/>
  <c r="CX190" i="1"/>
  <c r="W190" i="1" s="1"/>
  <c r="FR190" i="1"/>
  <c r="GL190" i="1"/>
  <c r="GO190" i="1"/>
  <c r="GP190" i="1"/>
  <c r="GV190" i="1"/>
  <c r="I191" i="1"/>
  <c r="AC191" i="1"/>
  <c r="AD191" i="1"/>
  <c r="CR191" i="1" s="1"/>
  <c r="AE191" i="1"/>
  <c r="AF191" i="1"/>
  <c r="AG191" i="1"/>
  <c r="CU191" i="1" s="1"/>
  <c r="AH191" i="1"/>
  <c r="CV191" i="1" s="1"/>
  <c r="AI191" i="1"/>
  <c r="AJ191" i="1"/>
  <c r="CS191" i="1"/>
  <c r="CT191" i="1"/>
  <c r="CW191" i="1"/>
  <c r="CX191" i="1"/>
  <c r="FR191" i="1"/>
  <c r="GL191" i="1"/>
  <c r="GO191" i="1"/>
  <c r="GP191" i="1"/>
  <c r="GV191" i="1"/>
  <c r="I192" i="1"/>
  <c r="AC192" i="1"/>
  <c r="CQ192" i="1" s="1"/>
  <c r="AE192" i="1"/>
  <c r="AD192" i="1" s="1"/>
  <c r="AF192" i="1"/>
  <c r="CT192" i="1" s="1"/>
  <c r="AG192" i="1"/>
  <c r="CU192" i="1" s="1"/>
  <c r="T192" i="1" s="1"/>
  <c r="AH192" i="1"/>
  <c r="AI192" i="1"/>
  <c r="AJ192" i="1"/>
  <c r="CX192" i="1" s="1"/>
  <c r="CS192" i="1"/>
  <c r="R192" i="1" s="1"/>
  <c r="GK192" i="1" s="1"/>
  <c r="CV192" i="1"/>
  <c r="CW192" i="1"/>
  <c r="FR192" i="1"/>
  <c r="GL192" i="1"/>
  <c r="GO192" i="1"/>
  <c r="GP192" i="1"/>
  <c r="GV192" i="1"/>
  <c r="GX192" i="1"/>
  <c r="I193" i="1"/>
  <c r="AC193" i="1"/>
  <c r="AE193" i="1"/>
  <c r="AD193" i="1" s="1"/>
  <c r="AF193" i="1"/>
  <c r="CT193" i="1" s="1"/>
  <c r="AG193" i="1"/>
  <c r="AH193" i="1"/>
  <c r="AI193" i="1"/>
  <c r="CW193" i="1" s="1"/>
  <c r="AJ193" i="1"/>
  <c r="CX193" i="1" s="1"/>
  <c r="CU193" i="1"/>
  <c r="CV193" i="1"/>
  <c r="FR193" i="1"/>
  <c r="GL193" i="1"/>
  <c r="GO193" i="1"/>
  <c r="GP193" i="1"/>
  <c r="GV193" i="1"/>
  <c r="C194" i="1"/>
  <c r="D194" i="1"/>
  <c r="AC194" i="1"/>
  <c r="AB194" i="1" s="1"/>
  <c r="AD194" i="1"/>
  <c r="CR194" i="1" s="1"/>
  <c r="Q194" i="1" s="1"/>
  <c r="AE194" i="1"/>
  <c r="AF194" i="1"/>
  <c r="AG194" i="1"/>
  <c r="CU194" i="1" s="1"/>
  <c r="T194" i="1" s="1"/>
  <c r="AH194" i="1"/>
  <c r="CV194" i="1" s="1"/>
  <c r="U194" i="1" s="1"/>
  <c r="AI194" i="1"/>
  <c r="AJ194" i="1"/>
  <c r="CS194" i="1"/>
  <c r="R194" i="1" s="1"/>
  <c r="GK194" i="1" s="1"/>
  <c r="CT194" i="1"/>
  <c r="S194" i="1" s="1"/>
  <c r="CW194" i="1"/>
  <c r="V194" i="1" s="1"/>
  <c r="CX194" i="1"/>
  <c r="W194" i="1" s="1"/>
  <c r="FR194" i="1"/>
  <c r="GL194" i="1"/>
  <c r="GN194" i="1"/>
  <c r="GO194" i="1"/>
  <c r="GV194" i="1"/>
  <c r="GX194" i="1"/>
  <c r="C195" i="1"/>
  <c r="D195" i="1"/>
  <c r="AC195" i="1"/>
  <c r="AE195" i="1"/>
  <c r="AD195" i="1" s="1"/>
  <c r="AF195" i="1"/>
  <c r="AG195" i="1"/>
  <c r="AH195" i="1"/>
  <c r="H194" i="6" s="1"/>
  <c r="AI195" i="1"/>
  <c r="CW195" i="1" s="1"/>
  <c r="V195" i="1" s="1"/>
  <c r="AJ195" i="1"/>
  <c r="CX195" i="1" s="1"/>
  <c r="W195" i="1" s="1"/>
  <c r="CQ195" i="1"/>
  <c r="P195" i="1" s="1"/>
  <c r="CU195" i="1"/>
  <c r="T195" i="1" s="1"/>
  <c r="FR195" i="1"/>
  <c r="GL195" i="1"/>
  <c r="GN195" i="1"/>
  <c r="GO195" i="1"/>
  <c r="GV195" i="1"/>
  <c r="GX195" i="1" s="1"/>
  <c r="C196" i="1"/>
  <c r="D196" i="1"/>
  <c r="AC196" i="1"/>
  <c r="AB196" i="1" s="1"/>
  <c r="AD196" i="1"/>
  <c r="CR196" i="1" s="1"/>
  <c r="Q196" i="1" s="1"/>
  <c r="AE196" i="1"/>
  <c r="AF196" i="1"/>
  <c r="AG196" i="1"/>
  <c r="CU196" i="1" s="1"/>
  <c r="T196" i="1" s="1"/>
  <c r="AH196" i="1"/>
  <c r="CV196" i="1" s="1"/>
  <c r="U196" i="1" s="1"/>
  <c r="AI196" i="1"/>
  <c r="AJ196" i="1"/>
  <c r="CS196" i="1"/>
  <c r="R196" i="1" s="1"/>
  <c r="GK196" i="1" s="1"/>
  <c r="CT196" i="1"/>
  <c r="S196" i="1" s="1"/>
  <c r="CW196" i="1"/>
  <c r="V196" i="1" s="1"/>
  <c r="CX196" i="1"/>
  <c r="W196" i="1" s="1"/>
  <c r="FR196" i="1"/>
  <c r="GL196" i="1"/>
  <c r="GN196" i="1"/>
  <c r="GO196" i="1"/>
  <c r="GV196" i="1"/>
  <c r="GX196" i="1"/>
  <c r="C197" i="1"/>
  <c r="D197" i="1"/>
  <c r="AC197" i="1"/>
  <c r="AD197" i="1"/>
  <c r="CR197" i="1" s="1"/>
  <c r="Q197" i="1" s="1"/>
  <c r="AE197" i="1"/>
  <c r="CS197" i="1" s="1"/>
  <c r="R197" i="1" s="1"/>
  <c r="GK197" i="1" s="1"/>
  <c r="AF197" i="1"/>
  <c r="AG197" i="1"/>
  <c r="AH197" i="1"/>
  <c r="AI197" i="1"/>
  <c r="CW197" i="1" s="1"/>
  <c r="V197" i="1" s="1"/>
  <c r="AJ197" i="1"/>
  <c r="CX197" i="1" s="1"/>
  <c r="W197" i="1" s="1"/>
  <c r="CQ197" i="1"/>
  <c r="P197" i="1" s="1"/>
  <c r="CU197" i="1"/>
  <c r="T197" i="1" s="1"/>
  <c r="FR197" i="1"/>
  <c r="GL197" i="1"/>
  <c r="GN197" i="1"/>
  <c r="GO197" i="1"/>
  <c r="GV197" i="1"/>
  <c r="GX197" i="1" s="1"/>
  <c r="C198" i="1"/>
  <c r="D198" i="1"/>
  <c r="AC198" i="1"/>
  <c r="CQ198" i="1" s="1"/>
  <c r="P198" i="1" s="1"/>
  <c r="AD198" i="1"/>
  <c r="CR198" i="1" s="1"/>
  <c r="Q198" i="1" s="1"/>
  <c r="AE198" i="1"/>
  <c r="AF198" i="1"/>
  <c r="AB198" i="1" s="1"/>
  <c r="AG198" i="1"/>
  <c r="CU198" i="1" s="1"/>
  <c r="T198" i="1" s="1"/>
  <c r="AH198" i="1"/>
  <c r="CV198" i="1" s="1"/>
  <c r="U198" i="1" s="1"/>
  <c r="AI198" i="1"/>
  <c r="AJ198" i="1"/>
  <c r="CS198" i="1"/>
  <c r="R198" i="1" s="1"/>
  <c r="GK198" i="1" s="1"/>
  <c r="CT198" i="1"/>
  <c r="S198" i="1" s="1"/>
  <c r="CW198" i="1"/>
  <c r="V198" i="1" s="1"/>
  <c r="CX198" i="1"/>
  <c r="W198" i="1" s="1"/>
  <c r="FR198" i="1"/>
  <c r="GL198" i="1"/>
  <c r="GN198" i="1"/>
  <c r="GO198" i="1"/>
  <c r="GV198" i="1"/>
  <c r="GX198" i="1"/>
  <c r="C199" i="1"/>
  <c r="D199" i="1"/>
  <c r="P199" i="1"/>
  <c r="AC199" i="1"/>
  <c r="AD199" i="1"/>
  <c r="AB199" i="1" s="1"/>
  <c r="H202" i="6" s="1"/>
  <c r="AE199" i="1"/>
  <c r="CS199" i="1" s="1"/>
  <c r="R199" i="1" s="1"/>
  <c r="GK199" i="1" s="1"/>
  <c r="AF199" i="1"/>
  <c r="AG199" i="1"/>
  <c r="AH199" i="1"/>
  <c r="AI199" i="1"/>
  <c r="CW199" i="1" s="1"/>
  <c r="V199" i="1" s="1"/>
  <c r="AJ199" i="1"/>
  <c r="CX199" i="1" s="1"/>
  <c r="W199" i="1" s="1"/>
  <c r="CQ199" i="1"/>
  <c r="CR199" i="1"/>
  <c r="Q199" i="1" s="1"/>
  <c r="CU199" i="1"/>
  <c r="T199" i="1" s="1"/>
  <c r="FR199" i="1"/>
  <c r="GL199" i="1"/>
  <c r="GN199" i="1"/>
  <c r="GO199" i="1"/>
  <c r="GV199" i="1"/>
  <c r="GX199" i="1" s="1"/>
  <c r="C200" i="1"/>
  <c r="D200" i="1"/>
  <c r="S200" i="1"/>
  <c r="V200" i="1"/>
  <c r="AC200" i="1"/>
  <c r="CQ200" i="1" s="1"/>
  <c r="P200" i="1" s="1"/>
  <c r="AD200" i="1"/>
  <c r="CR200" i="1" s="1"/>
  <c r="Q200" i="1" s="1"/>
  <c r="AE200" i="1"/>
  <c r="AF200" i="1"/>
  <c r="AG200" i="1"/>
  <c r="CU200" i="1" s="1"/>
  <c r="T200" i="1" s="1"/>
  <c r="AH200" i="1"/>
  <c r="CV200" i="1" s="1"/>
  <c r="U200" i="1" s="1"/>
  <c r="AI200" i="1"/>
  <c r="AJ200" i="1"/>
  <c r="CS200" i="1"/>
  <c r="R200" i="1" s="1"/>
  <c r="GK200" i="1" s="1"/>
  <c r="CT200" i="1"/>
  <c r="CW200" i="1"/>
  <c r="CX200" i="1"/>
  <c r="W200" i="1" s="1"/>
  <c r="FR200" i="1"/>
  <c r="GL200" i="1"/>
  <c r="GN200" i="1"/>
  <c r="GO200" i="1"/>
  <c r="GV200" i="1"/>
  <c r="GX200" i="1"/>
  <c r="C201" i="1"/>
  <c r="D201" i="1"/>
  <c r="P201" i="1"/>
  <c r="AC201" i="1"/>
  <c r="AD201" i="1"/>
  <c r="AE201" i="1"/>
  <c r="AF201" i="1"/>
  <c r="AG201" i="1"/>
  <c r="AH201" i="1"/>
  <c r="AI201" i="1"/>
  <c r="AJ201" i="1"/>
  <c r="CX201" i="1" s="1"/>
  <c r="W201" i="1" s="1"/>
  <c r="CQ201" i="1"/>
  <c r="CR201" i="1"/>
  <c r="Q201" i="1" s="1"/>
  <c r="CS201" i="1"/>
  <c r="R201" i="1" s="1"/>
  <c r="GK201" i="1" s="1"/>
  <c r="CU201" i="1"/>
  <c r="T201" i="1" s="1"/>
  <c r="CW201" i="1"/>
  <c r="V201" i="1" s="1"/>
  <c r="FR201" i="1"/>
  <c r="GL201" i="1"/>
  <c r="GN201" i="1"/>
  <c r="GO201" i="1"/>
  <c r="GV201" i="1"/>
  <c r="GX201" i="1"/>
  <c r="B203" i="1"/>
  <c r="B22" i="1" s="1"/>
  <c r="C203" i="1"/>
  <c r="C22" i="1" s="1"/>
  <c r="D203" i="1"/>
  <c r="D22" i="1" s="1"/>
  <c r="F203" i="1"/>
  <c r="F22" i="1" s="1"/>
  <c r="G203" i="1"/>
  <c r="G22" i="1" s="1"/>
  <c r="BX203" i="1"/>
  <c r="BX22" i="1" s="1"/>
  <c r="CK203" i="1"/>
  <c r="CK22" i="1" s="1"/>
  <c r="CL203" i="1"/>
  <c r="CL22" i="1" s="1"/>
  <c r="EG203" i="1"/>
  <c r="EG22" i="1" s="1"/>
  <c r="FP203" i="1"/>
  <c r="FP22" i="1" s="1"/>
  <c r="GC203" i="1"/>
  <c r="GC22" i="1" s="1"/>
  <c r="GD203" i="1"/>
  <c r="GD22" i="1" s="1"/>
  <c r="B232" i="1"/>
  <c r="B18" i="1" s="1"/>
  <c r="C232" i="1"/>
  <c r="C18" i="1" s="1"/>
  <c r="D232" i="1"/>
  <c r="D18" i="1" s="1"/>
  <c r="F232" i="1"/>
  <c r="F18" i="1" s="1"/>
  <c r="G232" i="1"/>
  <c r="G18" i="1" s="1"/>
  <c r="EG232" i="1"/>
  <c r="EG18" i="1" s="1"/>
  <c r="P236" i="1"/>
  <c r="CV195" i="1" l="1"/>
  <c r="U195" i="1" s="1"/>
  <c r="I194" i="6" s="1"/>
  <c r="CV201" i="1"/>
  <c r="U201" i="1" s="1"/>
  <c r="I212" i="6" s="1"/>
  <c r="H212" i="6"/>
  <c r="CT201" i="1"/>
  <c r="S201" i="1" s="1"/>
  <c r="U209" i="6" s="1"/>
  <c r="T209" i="6"/>
  <c r="T210" i="6"/>
  <c r="T211" i="6"/>
  <c r="H210" i="6"/>
  <c r="H211" i="6"/>
  <c r="H209" i="6"/>
  <c r="CV199" i="1"/>
  <c r="U199" i="1" s="1"/>
  <c r="I206" i="6" s="1"/>
  <c r="H206" i="6"/>
  <c r="CT199" i="1"/>
  <c r="S199" i="1" s="1"/>
  <c r="U203" i="6" s="1"/>
  <c r="T204" i="6"/>
  <c r="T205" i="6"/>
  <c r="H204" i="6"/>
  <c r="T203" i="6"/>
  <c r="H205" i="6"/>
  <c r="H203" i="6"/>
  <c r="CP198" i="1"/>
  <c r="O198" i="1" s="1"/>
  <c r="CP200" i="1"/>
  <c r="O200" i="1" s="1"/>
  <c r="GX59" i="1"/>
  <c r="CT197" i="1"/>
  <c r="S197" i="1" s="1"/>
  <c r="U197" i="6" s="1"/>
  <c r="T198" i="6"/>
  <c r="H199" i="6"/>
  <c r="H197" i="6"/>
  <c r="T199" i="6"/>
  <c r="H198" i="6"/>
  <c r="T197" i="6"/>
  <c r="CY199" i="1"/>
  <c r="X199" i="1" s="1"/>
  <c r="U204" i="6" s="1"/>
  <c r="K204" i="6" s="1"/>
  <c r="CV197" i="1"/>
  <c r="U197" i="1" s="1"/>
  <c r="I200" i="6" s="1"/>
  <c r="H200" i="6"/>
  <c r="GX181" i="1"/>
  <c r="T190" i="1"/>
  <c r="V190" i="1"/>
  <c r="R190" i="1"/>
  <c r="GK190" i="1" s="1"/>
  <c r="GX189" i="1"/>
  <c r="V189" i="1"/>
  <c r="W188" i="1"/>
  <c r="S188" i="1"/>
  <c r="T121" i="1"/>
  <c r="T109" i="1"/>
  <c r="CT195" i="1"/>
  <c r="S195" i="1" s="1"/>
  <c r="U191" i="6" s="1"/>
  <c r="T192" i="6"/>
  <c r="T193" i="6"/>
  <c r="H192" i="6"/>
  <c r="T191" i="6"/>
  <c r="H193" i="6"/>
  <c r="H191" i="6"/>
  <c r="V192" i="1"/>
  <c r="S190" i="1"/>
  <c r="U190" i="1"/>
  <c r="Q190" i="1"/>
  <c r="U189" i="1"/>
  <c r="W191" i="1"/>
  <c r="R152" i="1"/>
  <c r="GK152" i="1" s="1"/>
  <c r="T152" i="1"/>
  <c r="W177" i="1"/>
  <c r="V177" i="1"/>
  <c r="R177" i="1"/>
  <c r="GK177" i="1" s="1"/>
  <c r="Q167" i="1"/>
  <c r="V161" i="1"/>
  <c r="GX191" i="1"/>
  <c r="GX185" i="6"/>
  <c r="E185" i="6"/>
  <c r="GW185" i="6"/>
  <c r="CQ189" i="1"/>
  <c r="P189" i="1" s="1"/>
  <c r="U183" i="6" s="1"/>
  <c r="K183" i="6" s="1"/>
  <c r="T183" i="6"/>
  <c r="H183" i="6"/>
  <c r="P142" i="1"/>
  <c r="GX187" i="6"/>
  <c r="E187" i="6"/>
  <c r="GW187" i="6"/>
  <c r="GX190" i="1"/>
  <c r="GX183" i="6"/>
  <c r="E183" i="6"/>
  <c r="GW183" i="6"/>
  <c r="CV187" i="1"/>
  <c r="U187" i="1" s="1"/>
  <c r="I182" i="6" s="1"/>
  <c r="H182" i="6"/>
  <c r="U183" i="1"/>
  <c r="V183" i="1"/>
  <c r="T181" i="1"/>
  <c r="T143" i="1"/>
  <c r="V143" i="1"/>
  <c r="R143" i="1"/>
  <c r="GK143" i="1" s="1"/>
  <c r="GX142" i="1"/>
  <c r="W142" i="1"/>
  <c r="W65" i="1"/>
  <c r="T44" i="1"/>
  <c r="S143" i="1"/>
  <c r="U143" i="1"/>
  <c r="Q143" i="1"/>
  <c r="V139" i="1"/>
  <c r="CQ193" i="1"/>
  <c r="P193" i="1" s="1"/>
  <c r="U187" i="6" s="1"/>
  <c r="K187" i="6" s="1"/>
  <c r="T187" i="6"/>
  <c r="H187" i="6"/>
  <c r="CS187" i="1"/>
  <c r="R187" i="1" s="1"/>
  <c r="GM179" i="6"/>
  <c r="I179" i="6" s="1"/>
  <c r="H179" i="6"/>
  <c r="W156" i="1"/>
  <c r="AB191" i="1"/>
  <c r="T185" i="6"/>
  <c r="H185" i="6"/>
  <c r="CT187" i="1"/>
  <c r="S187" i="1" s="1"/>
  <c r="U177" i="6" s="1"/>
  <c r="T177" i="6"/>
  <c r="T180" i="6"/>
  <c r="H177" i="6"/>
  <c r="H181" i="6"/>
  <c r="T181" i="6"/>
  <c r="H180" i="6"/>
  <c r="GX163" i="1"/>
  <c r="P163" i="1"/>
  <c r="T162" i="1"/>
  <c r="R156" i="1"/>
  <c r="GK156" i="1" s="1"/>
  <c r="T156" i="1"/>
  <c r="GX143" i="1"/>
  <c r="P143" i="1"/>
  <c r="U156" i="6" s="1"/>
  <c r="K156" i="6" s="1"/>
  <c r="T142" i="1"/>
  <c r="AD187" i="1"/>
  <c r="AB187" i="1" s="1"/>
  <c r="H176" i="6" s="1"/>
  <c r="V188" i="1"/>
  <c r="U188" i="1"/>
  <c r="P188" i="1"/>
  <c r="T193" i="1"/>
  <c r="R191" i="1"/>
  <c r="GK191" i="1" s="1"/>
  <c r="T191" i="1"/>
  <c r="W189" i="1"/>
  <c r="S189" i="1"/>
  <c r="GX193" i="1"/>
  <c r="W193" i="1"/>
  <c r="S193" i="1"/>
  <c r="V191" i="1"/>
  <c r="U193" i="1"/>
  <c r="V193" i="1"/>
  <c r="S191" i="1"/>
  <c r="U191" i="1"/>
  <c r="Q191" i="1"/>
  <c r="U192" i="1"/>
  <c r="P192" i="1"/>
  <c r="P190" i="1"/>
  <c r="W192" i="1"/>
  <c r="S192" i="1"/>
  <c r="U180" i="1"/>
  <c r="W166" i="1"/>
  <c r="W181" i="1"/>
  <c r="Q181" i="1"/>
  <c r="GX180" i="1"/>
  <c r="T180" i="1"/>
  <c r="W180" i="1"/>
  <c r="S180" i="1"/>
  <c r="CP180" i="1" s="1"/>
  <c r="O180" i="1" s="1"/>
  <c r="V180" i="1"/>
  <c r="R171" i="1"/>
  <c r="GK171" i="1" s="1"/>
  <c r="W147" i="1"/>
  <c r="U134" i="1"/>
  <c r="GX133" i="1"/>
  <c r="V31" i="1"/>
  <c r="P180" i="1"/>
  <c r="V171" i="1"/>
  <c r="R180" i="1"/>
  <c r="GK180" i="1" s="1"/>
  <c r="GX139" i="1"/>
  <c r="Q139" i="1"/>
  <c r="U139" i="1"/>
  <c r="P139" i="1"/>
  <c r="V176" i="1"/>
  <c r="CT165" i="1"/>
  <c r="S165" i="1" s="1"/>
  <c r="U166" i="6" s="1"/>
  <c r="T166" i="6"/>
  <c r="H171" i="6"/>
  <c r="T170" i="6"/>
  <c r="H166" i="6"/>
  <c r="T171" i="6"/>
  <c r="H170" i="6"/>
  <c r="W160" i="1"/>
  <c r="P150" i="1"/>
  <c r="T118" i="1"/>
  <c r="T110" i="1"/>
  <c r="P68" i="1"/>
  <c r="V181" i="1"/>
  <c r="R181" i="1"/>
  <c r="GK181" i="1" s="1"/>
  <c r="GX175" i="1"/>
  <c r="P175" i="1"/>
  <c r="S173" i="1"/>
  <c r="U173" i="1"/>
  <c r="Q173" i="1"/>
  <c r="V172" i="1"/>
  <c r="R172" i="1"/>
  <c r="GK172" i="1" s="1"/>
  <c r="GX173" i="6"/>
  <c r="E173" i="6"/>
  <c r="GW173" i="6"/>
  <c r="W168" i="1"/>
  <c r="S168" i="1"/>
  <c r="V166" i="1"/>
  <c r="CS165" i="1"/>
  <c r="R165" i="1" s="1"/>
  <c r="H168" i="6"/>
  <c r="GM168" i="6"/>
  <c r="I168" i="6" s="1"/>
  <c r="U161" i="1"/>
  <c r="P161" i="1"/>
  <c r="S131" i="1"/>
  <c r="U129" i="1"/>
  <c r="W129" i="1"/>
  <c r="S129" i="1"/>
  <c r="U54" i="1"/>
  <c r="W54" i="1"/>
  <c r="S54" i="1"/>
  <c r="R176" i="1"/>
  <c r="GK176" i="1" s="1"/>
  <c r="GX182" i="1"/>
  <c r="S182" i="1"/>
  <c r="U182" i="1"/>
  <c r="Q182" i="1"/>
  <c r="GX176" i="1"/>
  <c r="GX170" i="1"/>
  <c r="T170" i="1"/>
  <c r="P170" i="1"/>
  <c r="GX168" i="1"/>
  <c r="CV165" i="1"/>
  <c r="U165" i="1" s="1"/>
  <c r="I172" i="6" s="1"/>
  <c r="H172" i="6"/>
  <c r="AB169" i="1"/>
  <c r="T173" i="6"/>
  <c r="H173" i="6"/>
  <c r="W178" i="1"/>
  <c r="V178" i="1"/>
  <c r="Q176" i="1"/>
  <c r="V175" i="1"/>
  <c r="W175" i="1"/>
  <c r="S175" i="1"/>
  <c r="CZ175" i="1" s="1"/>
  <c r="Y175" i="1" s="1"/>
  <c r="U175" i="1"/>
  <c r="CQ165" i="1"/>
  <c r="P165" i="1" s="1"/>
  <c r="U169" i="6" s="1"/>
  <c r="K169" i="6" s="1"/>
  <c r="H169" i="6"/>
  <c r="T169" i="6"/>
  <c r="P169" i="1"/>
  <c r="U173" i="6" s="1"/>
  <c r="K173" i="6" s="1"/>
  <c r="CR165" i="1"/>
  <c r="Q165" i="1" s="1"/>
  <c r="U167" i="6" s="1"/>
  <c r="K167" i="6" s="1"/>
  <c r="T167" i="6"/>
  <c r="H167" i="6"/>
  <c r="AB165" i="1"/>
  <c r="H165" i="6" s="1"/>
  <c r="S185" i="1"/>
  <c r="U185" i="1"/>
  <c r="Q185" i="1"/>
  <c r="T182" i="1"/>
  <c r="R182" i="1"/>
  <c r="GK182" i="1" s="1"/>
  <c r="W173" i="1"/>
  <c r="V170" i="1"/>
  <c r="U170" i="1"/>
  <c r="Q170" i="1"/>
  <c r="W169" i="1"/>
  <c r="W174" i="1"/>
  <c r="S174" i="1"/>
  <c r="W179" i="1"/>
  <c r="S169" i="1"/>
  <c r="U169" i="1"/>
  <c r="Q169" i="1"/>
  <c r="S166" i="1"/>
  <c r="U166" i="1"/>
  <c r="Q166" i="1"/>
  <c r="W185" i="1"/>
  <c r="V185" i="1"/>
  <c r="T183" i="1"/>
  <c r="W182" i="1"/>
  <c r="U179" i="1"/>
  <c r="V179" i="1"/>
  <c r="GX173" i="1"/>
  <c r="P173" i="1"/>
  <c r="CY172" i="1"/>
  <c r="X172" i="1" s="1"/>
  <c r="CZ172" i="1"/>
  <c r="Y172" i="1" s="1"/>
  <c r="W170" i="1"/>
  <c r="GX169" i="1"/>
  <c r="CZ177" i="1"/>
  <c r="Y177" i="1" s="1"/>
  <c r="CY177" i="1"/>
  <c r="X177" i="1" s="1"/>
  <c r="W167" i="1"/>
  <c r="S167" i="1"/>
  <c r="V167" i="1"/>
  <c r="U177" i="1"/>
  <c r="Q177" i="1"/>
  <c r="P171" i="1"/>
  <c r="R185" i="1"/>
  <c r="GK185" i="1" s="1"/>
  <c r="T185" i="1"/>
  <c r="GX183" i="1"/>
  <c r="W183" i="1"/>
  <c r="S183" i="1"/>
  <c r="U181" i="1"/>
  <c r="P181" i="1"/>
  <c r="S179" i="1"/>
  <c r="GX177" i="1"/>
  <c r="P177" i="1"/>
  <c r="T177" i="1"/>
  <c r="Q175" i="1"/>
  <c r="T175" i="1"/>
  <c r="V173" i="1"/>
  <c r="R173" i="1"/>
  <c r="GK173" i="1" s="1"/>
  <c r="GX171" i="1"/>
  <c r="Q171" i="1"/>
  <c r="T171" i="1"/>
  <c r="T169" i="1"/>
  <c r="V169" i="1"/>
  <c r="R169" i="1"/>
  <c r="GK169" i="1" s="1"/>
  <c r="U167" i="1"/>
  <c r="P167" i="1"/>
  <c r="R167" i="1"/>
  <c r="GK167" i="1" s="1"/>
  <c r="T167" i="1"/>
  <c r="R184" i="1"/>
  <c r="GK184" i="1" s="1"/>
  <c r="GX184" i="1"/>
  <c r="P184" i="1"/>
  <c r="R178" i="1"/>
  <c r="GK178" i="1" s="1"/>
  <c r="U176" i="1"/>
  <c r="W176" i="1"/>
  <c r="S176" i="1"/>
  <c r="T174" i="1"/>
  <c r="P174" i="1"/>
  <c r="P172" i="1"/>
  <c r="V168" i="1"/>
  <c r="R168" i="1"/>
  <c r="GK168" i="1" s="1"/>
  <c r="T184" i="1"/>
  <c r="V184" i="1"/>
  <c r="S184" i="1"/>
  <c r="U184" i="1"/>
  <c r="Q184" i="1"/>
  <c r="S178" i="1"/>
  <c r="U178" i="1"/>
  <c r="Q178" i="1"/>
  <c r="P176" i="1"/>
  <c r="V174" i="1"/>
  <c r="U174" i="1"/>
  <c r="Q174" i="1"/>
  <c r="GX172" i="1"/>
  <c r="Q172" i="1"/>
  <c r="U172" i="1"/>
  <c r="S170" i="1"/>
  <c r="T168" i="1"/>
  <c r="U168" i="1"/>
  <c r="R166" i="1"/>
  <c r="GK166" i="1" s="1"/>
  <c r="T166" i="1"/>
  <c r="P162" i="1"/>
  <c r="W149" i="1"/>
  <c r="S149" i="1"/>
  <c r="T147" i="1"/>
  <c r="V147" i="1"/>
  <c r="GX146" i="1"/>
  <c r="W146" i="1"/>
  <c r="CV141" i="1"/>
  <c r="U141" i="1" s="1"/>
  <c r="I155" i="6" s="1"/>
  <c r="V128" i="1"/>
  <c r="V125" i="1"/>
  <c r="V106" i="1"/>
  <c r="W97" i="1"/>
  <c r="R160" i="1"/>
  <c r="GK160" i="1" s="1"/>
  <c r="T160" i="1"/>
  <c r="U153" i="1"/>
  <c r="GX151" i="1"/>
  <c r="GX132" i="1"/>
  <c r="U132" i="1"/>
  <c r="Q132" i="1"/>
  <c r="U128" i="1"/>
  <c r="Q128" i="1"/>
  <c r="U125" i="1"/>
  <c r="P153" i="1"/>
  <c r="CT141" i="1"/>
  <c r="S141" i="1" s="1"/>
  <c r="U150" i="6" s="1"/>
  <c r="T150" i="6"/>
  <c r="T153" i="6"/>
  <c r="H150" i="6"/>
  <c r="T154" i="6"/>
  <c r="H153" i="6"/>
  <c r="H154" i="6"/>
  <c r="CQ149" i="1"/>
  <c r="T162" i="6"/>
  <c r="H162" i="6"/>
  <c r="AB147" i="1"/>
  <c r="T160" i="6"/>
  <c r="H160" i="6"/>
  <c r="AD141" i="1"/>
  <c r="T151" i="6" s="1"/>
  <c r="GM152" i="6"/>
  <c r="I152" i="6" s="1"/>
  <c r="H152" i="6"/>
  <c r="W163" i="1"/>
  <c r="T163" i="1"/>
  <c r="V163" i="1"/>
  <c r="R163" i="1"/>
  <c r="GK163" i="1" s="1"/>
  <c r="GX162" i="1"/>
  <c r="W162" i="1"/>
  <c r="S162" i="1"/>
  <c r="V160" i="1"/>
  <c r="W153" i="1"/>
  <c r="T151" i="1"/>
  <c r="V151" i="1"/>
  <c r="R151" i="1"/>
  <c r="GK151" i="1" s="1"/>
  <c r="GX150" i="1"/>
  <c r="W150" i="1"/>
  <c r="GX162" i="6"/>
  <c r="E162" i="6"/>
  <c r="GW162" i="6"/>
  <c r="GX160" i="6"/>
  <c r="E160" i="6"/>
  <c r="GW160" i="6"/>
  <c r="CQ145" i="1"/>
  <c r="P145" i="1" s="1"/>
  <c r="U158" i="6" s="1"/>
  <c r="K158" i="6" s="1"/>
  <c r="T158" i="6"/>
  <c r="H158" i="6"/>
  <c r="AB143" i="1"/>
  <c r="T156" i="6"/>
  <c r="H156" i="6"/>
  <c r="W67" i="1"/>
  <c r="S67" i="1"/>
  <c r="T65" i="1"/>
  <c r="V65" i="1"/>
  <c r="R65" i="1"/>
  <c r="GK65" i="1" s="1"/>
  <c r="GX64" i="1"/>
  <c r="S163" i="1"/>
  <c r="U163" i="1"/>
  <c r="Q163" i="1"/>
  <c r="U162" i="1"/>
  <c r="V162" i="1"/>
  <c r="S160" i="1"/>
  <c r="U160" i="1"/>
  <c r="Q160" i="1"/>
  <c r="T154" i="1"/>
  <c r="V153" i="1"/>
  <c r="S151" i="1"/>
  <c r="U151" i="1"/>
  <c r="Q151" i="1"/>
  <c r="R148" i="1"/>
  <c r="GK148" i="1" s="1"/>
  <c r="T148" i="1"/>
  <c r="GX158" i="6"/>
  <c r="E158" i="6"/>
  <c r="GW158" i="6"/>
  <c r="GX156" i="6"/>
  <c r="E156" i="6"/>
  <c r="GW156" i="6"/>
  <c r="V67" i="1"/>
  <c r="S65" i="1"/>
  <c r="U65" i="1"/>
  <c r="Q65" i="1"/>
  <c r="U64" i="1"/>
  <c r="V64" i="1"/>
  <c r="CS141" i="1"/>
  <c r="R141" i="1" s="1"/>
  <c r="R147" i="1"/>
  <c r="GK147" i="1" s="1"/>
  <c r="S146" i="1"/>
  <c r="V144" i="1"/>
  <c r="CP143" i="1"/>
  <c r="O143" i="1" s="1"/>
  <c r="CP140" i="1"/>
  <c r="O140" i="1" s="1"/>
  <c r="GX154" i="1"/>
  <c r="W154" i="1"/>
  <c r="S154" i="1"/>
  <c r="V152" i="1"/>
  <c r="T150" i="1"/>
  <c r="U146" i="1"/>
  <c r="V146" i="1"/>
  <c r="S144" i="1"/>
  <c r="U144" i="1"/>
  <c r="Q144" i="1"/>
  <c r="T158" i="1"/>
  <c r="U154" i="1"/>
  <c r="V154" i="1"/>
  <c r="S152" i="1"/>
  <c r="U152" i="1"/>
  <c r="Q152" i="1"/>
  <c r="T146" i="1"/>
  <c r="R144" i="1"/>
  <c r="GK144" i="1" s="1"/>
  <c r="T144" i="1"/>
  <c r="U157" i="1"/>
  <c r="P157" i="1"/>
  <c r="GX155" i="1"/>
  <c r="P155" i="1"/>
  <c r="U145" i="1"/>
  <c r="FR203" i="1"/>
  <c r="FR22" i="1" s="1"/>
  <c r="S159" i="1"/>
  <c r="U159" i="1"/>
  <c r="Q159" i="1"/>
  <c r="W157" i="1"/>
  <c r="S157" i="1"/>
  <c r="T155" i="1"/>
  <c r="V155" i="1"/>
  <c r="R155" i="1"/>
  <c r="GK155" i="1" s="1"/>
  <c r="P151" i="1"/>
  <c r="V149" i="1"/>
  <c r="S147" i="1"/>
  <c r="U147" i="1"/>
  <c r="Q147" i="1"/>
  <c r="W145" i="1"/>
  <c r="S145" i="1"/>
  <c r="GX159" i="1"/>
  <c r="P159" i="1"/>
  <c r="V157" i="1"/>
  <c r="S155" i="1"/>
  <c r="U155" i="1"/>
  <c r="Q155" i="1"/>
  <c r="S153" i="1"/>
  <c r="U149" i="1"/>
  <c r="P149" i="1"/>
  <c r="U162" i="6" s="1"/>
  <c r="K162" i="6" s="1"/>
  <c r="GX147" i="1"/>
  <c r="P147" i="1"/>
  <c r="U160" i="6" s="1"/>
  <c r="K160" i="6" s="1"/>
  <c r="V145" i="1"/>
  <c r="U158" i="1"/>
  <c r="V158" i="1"/>
  <c r="S156" i="1"/>
  <c r="U156" i="1"/>
  <c r="Q156" i="1"/>
  <c r="U150" i="1"/>
  <c r="V150" i="1"/>
  <c r="S148" i="1"/>
  <c r="U148" i="1"/>
  <c r="Q148" i="1"/>
  <c r="U142" i="1"/>
  <c r="V142" i="1"/>
  <c r="W158" i="1"/>
  <c r="S158" i="1"/>
  <c r="V156" i="1"/>
  <c r="S150" i="1"/>
  <c r="V148" i="1"/>
  <c r="S142" i="1"/>
  <c r="T117" i="1"/>
  <c r="R139" i="1"/>
  <c r="GK139" i="1" s="1"/>
  <c r="V131" i="1"/>
  <c r="P130" i="1"/>
  <c r="W112" i="1"/>
  <c r="P112" i="1"/>
  <c r="S59" i="1"/>
  <c r="CT137" i="1"/>
  <c r="S137" i="1" s="1"/>
  <c r="U142" i="6" s="1"/>
  <c r="T142" i="6"/>
  <c r="T145" i="6"/>
  <c r="H142" i="6"/>
  <c r="T146" i="6"/>
  <c r="H145" i="6"/>
  <c r="H146" i="6"/>
  <c r="AD137" i="1"/>
  <c r="T143" i="6" s="1"/>
  <c r="GM144" i="6"/>
  <c r="I144" i="6" s="1"/>
  <c r="H144" i="6"/>
  <c r="V101" i="1"/>
  <c r="R101" i="1"/>
  <c r="GK101" i="1" s="1"/>
  <c r="CV137" i="1"/>
  <c r="U137" i="1" s="1"/>
  <c r="I147" i="6" s="1"/>
  <c r="H147" i="6"/>
  <c r="W125" i="1"/>
  <c r="CR137" i="1"/>
  <c r="Q137" i="1" s="1"/>
  <c r="U143" i="6" s="1"/>
  <c r="K143" i="6" s="1"/>
  <c r="CS137" i="1"/>
  <c r="R137" i="1" s="1"/>
  <c r="R138" i="1"/>
  <c r="GK138" i="1" s="1"/>
  <c r="V138" i="1"/>
  <c r="Q138" i="1"/>
  <c r="T138" i="1"/>
  <c r="S138" i="1"/>
  <c r="W131" i="1"/>
  <c r="R131" i="1"/>
  <c r="GK131" i="1" s="1"/>
  <c r="U131" i="1"/>
  <c r="Q131" i="1"/>
  <c r="S128" i="1"/>
  <c r="R92" i="1"/>
  <c r="GK92" i="1" s="1"/>
  <c r="U67" i="1"/>
  <c r="GX65" i="1"/>
  <c r="P131" i="1"/>
  <c r="S125" i="1"/>
  <c r="AD123" i="1"/>
  <c r="CR123" i="1" s="1"/>
  <c r="Q123" i="1" s="1"/>
  <c r="GM134" i="6"/>
  <c r="I134" i="6" s="1"/>
  <c r="H134" i="6"/>
  <c r="T129" i="1"/>
  <c r="W127" i="1"/>
  <c r="R127" i="1"/>
  <c r="GK127" i="1" s="1"/>
  <c r="U127" i="1"/>
  <c r="Q127" i="1"/>
  <c r="CQ125" i="1"/>
  <c r="P125" i="1" s="1"/>
  <c r="U138" i="6" s="1"/>
  <c r="K138" i="6" s="1"/>
  <c r="T138" i="6"/>
  <c r="H138" i="6"/>
  <c r="CV123" i="1"/>
  <c r="U123" i="1" s="1"/>
  <c r="I137" i="6" s="1"/>
  <c r="H137" i="6"/>
  <c r="V110" i="1"/>
  <c r="V107" i="1"/>
  <c r="T64" i="1"/>
  <c r="GX125" i="1"/>
  <c r="GX138" i="6"/>
  <c r="E138" i="6"/>
  <c r="GW138" i="6"/>
  <c r="GX108" i="1"/>
  <c r="V94" i="1"/>
  <c r="CT123" i="1"/>
  <c r="S123" i="1" s="1"/>
  <c r="U132" i="6" s="1"/>
  <c r="T132" i="6"/>
  <c r="T135" i="6"/>
  <c r="H132" i="6"/>
  <c r="T136" i="6"/>
  <c r="H135" i="6"/>
  <c r="H136" i="6"/>
  <c r="CS123" i="1"/>
  <c r="R123" i="1" s="1"/>
  <c r="V135" i="1"/>
  <c r="P135" i="1"/>
  <c r="S134" i="1"/>
  <c r="R132" i="1"/>
  <c r="GK132" i="1" s="1"/>
  <c r="T132" i="1"/>
  <c r="W132" i="1"/>
  <c r="GX130" i="1"/>
  <c r="T126" i="1"/>
  <c r="V126" i="1"/>
  <c r="R126" i="1"/>
  <c r="GK126" i="1" s="1"/>
  <c r="W135" i="1"/>
  <c r="V132" i="1"/>
  <c r="GX126" i="1"/>
  <c r="S126" i="1"/>
  <c r="GX134" i="1"/>
  <c r="T134" i="1"/>
  <c r="V134" i="1"/>
  <c r="R134" i="1"/>
  <c r="GK134" i="1" s="1"/>
  <c r="V133" i="1"/>
  <c r="Q133" i="1"/>
  <c r="V127" i="1"/>
  <c r="P127" i="1"/>
  <c r="U126" i="1"/>
  <c r="S135" i="1"/>
  <c r="U133" i="1"/>
  <c r="P133" i="1"/>
  <c r="R129" i="1"/>
  <c r="GK129" i="1" s="1"/>
  <c r="T125" i="1"/>
  <c r="U135" i="1"/>
  <c r="Q135" i="1"/>
  <c r="R135" i="1"/>
  <c r="GK135" i="1" s="1"/>
  <c r="R125" i="1"/>
  <c r="GK125" i="1" s="1"/>
  <c r="W134" i="1"/>
  <c r="U130" i="1"/>
  <c r="P128" i="1"/>
  <c r="U124" i="1"/>
  <c r="Q124" i="1"/>
  <c r="T130" i="1"/>
  <c r="V130" i="1"/>
  <c r="S124" i="1"/>
  <c r="P124" i="1"/>
  <c r="S130" i="1"/>
  <c r="V124" i="1"/>
  <c r="W93" i="1"/>
  <c r="V119" i="1"/>
  <c r="V111" i="1"/>
  <c r="U110" i="1"/>
  <c r="Q110" i="1"/>
  <c r="V103" i="1"/>
  <c r="U103" i="1"/>
  <c r="Q103" i="1"/>
  <c r="V102" i="1"/>
  <c r="R102" i="1"/>
  <c r="GK102" i="1" s="1"/>
  <c r="U99" i="1"/>
  <c r="Q99" i="1"/>
  <c r="U93" i="1"/>
  <c r="T87" i="1"/>
  <c r="GX83" i="1"/>
  <c r="U83" i="1"/>
  <c r="P83" i="1"/>
  <c r="W82" i="1"/>
  <c r="R82" i="1"/>
  <c r="GK82" i="1" s="1"/>
  <c r="W81" i="1"/>
  <c r="S77" i="1"/>
  <c r="U77" i="1"/>
  <c r="S110" i="1"/>
  <c r="P110" i="1"/>
  <c r="S102" i="1"/>
  <c r="U102" i="1"/>
  <c r="Q102" i="1"/>
  <c r="GX100" i="1"/>
  <c r="R100" i="1"/>
  <c r="P100" i="1"/>
  <c r="R96" i="1"/>
  <c r="GK96" i="1" s="1"/>
  <c r="AB121" i="1"/>
  <c r="T128" i="6"/>
  <c r="H128" i="6"/>
  <c r="GX119" i="1"/>
  <c r="GX126" i="6"/>
  <c r="E126" i="6"/>
  <c r="GW126" i="6"/>
  <c r="GX116" i="1"/>
  <c r="AB113" i="1"/>
  <c r="T120" i="6"/>
  <c r="H120" i="6"/>
  <c r="GX111" i="1"/>
  <c r="GX118" i="6"/>
  <c r="E118" i="6"/>
  <c r="GW118" i="6"/>
  <c r="GX116" i="6"/>
  <c r="E116" i="6"/>
  <c r="GW116" i="6"/>
  <c r="T112" i="6"/>
  <c r="H112" i="6"/>
  <c r="T108" i="6"/>
  <c r="H108" i="6"/>
  <c r="CQ97" i="1"/>
  <c r="P97" i="1" s="1"/>
  <c r="U104" i="6" s="1"/>
  <c r="K104" i="6" s="1"/>
  <c r="T104" i="6"/>
  <c r="H104" i="6"/>
  <c r="T102" i="6"/>
  <c r="H102" i="6"/>
  <c r="T92" i="1"/>
  <c r="GX91" i="1"/>
  <c r="GX98" i="6"/>
  <c r="E98" i="6"/>
  <c r="GW98" i="6"/>
  <c r="V90" i="1"/>
  <c r="P90" i="1"/>
  <c r="CQ89" i="1"/>
  <c r="P89" i="1" s="1"/>
  <c r="U94" i="6" s="1"/>
  <c r="K94" i="6" s="1"/>
  <c r="H94" i="6"/>
  <c r="T94" i="6"/>
  <c r="GX128" i="6"/>
  <c r="E128" i="6"/>
  <c r="GW128" i="6"/>
  <c r="CQ115" i="1"/>
  <c r="P115" i="1" s="1"/>
  <c r="U122" i="6" s="1"/>
  <c r="K122" i="6" s="1"/>
  <c r="T122" i="6"/>
  <c r="H122" i="6"/>
  <c r="GX120" i="6"/>
  <c r="E120" i="6"/>
  <c r="GW120" i="6"/>
  <c r="R105" i="1"/>
  <c r="GK105" i="1" s="1"/>
  <c r="GX112" i="6"/>
  <c r="E112" i="6"/>
  <c r="GW112" i="6"/>
  <c r="T101" i="1"/>
  <c r="GX108" i="6"/>
  <c r="E108" i="6"/>
  <c r="GW108" i="6"/>
  <c r="GX104" i="6"/>
  <c r="E104" i="6"/>
  <c r="GW104" i="6"/>
  <c r="GX95" i="1"/>
  <c r="GX102" i="6"/>
  <c r="E102" i="6"/>
  <c r="GW102" i="6"/>
  <c r="P94" i="1"/>
  <c r="AB117" i="1"/>
  <c r="T124" i="6"/>
  <c r="H124" i="6"/>
  <c r="U116" i="1"/>
  <c r="GX115" i="1"/>
  <c r="GX122" i="6"/>
  <c r="E122" i="6"/>
  <c r="GW122" i="6"/>
  <c r="CQ107" i="1"/>
  <c r="P107" i="1" s="1"/>
  <c r="U114" i="6" s="1"/>
  <c r="K114" i="6" s="1"/>
  <c r="T114" i="6"/>
  <c r="H114" i="6"/>
  <c r="CQ103" i="1"/>
  <c r="T110" i="6"/>
  <c r="H110" i="6"/>
  <c r="T106" i="6"/>
  <c r="H106" i="6"/>
  <c r="CQ93" i="1"/>
  <c r="P93" i="1" s="1"/>
  <c r="U100" i="6" s="1"/>
  <c r="K100" i="6" s="1"/>
  <c r="T100" i="6"/>
  <c r="H100" i="6"/>
  <c r="CT89" i="1"/>
  <c r="S89" i="1" s="1"/>
  <c r="U91" i="6" s="1"/>
  <c r="T91" i="6"/>
  <c r="H96" i="6"/>
  <c r="T96" i="6"/>
  <c r="H91" i="6"/>
  <c r="T95" i="6"/>
  <c r="H95" i="6"/>
  <c r="GX72" i="1"/>
  <c r="CQ119" i="1"/>
  <c r="P119" i="1" s="1"/>
  <c r="U126" i="6" s="1"/>
  <c r="K126" i="6" s="1"/>
  <c r="T126" i="6"/>
  <c r="H126" i="6"/>
  <c r="V118" i="1"/>
  <c r="GX124" i="6"/>
  <c r="E124" i="6"/>
  <c r="GW124" i="6"/>
  <c r="T116" i="1"/>
  <c r="V116" i="1"/>
  <c r="R116" i="1"/>
  <c r="GK116" i="1" s="1"/>
  <c r="V115" i="1"/>
  <c r="S114" i="1"/>
  <c r="P114" i="1"/>
  <c r="CQ111" i="1"/>
  <c r="P111" i="1" s="1"/>
  <c r="U118" i="6" s="1"/>
  <c r="K118" i="6" s="1"/>
  <c r="T118" i="6"/>
  <c r="H118" i="6"/>
  <c r="AB109" i="1"/>
  <c r="T116" i="6"/>
  <c r="H116" i="6"/>
  <c r="GX107" i="1"/>
  <c r="GX114" i="6"/>
  <c r="E114" i="6"/>
  <c r="GW114" i="6"/>
  <c r="GX103" i="1"/>
  <c r="GX110" i="6"/>
  <c r="E110" i="6"/>
  <c r="GW110" i="6"/>
  <c r="S99" i="1"/>
  <c r="GX106" i="6"/>
  <c r="E106" i="6"/>
  <c r="GW106" i="6"/>
  <c r="V98" i="1"/>
  <c r="P98" i="1"/>
  <c r="GX100" i="6"/>
  <c r="E100" i="6"/>
  <c r="GW100" i="6"/>
  <c r="AB91" i="1"/>
  <c r="T98" i="6"/>
  <c r="H98" i="6"/>
  <c r="W90" i="1"/>
  <c r="R90" i="1"/>
  <c r="GK90" i="1" s="1"/>
  <c r="U90" i="1"/>
  <c r="Q90" i="1"/>
  <c r="AD89" i="1"/>
  <c r="T92" i="6" s="1"/>
  <c r="H93" i="6"/>
  <c r="GM93" i="6"/>
  <c r="I93" i="6" s="1"/>
  <c r="AB101" i="1"/>
  <c r="CR89" i="1"/>
  <c r="Q89" i="1" s="1"/>
  <c r="U92" i="6" s="1"/>
  <c r="K92" i="6" s="1"/>
  <c r="T120" i="1"/>
  <c r="V120" i="1"/>
  <c r="R120" i="1"/>
  <c r="GK120" i="1" s="1"/>
  <c r="S117" i="1"/>
  <c r="U107" i="1"/>
  <c r="U106" i="1"/>
  <c r="Q106" i="1"/>
  <c r="W105" i="1"/>
  <c r="U105" i="1"/>
  <c r="Q105" i="1"/>
  <c r="U97" i="1"/>
  <c r="V95" i="1"/>
  <c r="T93" i="1"/>
  <c r="V93" i="1"/>
  <c r="Q93" i="1"/>
  <c r="GX120" i="1"/>
  <c r="S120" i="1"/>
  <c r="T107" i="1"/>
  <c r="S106" i="1"/>
  <c r="P106" i="1"/>
  <c r="V99" i="1"/>
  <c r="T97" i="1"/>
  <c r="V97" i="1"/>
  <c r="Q97" i="1"/>
  <c r="GX93" i="1"/>
  <c r="GX97" i="1"/>
  <c r="S97" i="1"/>
  <c r="S91" i="1"/>
  <c r="S113" i="1"/>
  <c r="W121" i="1"/>
  <c r="R121" i="1"/>
  <c r="GK121" i="1" s="1"/>
  <c r="U121" i="1"/>
  <c r="Q121" i="1"/>
  <c r="U119" i="1"/>
  <c r="W119" i="1"/>
  <c r="S119" i="1"/>
  <c r="W117" i="1"/>
  <c r="R117" i="1"/>
  <c r="GK117" i="1" s="1"/>
  <c r="U117" i="1"/>
  <c r="Q117" i="1"/>
  <c r="U115" i="1"/>
  <c r="W115" i="1"/>
  <c r="S115" i="1"/>
  <c r="W113" i="1"/>
  <c r="R113" i="1"/>
  <c r="GK113" i="1" s="1"/>
  <c r="U113" i="1"/>
  <c r="Q113" i="1"/>
  <c r="U111" i="1"/>
  <c r="W111" i="1"/>
  <c r="S111" i="1"/>
  <c r="S109" i="1"/>
  <c r="GX105" i="1"/>
  <c r="P105" i="1"/>
  <c r="U112" i="6" s="1"/>
  <c r="K112" i="6" s="1"/>
  <c r="GX101" i="1"/>
  <c r="Q101" i="1"/>
  <c r="U101" i="1"/>
  <c r="U95" i="1"/>
  <c r="Q95" i="1"/>
  <c r="S93" i="1"/>
  <c r="V91" i="1"/>
  <c r="V121" i="1"/>
  <c r="P121" i="1"/>
  <c r="U128" i="6" s="1"/>
  <c r="K128" i="6" s="1"/>
  <c r="T119" i="1"/>
  <c r="V117" i="1"/>
  <c r="P117" i="1"/>
  <c r="U124" i="6" s="1"/>
  <c r="K124" i="6" s="1"/>
  <c r="T115" i="1"/>
  <c r="V113" i="1"/>
  <c r="P113" i="1"/>
  <c r="T111" i="1"/>
  <c r="W109" i="1"/>
  <c r="R109" i="1"/>
  <c r="GK109" i="1" s="1"/>
  <c r="U109" i="1"/>
  <c r="Q109" i="1"/>
  <c r="W107" i="1"/>
  <c r="S107" i="1"/>
  <c r="T105" i="1"/>
  <c r="V105" i="1"/>
  <c r="W103" i="1"/>
  <c r="S103" i="1"/>
  <c r="R103" i="1"/>
  <c r="GK103" i="1" s="1"/>
  <c r="P101" i="1"/>
  <c r="U108" i="6" s="1"/>
  <c r="K108" i="6" s="1"/>
  <c r="W99" i="1"/>
  <c r="R99" i="1"/>
  <c r="GK99" i="1" s="1"/>
  <c r="T99" i="1"/>
  <c r="S95" i="1"/>
  <c r="U91" i="1"/>
  <c r="Q91" i="1"/>
  <c r="R115" i="1"/>
  <c r="GK115" i="1" s="1"/>
  <c r="R111" i="1"/>
  <c r="GK111" i="1" s="1"/>
  <c r="V109" i="1"/>
  <c r="P109" i="1"/>
  <c r="S105" i="1"/>
  <c r="W101" i="1"/>
  <c r="S101" i="1"/>
  <c r="S121" i="1"/>
  <c r="U118" i="1"/>
  <c r="Q118" i="1"/>
  <c r="S116" i="1"/>
  <c r="V114" i="1"/>
  <c r="T112" i="1"/>
  <c r="V112" i="1"/>
  <c r="R112" i="1"/>
  <c r="GK112" i="1" s="1"/>
  <c r="U108" i="1"/>
  <c r="V104" i="1"/>
  <c r="P102" i="1"/>
  <c r="T102" i="1"/>
  <c r="Q100" i="1"/>
  <c r="T100" i="1"/>
  <c r="S98" i="1"/>
  <c r="V96" i="1"/>
  <c r="W96" i="1"/>
  <c r="S96" i="1"/>
  <c r="S94" i="1"/>
  <c r="U120" i="1"/>
  <c r="S118" i="1"/>
  <c r="P118" i="1"/>
  <c r="U114" i="1"/>
  <c r="Q114" i="1"/>
  <c r="GX112" i="1"/>
  <c r="S112" i="1"/>
  <c r="T108" i="1"/>
  <c r="V108" i="1"/>
  <c r="R108" i="1"/>
  <c r="GK108" i="1" s="1"/>
  <c r="U104" i="1"/>
  <c r="GX102" i="1"/>
  <c r="V100" i="1"/>
  <c r="W100" i="1"/>
  <c r="S100" i="1"/>
  <c r="W98" i="1"/>
  <c r="R98" i="1"/>
  <c r="GK98" i="1" s="1"/>
  <c r="U98" i="1"/>
  <c r="Q98" i="1"/>
  <c r="U96" i="1"/>
  <c r="W94" i="1"/>
  <c r="R94" i="1"/>
  <c r="GK94" i="1" s="1"/>
  <c r="U94" i="1"/>
  <c r="Q94" i="1"/>
  <c r="U92" i="1"/>
  <c r="W92" i="1"/>
  <c r="S92" i="1"/>
  <c r="S90" i="1"/>
  <c r="S108" i="1"/>
  <c r="Q104" i="1"/>
  <c r="T104" i="1"/>
  <c r="CP94" i="1"/>
  <c r="O94" i="1" s="1"/>
  <c r="U112" i="1"/>
  <c r="V78" i="1"/>
  <c r="W59" i="1"/>
  <c r="V59" i="1"/>
  <c r="CV57" i="1"/>
  <c r="U57" i="1" s="1"/>
  <c r="I76" i="6" s="1"/>
  <c r="U55" i="1"/>
  <c r="Q63" i="1"/>
  <c r="T63" i="1"/>
  <c r="S62" i="1"/>
  <c r="T62" i="1"/>
  <c r="P61" i="1"/>
  <c r="U79" i="6" s="1"/>
  <c r="K79" i="6" s="1"/>
  <c r="U82" i="1"/>
  <c r="Q82" i="1"/>
  <c r="CQ63" i="1"/>
  <c r="P63" i="1" s="1"/>
  <c r="U81" i="6" s="1"/>
  <c r="K81" i="6" s="1"/>
  <c r="T81" i="6"/>
  <c r="H81" i="6"/>
  <c r="T79" i="6"/>
  <c r="H79" i="6"/>
  <c r="T77" i="6"/>
  <c r="H77" i="6"/>
  <c r="GX87" i="1"/>
  <c r="S87" i="1"/>
  <c r="T83" i="1"/>
  <c r="W78" i="1"/>
  <c r="T77" i="1"/>
  <c r="V77" i="1"/>
  <c r="R77" i="1"/>
  <c r="GK77" i="1" s="1"/>
  <c r="GX69" i="1"/>
  <c r="P69" i="1"/>
  <c r="U87" i="6" s="1"/>
  <c r="K87" i="6" s="1"/>
  <c r="AB69" i="1"/>
  <c r="T87" i="6"/>
  <c r="H87" i="6"/>
  <c r="GX63" i="1"/>
  <c r="GX81" i="6"/>
  <c r="E81" i="6"/>
  <c r="GW81" i="6"/>
  <c r="GX79" i="6"/>
  <c r="E79" i="6"/>
  <c r="GW79" i="6"/>
  <c r="T59" i="1"/>
  <c r="CT57" i="1"/>
  <c r="S57" i="1" s="1"/>
  <c r="U70" i="6" s="1"/>
  <c r="T70" i="6"/>
  <c r="H70" i="6"/>
  <c r="T74" i="6"/>
  <c r="T75" i="6"/>
  <c r="H74" i="6"/>
  <c r="H75" i="6"/>
  <c r="W48" i="1"/>
  <c r="S48" i="1"/>
  <c r="CZ48" i="1" s="1"/>
  <c r="Y48" i="1" s="1"/>
  <c r="T45" i="1"/>
  <c r="V45" i="1"/>
  <c r="R45" i="1"/>
  <c r="GK45" i="1" s="1"/>
  <c r="V43" i="1"/>
  <c r="S41" i="1"/>
  <c r="U41" i="1"/>
  <c r="Q41" i="1"/>
  <c r="R35" i="1"/>
  <c r="GK35" i="1" s="1"/>
  <c r="U35" i="1"/>
  <c r="Q35" i="1"/>
  <c r="Q77" i="1"/>
  <c r="GX87" i="6"/>
  <c r="E87" i="6"/>
  <c r="GW87" i="6"/>
  <c r="CQ67" i="1"/>
  <c r="P67" i="1" s="1"/>
  <c r="U85" i="6" s="1"/>
  <c r="K85" i="6" s="1"/>
  <c r="T85" i="6"/>
  <c r="H85" i="6"/>
  <c r="AB65" i="1"/>
  <c r="T83" i="6"/>
  <c r="H83" i="6"/>
  <c r="GM72" i="6"/>
  <c r="I72" i="6" s="1"/>
  <c r="H72" i="6"/>
  <c r="V83" i="1"/>
  <c r="Q83" i="1"/>
  <c r="GX81" i="1"/>
  <c r="T80" i="1"/>
  <c r="V80" i="1"/>
  <c r="Q80" i="1"/>
  <c r="GX77" i="1"/>
  <c r="P77" i="1"/>
  <c r="GX85" i="6"/>
  <c r="E85" i="6"/>
  <c r="GW85" i="6"/>
  <c r="GX83" i="6"/>
  <c r="E83" i="6"/>
  <c r="GW83" i="6"/>
  <c r="GX77" i="6"/>
  <c r="E77" i="6"/>
  <c r="GW77" i="6"/>
  <c r="CQ57" i="1"/>
  <c r="P57" i="1" s="1"/>
  <c r="U73" i="6" s="1"/>
  <c r="K73" i="6" s="1"/>
  <c r="H73" i="6"/>
  <c r="T73" i="6"/>
  <c r="U48" i="1"/>
  <c r="P48" i="1"/>
  <c r="GX45" i="1"/>
  <c r="AB63" i="1"/>
  <c r="V84" i="1"/>
  <c r="W75" i="1"/>
  <c r="S75" i="1"/>
  <c r="T73" i="1"/>
  <c r="V73" i="1"/>
  <c r="R73" i="1"/>
  <c r="GK73" i="1" s="1"/>
  <c r="U60" i="1"/>
  <c r="P60" i="1"/>
  <c r="T58" i="1"/>
  <c r="S84" i="1"/>
  <c r="U84" i="1"/>
  <c r="Q84" i="1"/>
  <c r="T81" i="1"/>
  <c r="V81" i="1"/>
  <c r="R81" i="1"/>
  <c r="GK81" i="1" s="1"/>
  <c r="GX80" i="1"/>
  <c r="P80" i="1"/>
  <c r="Q79" i="1"/>
  <c r="S78" i="1"/>
  <c r="U78" i="1"/>
  <c r="Q78" i="1"/>
  <c r="V75" i="1"/>
  <c r="S73" i="1"/>
  <c r="U73" i="1"/>
  <c r="Q73" i="1"/>
  <c r="U72" i="1"/>
  <c r="V72" i="1"/>
  <c r="S70" i="1"/>
  <c r="U70" i="1"/>
  <c r="Q70" i="1"/>
  <c r="P65" i="1"/>
  <c r="U83" i="6" s="1"/>
  <c r="K83" i="6" s="1"/>
  <c r="GX60" i="1"/>
  <c r="T60" i="1"/>
  <c r="R60" i="1"/>
  <c r="GK60" i="1" s="1"/>
  <c r="R84" i="1"/>
  <c r="GK84" i="1" s="1"/>
  <c r="T84" i="1"/>
  <c r="S81" i="1"/>
  <c r="U81" i="1"/>
  <c r="U80" i="1"/>
  <c r="W80" i="1"/>
  <c r="S80" i="1"/>
  <c r="R78" i="1"/>
  <c r="GK78" i="1" s="1"/>
  <c r="T78" i="1"/>
  <c r="U75" i="1"/>
  <c r="P75" i="1"/>
  <c r="GX73" i="1"/>
  <c r="T72" i="1"/>
  <c r="R70" i="1"/>
  <c r="GK70" i="1" s="1"/>
  <c r="T70" i="1"/>
  <c r="Q60" i="1"/>
  <c r="FQ203" i="1"/>
  <c r="FQ22" i="1" s="1"/>
  <c r="W85" i="1"/>
  <c r="S85" i="1"/>
  <c r="U79" i="1"/>
  <c r="P79" i="1"/>
  <c r="W71" i="1"/>
  <c r="S71" i="1"/>
  <c r="CZ71" i="1" s="1"/>
  <c r="Y71" i="1" s="1"/>
  <c r="U87" i="1"/>
  <c r="V85" i="1"/>
  <c r="W83" i="1"/>
  <c r="S83" i="1"/>
  <c r="CZ83" i="1" s="1"/>
  <c r="Y83" i="1" s="1"/>
  <c r="GX79" i="1"/>
  <c r="R79" i="1"/>
  <c r="GK79" i="1" s="1"/>
  <c r="T79" i="1"/>
  <c r="P73" i="1"/>
  <c r="V71" i="1"/>
  <c r="T69" i="1"/>
  <c r="V69" i="1"/>
  <c r="R69" i="1"/>
  <c r="GK69" i="1" s="1"/>
  <c r="U63" i="1"/>
  <c r="GX61" i="1"/>
  <c r="V61" i="1"/>
  <c r="R61" i="1"/>
  <c r="GK61" i="1" s="1"/>
  <c r="V87" i="1"/>
  <c r="Q87" i="1"/>
  <c r="U85" i="1"/>
  <c r="P85" i="1"/>
  <c r="W79" i="1"/>
  <c r="S79" i="1"/>
  <c r="CZ79" i="1" s="1"/>
  <c r="Y79" i="1" s="1"/>
  <c r="U71" i="1"/>
  <c r="P71" i="1"/>
  <c r="S69" i="1"/>
  <c r="U69" i="1"/>
  <c r="Q69" i="1"/>
  <c r="R63" i="1"/>
  <c r="GK63" i="1" s="1"/>
  <c r="T61" i="1"/>
  <c r="U61" i="1"/>
  <c r="Q61" i="1"/>
  <c r="BZ203" i="1"/>
  <c r="BZ22" i="1" s="1"/>
  <c r="U86" i="1"/>
  <c r="W86" i="1"/>
  <c r="S86" i="1"/>
  <c r="GX82" i="1"/>
  <c r="V82" i="1"/>
  <c r="P82" i="1"/>
  <c r="GX76" i="1"/>
  <c r="W76" i="1"/>
  <c r="S76" i="1"/>
  <c r="V74" i="1"/>
  <c r="GX68" i="1"/>
  <c r="W68" i="1"/>
  <c r="S68" i="1"/>
  <c r="V66" i="1"/>
  <c r="GX58" i="1"/>
  <c r="R58" i="1"/>
  <c r="GK58" i="1" s="1"/>
  <c r="U58" i="1"/>
  <c r="BY203" i="1"/>
  <c r="BY22" i="1" s="1"/>
  <c r="T86" i="1"/>
  <c r="T82" i="1"/>
  <c r="U76" i="1"/>
  <c r="V76" i="1"/>
  <c r="S74" i="1"/>
  <c r="U74" i="1"/>
  <c r="Q74" i="1"/>
  <c r="U68" i="1"/>
  <c r="V68" i="1"/>
  <c r="S66" i="1"/>
  <c r="U66" i="1"/>
  <c r="Q66" i="1"/>
  <c r="GX62" i="1"/>
  <c r="V62" i="1"/>
  <c r="R62" i="1"/>
  <c r="GK62" i="1" s="1"/>
  <c r="R86" i="1"/>
  <c r="GK86" i="1" s="1"/>
  <c r="T76" i="1"/>
  <c r="R74" i="1"/>
  <c r="GK74" i="1" s="1"/>
  <c r="T74" i="1"/>
  <c r="W72" i="1"/>
  <c r="S72" i="1"/>
  <c r="V70" i="1"/>
  <c r="T68" i="1"/>
  <c r="R66" i="1"/>
  <c r="GK66" i="1" s="1"/>
  <c r="T66" i="1"/>
  <c r="W64" i="1"/>
  <c r="S64" i="1"/>
  <c r="W62" i="1"/>
  <c r="U62" i="1"/>
  <c r="Q62" i="1"/>
  <c r="W60" i="1"/>
  <c r="S60" i="1"/>
  <c r="V58" i="1"/>
  <c r="W58" i="1"/>
  <c r="S58" i="1"/>
  <c r="Q40" i="1"/>
  <c r="V40" i="1"/>
  <c r="GX50" i="1"/>
  <c r="P50" i="1"/>
  <c r="U34" i="1"/>
  <c r="S52" i="1"/>
  <c r="W50" i="1"/>
  <c r="V50" i="1"/>
  <c r="R50" i="1"/>
  <c r="GK50" i="1" s="1"/>
  <c r="W49" i="1"/>
  <c r="S49" i="1"/>
  <c r="T35" i="1"/>
  <c r="GX30" i="1"/>
  <c r="T28" i="1"/>
  <c r="T66" i="6"/>
  <c r="H66" i="6"/>
  <c r="CQ29" i="1"/>
  <c r="P29" i="1" s="1"/>
  <c r="U62" i="6" s="1"/>
  <c r="K62" i="6" s="1"/>
  <c r="T62" i="6"/>
  <c r="H62" i="6"/>
  <c r="H57" i="6"/>
  <c r="GM57" i="6"/>
  <c r="I57" i="6" s="1"/>
  <c r="U51" i="1"/>
  <c r="GX36" i="1"/>
  <c r="GX33" i="1"/>
  <c r="GX66" i="6"/>
  <c r="E66" i="6"/>
  <c r="GW66" i="6"/>
  <c r="E62" i="6"/>
  <c r="GX62" i="6"/>
  <c r="GW62" i="6"/>
  <c r="H58" i="6"/>
  <c r="T58" i="6"/>
  <c r="W46" i="1"/>
  <c r="V46" i="1"/>
  <c r="W44" i="1"/>
  <c r="U38" i="1"/>
  <c r="GX37" i="1"/>
  <c r="U37" i="1"/>
  <c r="Q37" i="1"/>
  <c r="W36" i="1"/>
  <c r="V36" i="1"/>
  <c r="T64" i="6"/>
  <c r="H64" i="6"/>
  <c r="W29" i="1"/>
  <c r="CV27" i="1"/>
  <c r="U27" i="1" s="1"/>
  <c r="I61" i="6" s="1"/>
  <c r="GX55" i="1"/>
  <c r="S55" i="1"/>
  <c r="U53" i="1"/>
  <c r="Q53" i="1"/>
  <c r="GX51" i="1"/>
  <c r="S51" i="1"/>
  <c r="GX31" i="1"/>
  <c r="GX64" i="6"/>
  <c r="E64" i="6"/>
  <c r="GW64" i="6"/>
  <c r="CT27" i="1"/>
  <c r="S27" i="1" s="1"/>
  <c r="U55" i="6" s="1"/>
  <c r="T55" i="6"/>
  <c r="T59" i="6"/>
  <c r="H55" i="6"/>
  <c r="T60" i="6"/>
  <c r="H59" i="6"/>
  <c r="H60" i="6"/>
  <c r="AB31" i="1"/>
  <c r="AB29" i="1"/>
  <c r="CZ50" i="1"/>
  <c r="Y50" i="1" s="1"/>
  <c r="T50" i="1"/>
  <c r="R33" i="1"/>
  <c r="GK33" i="1" s="1"/>
  <c r="U33" i="1"/>
  <c r="Q33" i="1"/>
  <c r="S53" i="1"/>
  <c r="CZ53" i="1" s="1"/>
  <c r="Y53" i="1" s="1"/>
  <c r="U49" i="1"/>
  <c r="V49" i="1"/>
  <c r="R49" i="1"/>
  <c r="W43" i="1"/>
  <c r="S43" i="1"/>
  <c r="CY43" i="1" s="1"/>
  <c r="X43" i="1" s="1"/>
  <c r="T41" i="1"/>
  <c r="V41" i="1"/>
  <c r="R41" i="1"/>
  <c r="GK41" i="1" s="1"/>
  <c r="P39" i="1"/>
  <c r="P33" i="1"/>
  <c r="U29" i="1"/>
  <c r="V29" i="1"/>
  <c r="Q29" i="1"/>
  <c r="GX28" i="1"/>
  <c r="P28" i="1"/>
  <c r="T55" i="1"/>
  <c r="V55" i="1"/>
  <c r="Q55" i="1"/>
  <c r="V53" i="1"/>
  <c r="T51" i="1"/>
  <c r="V51" i="1"/>
  <c r="Q51" i="1"/>
  <c r="U50" i="1"/>
  <c r="Q50" i="1"/>
  <c r="GX49" i="1"/>
  <c r="P49" i="1"/>
  <c r="V48" i="1"/>
  <c r="Q45" i="1"/>
  <c r="U43" i="1"/>
  <c r="P43" i="1"/>
  <c r="V42" i="1"/>
  <c r="GX41" i="1"/>
  <c r="P41" i="1"/>
  <c r="U40" i="1"/>
  <c r="W40" i="1"/>
  <c r="GX39" i="1"/>
  <c r="GX38" i="1"/>
  <c r="V38" i="1"/>
  <c r="R38" i="1"/>
  <c r="GK38" i="1" s="1"/>
  <c r="U36" i="1"/>
  <c r="P36" i="1"/>
  <c r="T33" i="1"/>
  <c r="GX32" i="1"/>
  <c r="W30" i="1"/>
  <c r="V30" i="1"/>
  <c r="R30" i="1"/>
  <c r="GK30" i="1" s="1"/>
  <c r="P31" i="1"/>
  <c r="U64" i="6" s="1"/>
  <c r="K64" i="6" s="1"/>
  <c r="S47" i="1"/>
  <c r="W39" i="1"/>
  <c r="W47" i="1"/>
  <c r="R47" i="1"/>
  <c r="GK47" i="1" s="1"/>
  <c r="P45" i="1"/>
  <c r="T39" i="1"/>
  <c r="V39" i="1"/>
  <c r="V37" i="1"/>
  <c r="W37" i="1"/>
  <c r="S37" i="1"/>
  <c r="R37" i="1"/>
  <c r="GK37" i="1" s="1"/>
  <c r="P35" i="1"/>
  <c r="T31" i="1"/>
  <c r="S29" i="1"/>
  <c r="V47" i="1"/>
  <c r="Q47" i="1"/>
  <c r="T47" i="1"/>
  <c r="S39" i="1"/>
  <c r="CZ39" i="1" s="1"/>
  <c r="Y39" i="1" s="1"/>
  <c r="U39" i="1"/>
  <c r="Q39" i="1"/>
  <c r="T37" i="1"/>
  <c r="R31" i="1"/>
  <c r="GK31" i="1" s="1"/>
  <c r="U31" i="1"/>
  <c r="Q31" i="1"/>
  <c r="R29" i="1"/>
  <c r="GK29" i="1" s="1"/>
  <c r="T29" i="1"/>
  <c r="T54" i="1"/>
  <c r="W52" i="1"/>
  <c r="R52" i="1"/>
  <c r="GK52" i="1" s="1"/>
  <c r="U52" i="1"/>
  <c r="Q52" i="1"/>
  <c r="S46" i="1"/>
  <c r="U46" i="1"/>
  <c r="Q46" i="1"/>
  <c r="V44" i="1"/>
  <c r="R44" i="1"/>
  <c r="GK44" i="1" s="1"/>
  <c r="S42" i="1"/>
  <c r="U42" i="1"/>
  <c r="Q42" i="1"/>
  <c r="S40" i="1"/>
  <c r="GX34" i="1"/>
  <c r="W32" i="1"/>
  <c r="V32" i="1"/>
  <c r="Q32" i="1"/>
  <c r="U30" i="1"/>
  <c r="R54" i="1"/>
  <c r="GK54" i="1" s="1"/>
  <c r="V52" i="1"/>
  <c r="P52" i="1"/>
  <c r="P46" i="1"/>
  <c r="T46" i="1"/>
  <c r="GX44" i="1"/>
  <c r="P44" i="1"/>
  <c r="R42" i="1"/>
  <c r="GK42" i="1" s="1"/>
  <c r="T42" i="1"/>
  <c r="P42" i="1"/>
  <c r="GX40" i="1"/>
  <c r="R40" i="1"/>
  <c r="GK40" i="1" s="1"/>
  <c r="W38" i="1"/>
  <c r="P38" i="1"/>
  <c r="T38" i="1"/>
  <c r="W34" i="1"/>
  <c r="V34" i="1"/>
  <c r="R34" i="1"/>
  <c r="GK34" i="1" s="1"/>
  <c r="U32" i="1"/>
  <c r="P32" i="1"/>
  <c r="R28" i="1"/>
  <c r="GK28" i="1" s="1"/>
  <c r="U28" i="1"/>
  <c r="Q28" i="1"/>
  <c r="R46" i="1"/>
  <c r="GK46" i="1" s="1"/>
  <c r="S44" i="1"/>
  <c r="CT25" i="1"/>
  <c r="S25" i="1" s="1"/>
  <c r="U47" i="6" s="1"/>
  <c r="T47" i="6"/>
  <c r="T50" i="6"/>
  <c r="H47" i="6"/>
  <c r="T51" i="6"/>
  <c r="H50" i="6"/>
  <c r="H51" i="6"/>
  <c r="AD25" i="1"/>
  <c r="CR25" i="1" s="1"/>
  <c r="Q25" i="1" s="1"/>
  <c r="GM49" i="6"/>
  <c r="I49" i="6" s="1"/>
  <c r="H49" i="6"/>
  <c r="CV25" i="1"/>
  <c r="U25" i="1" s="1"/>
  <c r="I52" i="6" s="1"/>
  <c r="H52" i="6"/>
  <c r="CS25" i="1"/>
  <c r="R25" i="1" s="1"/>
  <c r="ET203" i="1"/>
  <c r="BB203" i="1"/>
  <c r="CP199" i="1"/>
  <c r="O199" i="1" s="1"/>
  <c r="CY198" i="1"/>
  <c r="X198" i="1" s="1"/>
  <c r="CZ198" i="1"/>
  <c r="Y198" i="1" s="1"/>
  <c r="CY197" i="1"/>
  <c r="X197" i="1" s="1"/>
  <c r="U198" i="6" s="1"/>
  <c r="K198" i="6" s="1"/>
  <c r="CZ197" i="1"/>
  <c r="Y197" i="1" s="1"/>
  <c r="U199" i="6" s="1"/>
  <c r="K199" i="6" s="1"/>
  <c r="CR193" i="1"/>
  <c r="Q193" i="1" s="1"/>
  <c r="CP193" i="1" s="1"/>
  <c r="O193" i="1" s="1"/>
  <c r="AB193" i="1"/>
  <c r="CZ192" i="1"/>
  <c r="Y192" i="1" s="1"/>
  <c r="CY192" i="1"/>
  <c r="X192" i="1" s="1"/>
  <c r="CY191" i="1"/>
  <c r="X191" i="1" s="1"/>
  <c r="CZ191" i="1"/>
  <c r="Y191" i="1" s="1"/>
  <c r="CZ173" i="1"/>
  <c r="Y173" i="1" s="1"/>
  <c r="CY173" i="1"/>
  <c r="X173" i="1" s="1"/>
  <c r="AO203" i="1"/>
  <c r="AB201" i="1"/>
  <c r="H208" i="6" s="1"/>
  <c r="CY200" i="1"/>
  <c r="X200" i="1" s="1"/>
  <c r="CZ200" i="1"/>
  <c r="Y200" i="1" s="1"/>
  <c r="CR192" i="1"/>
  <c r="Q192" i="1" s="1"/>
  <c r="CP192" i="1" s="1"/>
  <c r="O192" i="1" s="1"/>
  <c r="AB192" i="1"/>
  <c r="CY184" i="1"/>
  <c r="X184" i="1" s="1"/>
  <c r="CZ184" i="1"/>
  <c r="Y184" i="1" s="1"/>
  <c r="CR183" i="1"/>
  <c r="Q183" i="1" s="1"/>
  <c r="CP183" i="1" s="1"/>
  <c r="O183" i="1" s="1"/>
  <c r="AB183" i="1"/>
  <c r="CZ182" i="1"/>
  <c r="Y182" i="1" s="1"/>
  <c r="CY182" i="1"/>
  <c r="X182" i="1" s="1"/>
  <c r="CZ178" i="1"/>
  <c r="Y178" i="1" s="1"/>
  <c r="CY178" i="1"/>
  <c r="X178" i="1" s="1"/>
  <c r="CZ170" i="1"/>
  <c r="Y170" i="1" s="1"/>
  <c r="CY170" i="1"/>
  <c r="X170" i="1" s="1"/>
  <c r="CP170" i="1"/>
  <c r="O170" i="1" s="1"/>
  <c r="P207" i="1"/>
  <c r="AB200" i="1"/>
  <c r="CY196" i="1"/>
  <c r="X196" i="1" s="1"/>
  <c r="CZ196" i="1"/>
  <c r="Y196" i="1" s="1"/>
  <c r="CY190" i="1"/>
  <c r="X190" i="1" s="1"/>
  <c r="CZ190" i="1"/>
  <c r="Y190" i="1" s="1"/>
  <c r="CR189" i="1"/>
  <c r="Q189" i="1" s="1"/>
  <c r="CP189" i="1" s="1"/>
  <c r="O189" i="1" s="1"/>
  <c r="AB189" i="1"/>
  <c r="CZ188" i="1"/>
  <c r="Y188" i="1" s="1"/>
  <c r="CY188" i="1"/>
  <c r="X188" i="1" s="1"/>
  <c r="CY187" i="1"/>
  <c r="X187" i="1" s="1"/>
  <c r="U180" i="6" s="1"/>
  <c r="K180" i="6" s="1"/>
  <c r="CZ187" i="1"/>
  <c r="Y187" i="1" s="1"/>
  <c r="U181" i="6" s="1"/>
  <c r="K181" i="6" s="1"/>
  <c r="CP184" i="1"/>
  <c r="O184" i="1" s="1"/>
  <c r="CZ179" i="1"/>
  <c r="Y179" i="1" s="1"/>
  <c r="GK179" i="1"/>
  <c r="CP172" i="1"/>
  <c r="O172" i="1" s="1"/>
  <c r="CP169" i="1"/>
  <c r="O169" i="1" s="1"/>
  <c r="EU203" i="1"/>
  <c r="BC203" i="1"/>
  <c r="CP201" i="1"/>
  <c r="O201" i="1" s="1"/>
  <c r="CR195" i="1"/>
  <c r="Q195" i="1" s="1"/>
  <c r="CP195" i="1" s="1"/>
  <c r="O195" i="1" s="1"/>
  <c r="AB195" i="1"/>
  <c r="H190" i="6" s="1"/>
  <c r="CY194" i="1"/>
  <c r="X194" i="1" s="1"/>
  <c r="CZ194" i="1"/>
  <c r="Y194" i="1" s="1"/>
  <c r="CR188" i="1"/>
  <c r="Q188" i="1" s="1"/>
  <c r="CP188" i="1" s="1"/>
  <c r="O188" i="1" s="1"/>
  <c r="AB188" i="1"/>
  <c r="CR186" i="1"/>
  <c r="Q186" i="1" s="1"/>
  <c r="CP186" i="1" s="1"/>
  <c r="O186" i="1" s="1"/>
  <c r="AB186" i="1"/>
  <c r="CY185" i="1"/>
  <c r="X185" i="1" s="1"/>
  <c r="CZ185" i="1"/>
  <c r="Y185" i="1" s="1"/>
  <c r="CZ174" i="1"/>
  <c r="Y174" i="1" s="1"/>
  <c r="CY174" i="1"/>
  <c r="X174" i="1" s="1"/>
  <c r="CP174" i="1"/>
  <c r="O174" i="1" s="1"/>
  <c r="CZ169" i="1"/>
  <c r="Y169" i="1" s="1"/>
  <c r="CY169" i="1"/>
  <c r="X169" i="1" s="1"/>
  <c r="CZ181" i="1"/>
  <c r="Y181" i="1" s="1"/>
  <c r="AB181" i="1"/>
  <c r="CR179" i="1"/>
  <c r="Q179" i="1" s="1"/>
  <c r="P179" i="1"/>
  <c r="T178" i="1"/>
  <c r="P178" i="1"/>
  <c r="CP178" i="1" s="1"/>
  <c r="O178" i="1" s="1"/>
  <c r="AB173" i="1"/>
  <c r="W171" i="1"/>
  <c r="S171" i="1"/>
  <c r="CY168" i="1"/>
  <c r="X168" i="1" s="1"/>
  <c r="CR164" i="1"/>
  <c r="Q164" i="1" s="1"/>
  <c r="AB164" i="1"/>
  <c r="CP163" i="1"/>
  <c r="O163" i="1" s="1"/>
  <c r="CR161" i="1"/>
  <c r="Q161" i="1" s="1"/>
  <c r="CP161" i="1" s="1"/>
  <c r="O161" i="1" s="1"/>
  <c r="AB161" i="1"/>
  <c r="CP155" i="1"/>
  <c r="O155" i="1" s="1"/>
  <c r="CR153" i="1"/>
  <c r="Q153" i="1" s="1"/>
  <c r="CP153" i="1" s="1"/>
  <c r="O153" i="1" s="1"/>
  <c r="AB153" i="1"/>
  <c r="CP147" i="1"/>
  <c r="O147" i="1" s="1"/>
  <c r="CR145" i="1"/>
  <c r="Q145" i="1" s="1"/>
  <c r="AB145" i="1"/>
  <c r="GK136" i="1"/>
  <c r="CY136" i="1"/>
  <c r="X136" i="1" s="1"/>
  <c r="CZ136" i="1"/>
  <c r="Y136" i="1" s="1"/>
  <c r="AB197" i="1"/>
  <c r="H196" i="6" s="1"/>
  <c r="CQ196" i="1"/>
  <c r="P196" i="1" s="1"/>
  <c r="CP196" i="1" s="1"/>
  <c r="O196" i="1" s="1"/>
  <c r="CS195" i="1"/>
  <c r="R195" i="1" s="1"/>
  <c r="GK195" i="1" s="1"/>
  <c r="CQ194" i="1"/>
  <c r="P194" i="1" s="1"/>
  <c r="CP194" i="1" s="1"/>
  <c r="O194" i="1" s="1"/>
  <c r="CS193" i="1"/>
  <c r="R193" i="1" s="1"/>
  <c r="GK193" i="1" s="1"/>
  <c r="CQ191" i="1"/>
  <c r="P191" i="1" s="1"/>
  <c r="CS189" i="1"/>
  <c r="R189" i="1" s="1"/>
  <c r="GK189" i="1" s="1"/>
  <c r="CQ187" i="1"/>
  <c r="P187" i="1" s="1"/>
  <c r="CS186" i="1"/>
  <c r="R186" i="1" s="1"/>
  <c r="GK186" i="1" s="1"/>
  <c r="CQ185" i="1"/>
  <c r="P185" i="1" s="1"/>
  <c r="CP185" i="1" s="1"/>
  <c r="O185" i="1" s="1"/>
  <c r="CS183" i="1"/>
  <c r="R183" i="1" s="1"/>
  <c r="GK183" i="1" s="1"/>
  <c r="CQ182" i="1"/>
  <c r="P182" i="1" s="1"/>
  <c r="CP182" i="1" s="1"/>
  <c r="O182" i="1" s="1"/>
  <c r="T179" i="1"/>
  <c r="CP175" i="1"/>
  <c r="O175" i="1" s="1"/>
  <c r="CP167" i="1"/>
  <c r="O167" i="1" s="1"/>
  <c r="AB166" i="1"/>
  <c r="CQ166" i="1"/>
  <c r="P166" i="1" s="1"/>
  <c r="CP166" i="1" s="1"/>
  <c r="O166" i="1" s="1"/>
  <c r="CP164" i="1"/>
  <c r="O164" i="1" s="1"/>
  <c r="CY159" i="1"/>
  <c r="X159" i="1" s="1"/>
  <c r="CZ159" i="1"/>
  <c r="Y159" i="1" s="1"/>
  <c r="CR158" i="1"/>
  <c r="Q158" i="1" s="1"/>
  <c r="AB158" i="1"/>
  <c r="CY157" i="1"/>
  <c r="X157" i="1" s="1"/>
  <c r="CZ157" i="1"/>
  <c r="Y157" i="1" s="1"/>
  <c r="CZ156" i="1"/>
  <c r="Y156" i="1" s="1"/>
  <c r="CY156" i="1"/>
  <c r="X156" i="1" s="1"/>
  <c r="CY151" i="1"/>
  <c r="X151" i="1" s="1"/>
  <c r="CZ151" i="1"/>
  <c r="Y151" i="1" s="1"/>
  <c r="CR150" i="1"/>
  <c r="Q150" i="1" s="1"/>
  <c r="CP150" i="1" s="1"/>
  <c r="O150" i="1" s="1"/>
  <c r="AB150" i="1"/>
  <c r="CY149" i="1"/>
  <c r="X149" i="1" s="1"/>
  <c r="CZ149" i="1"/>
  <c r="Y149" i="1" s="1"/>
  <c r="CZ148" i="1"/>
  <c r="Y148" i="1" s="1"/>
  <c r="CY148" i="1"/>
  <c r="X148" i="1" s="1"/>
  <c r="CY143" i="1"/>
  <c r="X143" i="1" s="1"/>
  <c r="CZ143" i="1"/>
  <c r="Y143" i="1" s="1"/>
  <c r="CR142" i="1"/>
  <c r="Q142" i="1" s="1"/>
  <c r="CP142" i="1" s="1"/>
  <c r="O142" i="1" s="1"/>
  <c r="AB142" i="1"/>
  <c r="CY179" i="1"/>
  <c r="X179" i="1" s="1"/>
  <c r="AB174" i="1"/>
  <c r="CP171" i="1"/>
  <c r="O171" i="1" s="1"/>
  <c r="CY165" i="1"/>
  <c r="X165" i="1" s="1"/>
  <c r="U170" i="6" s="1"/>
  <c r="K170" i="6" s="1"/>
  <c r="CZ165" i="1"/>
  <c r="Y165" i="1" s="1"/>
  <c r="U171" i="6" s="1"/>
  <c r="K171" i="6" s="1"/>
  <c r="CR157" i="1"/>
  <c r="Q157" i="1" s="1"/>
  <c r="CP157" i="1" s="1"/>
  <c r="O157" i="1" s="1"/>
  <c r="AB157" i="1"/>
  <c r="CR149" i="1"/>
  <c r="Q149" i="1" s="1"/>
  <c r="AB149" i="1"/>
  <c r="CY141" i="1"/>
  <c r="X141" i="1" s="1"/>
  <c r="U153" i="6" s="1"/>
  <c r="K153" i="6" s="1"/>
  <c r="CZ141" i="1"/>
  <c r="Y141" i="1" s="1"/>
  <c r="U154" i="6" s="1"/>
  <c r="K154" i="6" s="1"/>
  <c r="CY140" i="1"/>
  <c r="X140" i="1" s="1"/>
  <c r="CY138" i="1"/>
  <c r="X138" i="1" s="1"/>
  <c r="CZ138" i="1"/>
  <c r="Y138" i="1" s="1"/>
  <c r="AB180" i="1"/>
  <c r="CY175" i="1"/>
  <c r="X175" i="1" s="1"/>
  <c r="AB170" i="1"/>
  <c r="CZ168" i="1"/>
  <c r="Y168" i="1" s="1"/>
  <c r="AD168" i="1"/>
  <c r="CY167" i="1"/>
  <c r="X167" i="1" s="1"/>
  <c r="CZ167" i="1"/>
  <c r="Y167" i="1" s="1"/>
  <c r="CZ166" i="1"/>
  <c r="Y166" i="1" s="1"/>
  <c r="CY166" i="1"/>
  <c r="X166" i="1" s="1"/>
  <c r="CP165" i="1"/>
  <c r="O165" i="1" s="1"/>
  <c r="CY164" i="1"/>
  <c r="X164" i="1" s="1"/>
  <c r="CZ164" i="1"/>
  <c r="Y164" i="1" s="1"/>
  <c r="CY163" i="1"/>
  <c r="X163" i="1" s="1"/>
  <c r="CZ163" i="1"/>
  <c r="Y163" i="1" s="1"/>
  <c r="CR162" i="1"/>
  <c r="Q162" i="1" s="1"/>
  <c r="CP162" i="1" s="1"/>
  <c r="O162" i="1" s="1"/>
  <c r="AB162" i="1"/>
  <c r="CY161" i="1"/>
  <c r="X161" i="1" s="1"/>
  <c r="CZ161" i="1"/>
  <c r="Y161" i="1" s="1"/>
  <c r="CZ160" i="1"/>
  <c r="Y160" i="1" s="1"/>
  <c r="CY160" i="1"/>
  <c r="X160" i="1" s="1"/>
  <c r="CP158" i="1"/>
  <c r="O158" i="1" s="1"/>
  <c r="CY155" i="1"/>
  <c r="X155" i="1" s="1"/>
  <c r="CZ155" i="1"/>
  <c r="Y155" i="1" s="1"/>
  <c r="CR154" i="1"/>
  <c r="Q154" i="1" s="1"/>
  <c r="CP154" i="1" s="1"/>
  <c r="O154" i="1" s="1"/>
  <c r="AB154" i="1"/>
  <c r="CY153" i="1"/>
  <c r="X153" i="1" s="1"/>
  <c r="CZ153" i="1"/>
  <c r="Y153" i="1" s="1"/>
  <c r="CZ152" i="1"/>
  <c r="Y152" i="1" s="1"/>
  <c r="CY152" i="1"/>
  <c r="X152" i="1" s="1"/>
  <c r="CY147" i="1"/>
  <c r="X147" i="1" s="1"/>
  <c r="CZ147" i="1"/>
  <c r="Y147" i="1" s="1"/>
  <c r="CR146" i="1"/>
  <c r="Q146" i="1" s="1"/>
  <c r="CP146" i="1" s="1"/>
  <c r="O146" i="1" s="1"/>
  <c r="AB146" i="1"/>
  <c r="CY145" i="1"/>
  <c r="X145" i="1" s="1"/>
  <c r="CZ145" i="1"/>
  <c r="Y145" i="1" s="1"/>
  <c r="CZ144" i="1"/>
  <c r="Y144" i="1" s="1"/>
  <c r="CY144" i="1"/>
  <c r="X144" i="1" s="1"/>
  <c r="CR141" i="1"/>
  <c r="Q141" i="1" s="1"/>
  <c r="AB141" i="1"/>
  <c r="H149" i="6" s="1"/>
  <c r="CR136" i="1"/>
  <c r="Q136" i="1" s="1"/>
  <c r="CP136" i="1" s="1"/>
  <c r="O136" i="1" s="1"/>
  <c r="AB136" i="1"/>
  <c r="CS162" i="1"/>
  <c r="R162" i="1" s="1"/>
  <c r="GK162" i="1" s="1"/>
  <c r="CQ160" i="1"/>
  <c r="P160" i="1" s="1"/>
  <c r="CP160" i="1" s="1"/>
  <c r="O160" i="1" s="1"/>
  <c r="CS158" i="1"/>
  <c r="R158" i="1" s="1"/>
  <c r="GK158" i="1" s="1"/>
  <c r="CQ156" i="1"/>
  <c r="P156" i="1" s="1"/>
  <c r="CP156" i="1" s="1"/>
  <c r="O156" i="1" s="1"/>
  <c r="CS154" i="1"/>
  <c r="R154" i="1" s="1"/>
  <c r="GK154" i="1" s="1"/>
  <c r="CQ152" i="1"/>
  <c r="P152" i="1" s="1"/>
  <c r="CP152" i="1" s="1"/>
  <c r="O152" i="1" s="1"/>
  <c r="CS150" i="1"/>
  <c r="R150" i="1" s="1"/>
  <c r="GK150" i="1" s="1"/>
  <c r="CQ148" i="1"/>
  <c r="P148" i="1" s="1"/>
  <c r="CP148" i="1" s="1"/>
  <c r="O148" i="1" s="1"/>
  <c r="CS146" i="1"/>
  <c r="R146" i="1" s="1"/>
  <c r="GK146" i="1" s="1"/>
  <c r="CQ144" i="1"/>
  <c r="P144" i="1" s="1"/>
  <c r="CP144" i="1" s="1"/>
  <c r="O144" i="1" s="1"/>
  <c r="CS142" i="1"/>
  <c r="R142" i="1" s="1"/>
  <c r="GK142" i="1" s="1"/>
  <c r="AB140" i="1"/>
  <c r="P138" i="1"/>
  <c r="CP138" i="1" s="1"/>
  <c r="O138" i="1" s="1"/>
  <c r="CZ137" i="1"/>
  <c r="Y137" i="1" s="1"/>
  <c r="U146" i="6" s="1"/>
  <c r="K146" i="6" s="1"/>
  <c r="GX135" i="1"/>
  <c r="AB135" i="1"/>
  <c r="CQ132" i="1"/>
  <c r="P132" i="1" s="1"/>
  <c r="CP132" i="1" s="1"/>
  <c r="O132" i="1" s="1"/>
  <c r="AB132" i="1"/>
  <c r="CS130" i="1"/>
  <c r="R130" i="1" s="1"/>
  <c r="CY130" i="1" s="1"/>
  <c r="X130" i="1" s="1"/>
  <c r="AD130" i="1"/>
  <c r="CR130" i="1" s="1"/>
  <c r="Q130" i="1" s="1"/>
  <c r="CP130" i="1" s="1"/>
  <c r="O130" i="1" s="1"/>
  <c r="CP127" i="1"/>
  <c r="O127" i="1" s="1"/>
  <c r="CR125" i="1"/>
  <c r="Q125" i="1" s="1"/>
  <c r="CP125" i="1" s="1"/>
  <c r="O125" i="1" s="1"/>
  <c r="AB125" i="1"/>
  <c r="CY124" i="1"/>
  <c r="X124" i="1" s="1"/>
  <c r="CZ124" i="1"/>
  <c r="Y124" i="1" s="1"/>
  <c r="CP124" i="1"/>
  <c r="O124" i="1" s="1"/>
  <c r="CR122" i="1"/>
  <c r="Q122" i="1" s="1"/>
  <c r="CP122" i="1" s="1"/>
  <c r="O122" i="1" s="1"/>
  <c r="AB122" i="1"/>
  <c r="CP117" i="1"/>
  <c r="O117" i="1" s="1"/>
  <c r="CR115" i="1"/>
  <c r="Q115" i="1" s="1"/>
  <c r="CP115" i="1" s="1"/>
  <c r="O115" i="1" s="1"/>
  <c r="AB115" i="1"/>
  <c r="CY114" i="1"/>
  <c r="X114" i="1" s="1"/>
  <c r="CZ114" i="1"/>
  <c r="Y114" i="1" s="1"/>
  <c r="CP114" i="1"/>
  <c r="O114" i="1" s="1"/>
  <c r="CY111" i="1"/>
  <c r="X111" i="1" s="1"/>
  <c r="CZ111" i="1"/>
  <c r="Y111" i="1" s="1"/>
  <c r="CZ109" i="1"/>
  <c r="Y109" i="1" s="1"/>
  <c r="CY109" i="1"/>
  <c r="X109" i="1" s="1"/>
  <c r="CY108" i="1"/>
  <c r="X108" i="1" s="1"/>
  <c r="CZ108" i="1"/>
  <c r="Y108" i="1" s="1"/>
  <c r="CZ140" i="1"/>
  <c r="Y140" i="1" s="1"/>
  <c r="CZ135" i="1"/>
  <c r="Y135" i="1" s="1"/>
  <c r="AB130" i="1"/>
  <c r="CZ121" i="1"/>
  <c r="Y121" i="1" s="1"/>
  <c r="CY121" i="1"/>
  <c r="X121" i="1" s="1"/>
  <c r="CY120" i="1"/>
  <c r="X120" i="1" s="1"/>
  <c r="CZ120" i="1"/>
  <c r="Y120" i="1" s="1"/>
  <c r="CR111" i="1"/>
  <c r="Q111" i="1" s="1"/>
  <c r="CP111" i="1" s="1"/>
  <c r="O111" i="1" s="1"/>
  <c r="AB111" i="1"/>
  <c r="CY110" i="1"/>
  <c r="X110" i="1" s="1"/>
  <c r="CZ110" i="1"/>
  <c r="Y110" i="1" s="1"/>
  <c r="CP110" i="1"/>
  <c r="O110" i="1" s="1"/>
  <c r="CY107" i="1"/>
  <c r="X107" i="1" s="1"/>
  <c r="CZ107" i="1"/>
  <c r="Y107" i="1" s="1"/>
  <c r="CZ103" i="1"/>
  <c r="Y103" i="1" s="1"/>
  <c r="CY103" i="1"/>
  <c r="X103" i="1" s="1"/>
  <c r="CZ102" i="1"/>
  <c r="Y102" i="1" s="1"/>
  <c r="CY102" i="1"/>
  <c r="X102" i="1" s="1"/>
  <c r="GK100" i="1"/>
  <c r="CZ100" i="1"/>
  <c r="Y100" i="1" s="1"/>
  <c r="CY132" i="1"/>
  <c r="X132" i="1" s="1"/>
  <c r="CZ132" i="1"/>
  <c r="Y132" i="1" s="1"/>
  <c r="CY129" i="1"/>
  <c r="X129" i="1" s="1"/>
  <c r="CZ129" i="1"/>
  <c r="Y129" i="1" s="1"/>
  <c r="CZ127" i="1"/>
  <c r="Y127" i="1" s="1"/>
  <c r="CY127" i="1"/>
  <c r="X127" i="1" s="1"/>
  <c r="CY126" i="1"/>
  <c r="X126" i="1" s="1"/>
  <c r="CZ126" i="1"/>
  <c r="Y126" i="1" s="1"/>
  <c r="CY119" i="1"/>
  <c r="X119" i="1" s="1"/>
  <c r="CZ119" i="1"/>
  <c r="Y119" i="1" s="1"/>
  <c r="CZ117" i="1"/>
  <c r="Y117" i="1" s="1"/>
  <c r="CY117" i="1"/>
  <c r="X117" i="1" s="1"/>
  <c r="CY116" i="1"/>
  <c r="X116" i="1" s="1"/>
  <c r="CZ116" i="1"/>
  <c r="Y116" i="1" s="1"/>
  <c r="CR107" i="1"/>
  <c r="Q107" i="1" s="1"/>
  <c r="CP107" i="1" s="1"/>
  <c r="O107" i="1" s="1"/>
  <c r="AB107" i="1"/>
  <c r="CY106" i="1"/>
  <c r="X106" i="1" s="1"/>
  <c r="CZ106" i="1"/>
  <c r="Y106" i="1" s="1"/>
  <c r="CP106" i="1"/>
  <c r="O106" i="1" s="1"/>
  <c r="CP101" i="1"/>
  <c r="O101" i="1" s="1"/>
  <c r="W139" i="1"/>
  <c r="S139" i="1"/>
  <c r="CY137" i="1"/>
  <c r="X137" i="1" s="1"/>
  <c r="AD134" i="1"/>
  <c r="CR134" i="1" s="1"/>
  <c r="Q134" i="1" s="1"/>
  <c r="CP134" i="1" s="1"/>
  <c r="O134" i="1" s="1"/>
  <c r="T133" i="1"/>
  <c r="W133" i="1"/>
  <c r="S133" i="1"/>
  <c r="CY131" i="1"/>
  <c r="X131" i="1" s="1"/>
  <c r="CZ131" i="1"/>
  <c r="Y131" i="1" s="1"/>
  <c r="CR129" i="1"/>
  <c r="Q129" i="1" s="1"/>
  <c r="CP129" i="1" s="1"/>
  <c r="O129" i="1" s="1"/>
  <c r="AB129" i="1"/>
  <c r="CY128" i="1"/>
  <c r="X128" i="1" s="1"/>
  <c r="CZ128" i="1"/>
  <c r="Y128" i="1" s="1"/>
  <c r="CP128" i="1"/>
  <c r="O128" i="1" s="1"/>
  <c r="CY125" i="1"/>
  <c r="X125" i="1" s="1"/>
  <c r="CZ125" i="1"/>
  <c r="Y125" i="1" s="1"/>
  <c r="CZ123" i="1"/>
  <c r="Y123" i="1" s="1"/>
  <c r="U136" i="6" s="1"/>
  <c r="K136" i="6" s="1"/>
  <c r="CY123" i="1"/>
  <c r="X123" i="1" s="1"/>
  <c r="U135" i="6" s="1"/>
  <c r="K135" i="6" s="1"/>
  <c r="CY122" i="1"/>
  <c r="X122" i="1" s="1"/>
  <c r="CZ122" i="1"/>
  <c r="Y122" i="1" s="1"/>
  <c r="CP121" i="1"/>
  <c r="O121" i="1" s="1"/>
  <c r="CR119" i="1"/>
  <c r="Q119" i="1" s="1"/>
  <c r="CP119" i="1" s="1"/>
  <c r="O119" i="1" s="1"/>
  <c r="AB119" i="1"/>
  <c r="CY118" i="1"/>
  <c r="X118" i="1" s="1"/>
  <c r="CZ118" i="1"/>
  <c r="Y118" i="1" s="1"/>
  <c r="CP118" i="1"/>
  <c r="O118" i="1" s="1"/>
  <c r="CY115" i="1"/>
  <c r="X115" i="1" s="1"/>
  <c r="CZ115" i="1"/>
  <c r="Y115" i="1" s="1"/>
  <c r="CZ113" i="1"/>
  <c r="Y113" i="1" s="1"/>
  <c r="CY113" i="1"/>
  <c r="X113" i="1" s="1"/>
  <c r="CY112" i="1"/>
  <c r="X112" i="1" s="1"/>
  <c r="CZ112" i="1"/>
  <c r="Y112" i="1" s="1"/>
  <c r="AB103" i="1"/>
  <c r="CP100" i="1"/>
  <c r="O100" i="1" s="1"/>
  <c r="AB99" i="1"/>
  <c r="CQ99" i="1"/>
  <c r="P99" i="1" s="1"/>
  <c r="CR92" i="1"/>
  <c r="Q92" i="1" s="1"/>
  <c r="CP92" i="1" s="1"/>
  <c r="O92" i="1" s="1"/>
  <c r="AB92" i="1"/>
  <c r="CZ91" i="1"/>
  <c r="Y91" i="1" s="1"/>
  <c r="CY91" i="1"/>
  <c r="X91" i="1" s="1"/>
  <c r="CR86" i="1"/>
  <c r="Q86" i="1" s="1"/>
  <c r="CP86" i="1" s="1"/>
  <c r="O86" i="1" s="1"/>
  <c r="AB86" i="1"/>
  <c r="CZ85" i="1"/>
  <c r="Y85" i="1" s="1"/>
  <c r="CY85" i="1"/>
  <c r="X85" i="1" s="1"/>
  <c r="AB128" i="1"/>
  <c r="AD126" i="1"/>
  <c r="CR126" i="1" s="1"/>
  <c r="Q126" i="1" s="1"/>
  <c r="CP126" i="1" s="1"/>
  <c r="O126" i="1" s="1"/>
  <c r="AB124" i="1"/>
  <c r="AD120" i="1"/>
  <c r="CR120" i="1" s="1"/>
  <c r="Q120" i="1" s="1"/>
  <c r="CP120" i="1" s="1"/>
  <c r="O120" i="1" s="1"/>
  <c r="AB118" i="1"/>
  <c r="AD116" i="1"/>
  <c r="CR116" i="1" s="1"/>
  <c r="Q116" i="1" s="1"/>
  <c r="CP116" i="1" s="1"/>
  <c r="O116" i="1" s="1"/>
  <c r="AB114" i="1"/>
  <c r="AD112" i="1"/>
  <c r="CR112" i="1" s="1"/>
  <c r="Q112" i="1" s="1"/>
  <c r="CP112" i="1" s="1"/>
  <c r="O112" i="1" s="1"/>
  <c r="AB110" i="1"/>
  <c r="AD108" i="1"/>
  <c r="CR108" i="1" s="1"/>
  <c r="Q108" i="1" s="1"/>
  <c r="CP108" i="1" s="1"/>
  <c r="O108" i="1" s="1"/>
  <c r="AB106" i="1"/>
  <c r="CP90" i="1"/>
  <c r="O90" i="1" s="1"/>
  <c r="CR85" i="1"/>
  <c r="Q85" i="1" s="1"/>
  <c r="AB85" i="1"/>
  <c r="CZ78" i="1"/>
  <c r="Y78" i="1" s="1"/>
  <c r="CY78" i="1"/>
  <c r="X78" i="1" s="1"/>
  <c r="AB105" i="1"/>
  <c r="AB102" i="1"/>
  <c r="CY100" i="1"/>
  <c r="X100" i="1" s="1"/>
  <c r="CZ99" i="1"/>
  <c r="Y99" i="1" s="1"/>
  <c r="CY99" i="1"/>
  <c r="X99" i="1" s="1"/>
  <c r="CY98" i="1"/>
  <c r="X98" i="1" s="1"/>
  <c r="CZ98" i="1"/>
  <c r="Y98" i="1" s="1"/>
  <c r="AB97" i="1"/>
  <c r="CY96" i="1"/>
  <c r="X96" i="1" s="1"/>
  <c r="CZ96" i="1"/>
  <c r="Y96" i="1" s="1"/>
  <c r="CY94" i="1"/>
  <c r="X94" i="1" s="1"/>
  <c r="CZ94" i="1"/>
  <c r="Y94" i="1" s="1"/>
  <c r="AB93" i="1"/>
  <c r="AB87" i="1"/>
  <c r="CS104" i="1"/>
  <c r="R104" i="1" s="1"/>
  <c r="CY104" i="1" s="1"/>
  <c r="X104" i="1" s="1"/>
  <c r="P104" i="1"/>
  <c r="CP104" i="1" s="1"/>
  <c r="O104" i="1" s="1"/>
  <c r="T103" i="1"/>
  <c r="P103" i="1"/>
  <c r="CP97" i="1"/>
  <c r="O97" i="1" s="1"/>
  <c r="CR96" i="1"/>
  <c r="Q96" i="1" s="1"/>
  <c r="CP96" i="1" s="1"/>
  <c r="O96" i="1" s="1"/>
  <c r="AB96" i="1"/>
  <c r="CZ95" i="1"/>
  <c r="Y95" i="1" s="1"/>
  <c r="CY95" i="1"/>
  <c r="X95" i="1" s="1"/>
  <c r="AB95" i="1"/>
  <c r="CP93" i="1"/>
  <c r="O93" i="1" s="1"/>
  <c r="CY92" i="1"/>
  <c r="X92" i="1" s="1"/>
  <c r="CZ92" i="1"/>
  <c r="Y92" i="1" s="1"/>
  <c r="CY90" i="1"/>
  <c r="X90" i="1" s="1"/>
  <c r="CZ90" i="1"/>
  <c r="Y90" i="1" s="1"/>
  <c r="AB89" i="1"/>
  <c r="H90" i="6" s="1"/>
  <c r="CZ88" i="1"/>
  <c r="Y88" i="1" s="1"/>
  <c r="CY88" i="1"/>
  <c r="X88" i="1" s="1"/>
  <c r="AB88" i="1"/>
  <c r="CP87" i="1"/>
  <c r="O87" i="1" s="1"/>
  <c r="CY86" i="1"/>
  <c r="X86" i="1" s="1"/>
  <c r="CZ86" i="1"/>
  <c r="Y86" i="1" s="1"/>
  <c r="CS97" i="1"/>
  <c r="R97" i="1" s="1"/>
  <c r="GK97" i="1" s="1"/>
  <c r="CQ95" i="1"/>
  <c r="P95" i="1" s="1"/>
  <c r="CS93" i="1"/>
  <c r="R93" i="1" s="1"/>
  <c r="GK93" i="1" s="1"/>
  <c r="CQ91" i="1"/>
  <c r="P91" i="1" s="1"/>
  <c r="CS89" i="1"/>
  <c r="R89" i="1" s="1"/>
  <c r="CQ88" i="1"/>
  <c r="P88" i="1" s="1"/>
  <c r="CP88" i="1" s="1"/>
  <c r="O88" i="1" s="1"/>
  <c r="CS87" i="1"/>
  <c r="R87" i="1" s="1"/>
  <c r="GK87" i="1" s="1"/>
  <c r="AB81" i="1"/>
  <c r="AB78" i="1"/>
  <c r="CQ78" i="1"/>
  <c r="P78" i="1" s="1"/>
  <c r="CP78" i="1" s="1"/>
  <c r="O78" i="1" s="1"/>
  <c r="CY77" i="1"/>
  <c r="X77" i="1" s="1"/>
  <c r="CZ77" i="1"/>
  <c r="Y77" i="1" s="1"/>
  <c r="CR76" i="1"/>
  <c r="Q76" i="1" s="1"/>
  <c r="AB76" i="1"/>
  <c r="CY75" i="1"/>
  <c r="X75" i="1" s="1"/>
  <c r="CZ75" i="1"/>
  <c r="Y75" i="1" s="1"/>
  <c r="CZ69" i="1"/>
  <c r="Y69" i="1" s="1"/>
  <c r="CR68" i="1"/>
  <c r="Q68" i="1" s="1"/>
  <c r="AB68" i="1"/>
  <c r="CY67" i="1"/>
  <c r="X67" i="1" s="1"/>
  <c r="CZ67" i="1"/>
  <c r="Y67" i="1" s="1"/>
  <c r="CY66" i="1"/>
  <c r="X66" i="1" s="1"/>
  <c r="CQ84" i="1"/>
  <c r="P84" i="1" s="1"/>
  <c r="CP80" i="1"/>
  <c r="O80" i="1" s="1"/>
  <c r="CR75" i="1"/>
  <c r="Q75" i="1" s="1"/>
  <c r="CP75" i="1" s="1"/>
  <c r="O75" i="1" s="1"/>
  <c r="AB75" i="1"/>
  <c r="CR67" i="1"/>
  <c r="Q67" i="1" s="1"/>
  <c r="AB67" i="1"/>
  <c r="CY80" i="1"/>
  <c r="X80" i="1" s="1"/>
  <c r="CY79" i="1"/>
  <c r="X79" i="1" s="1"/>
  <c r="CZ73" i="1"/>
  <c r="Y73" i="1" s="1"/>
  <c r="CR72" i="1"/>
  <c r="Q72" i="1" s="1"/>
  <c r="CP72" i="1" s="1"/>
  <c r="O72" i="1" s="1"/>
  <c r="AB72" i="1"/>
  <c r="CY71" i="1"/>
  <c r="X71" i="1" s="1"/>
  <c r="CZ70" i="1"/>
  <c r="Y70" i="1" s="1"/>
  <c r="CY65" i="1"/>
  <c r="X65" i="1" s="1"/>
  <c r="CZ65" i="1"/>
  <c r="Y65" i="1" s="1"/>
  <c r="CR64" i="1"/>
  <c r="Q64" i="1" s="1"/>
  <c r="AB64" i="1"/>
  <c r="CP61" i="1"/>
  <c r="O61" i="1" s="1"/>
  <c r="AB82" i="1"/>
  <c r="CZ82" i="1"/>
  <c r="Y82" i="1" s="1"/>
  <c r="AD81" i="1"/>
  <c r="CR81" i="1" s="1"/>
  <c r="Q81" i="1" s="1"/>
  <c r="CP81" i="1" s="1"/>
  <c r="O81" i="1" s="1"/>
  <c r="CZ80" i="1"/>
  <c r="Y80" i="1" s="1"/>
  <c r="CR71" i="1"/>
  <c r="Q71" i="1" s="1"/>
  <c r="CP71" i="1" s="1"/>
  <c r="O71" i="1" s="1"/>
  <c r="AB71" i="1"/>
  <c r="CP65" i="1"/>
  <c r="O65" i="1" s="1"/>
  <c r="CS76" i="1"/>
  <c r="R76" i="1" s="1"/>
  <c r="GK76" i="1" s="1"/>
  <c r="CQ74" i="1"/>
  <c r="P74" i="1" s="1"/>
  <c r="CP74" i="1" s="1"/>
  <c r="O74" i="1" s="1"/>
  <c r="CS72" i="1"/>
  <c r="R72" i="1" s="1"/>
  <c r="GK72" i="1" s="1"/>
  <c r="CQ70" i="1"/>
  <c r="P70" i="1" s="1"/>
  <c r="CS68" i="1"/>
  <c r="R68" i="1" s="1"/>
  <c r="GK68" i="1" s="1"/>
  <c r="CQ66" i="1"/>
  <c r="P66" i="1" s="1"/>
  <c r="CS64" i="1"/>
  <c r="R64" i="1" s="1"/>
  <c r="GK64" i="1" s="1"/>
  <c r="CT63" i="1"/>
  <c r="S63" i="1" s="1"/>
  <c r="CQ62" i="1"/>
  <c r="P62" i="1" s="1"/>
  <c r="CQ59" i="1"/>
  <c r="P59" i="1" s="1"/>
  <c r="U77" i="6" s="1"/>
  <c r="K77" i="6" s="1"/>
  <c r="CZ56" i="1"/>
  <c r="Y56" i="1" s="1"/>
  <c r="CY56" i="1"/>
  <c r="X56" i="1" s="1"/>
  <c r="AB60" i="1"/>
  <c r="AB58" i="1"/>
  <c r="CR58" i="1"/>
  <c r="Q58" i="1" s="1"/>
  <c r="AB56" i="1"/>
  <c r="CY52" i="1"/>
  <c r="X52" i="1" s="1"/>
  <c r="AB51" i="1"/>
  <c r="AB61" i="1"/>
  <c r="CR54" i="1"/>
  <c r="Q54" i="1" s="1"/>
  <c r="CP54" i="1" s="1"/>
  <c r="O54" i="1" s="1"/>
  <c r="AB54" i="1"/>
  <c r="CY53" i="1"/>
  <c r="X53" i="1" s="1"/>
  <c r="AB53" i="1"/>
  <c r="CS59" i="1"/>
  <c r="R59" i="1" s="1"/>
  <c r="AD59" i="1"/>
  <c r="CR59" i="1" s="1"/>
  <c r="Q59" i="1" s="1"/>
  <c r="AD57" i="1"/>
  <c r="CS57" i="1"/>
  <c r="R57" i="1" s="1"/>
  <c r="CQ56" i="1"/>
  <c r="P56" i="1" s="1"/>
  <c r="CP56" i="1" s="1"/>
  <c r="O56" i="1" s="1"/>
  <c r="CS55" i="1"/>
  <c r="R55" i="1" s="1"/>
  <c r="GK55" i="1" s="1"/>
  <c r="CQ53" i="1"/>
  <c r="P53" i="1" s="1"/>
  <c r="CP53" i="1" s="1"/>
  <c r="O53" i="1" s="1"/>
  <c r="CS51" i="1"/>
  <c r="R51" i="1" s="1"/>
  <c r="GK51" i="1" s="1"/>
  <c r="AD49" i="1"/>
  <c r="CR48" i="1"/>
  <c r="Q48" i="1" s="1"/>
  <c r="CP48" i="1" s="1"/>
  <c r="O48" i="1" s="1"/>
  <c r="CY47" i="1"/>
  <c r="X47" i="1" s="1"/>
  <c r="CY48" i="1"/>
  <c r="X48" i="1" s="1"/>
  <c r="AB50" i="1"/>
  <c r="CY45" i="1"/>
  <c r="X45" i="1" s="1"/>
  <c r="CZ45" i="1"/>
  <c r="Y45" i="1" s="1"/>
  <c r="CY42" i="1"/>
  <c r="X42" i="1" s="1"/>
  <c r="AB43" i="1"/>
  <c r="CR43" i="1"/>
  <c r="Q43" i="1" s="1"/>
  <c r="AD44" i="1"/>
  <c r="AB42" i="1"/>
  <c r="AB39" i="1"/>
  <c r="AD38" i="1"/>
  <c r="CR38" i="1" s="1"/>
  <c r="Q38" i="1" s="1"/>
  <c r="CY29" i="1"/>
  <c r="X29" i="1" s="1"/>
  <c r="CZ29" i="1"/>
  <c r="Y29" i="1" s="1"/>
  <c r="CQ47" i="1"/>
  <c r="P47" i="1" s="1"/>
  <c r="P40" i="1"/>
  <c r="T40" i="1"/>
  <c r="AB37" i="1"/>
  <c r="AB30" i="1"/>
  <c r="AD36" i="1"/>
  <c r="CR36" i="1" s="1"/>
  <c r="Q36" i="1" s="1"/>
  <c r="CS36" i="1"/>
  <c r="R36" i="1" s="1"/>
  <c r="GK36" i="1" s="1"/>
  <c r="AB33" i="1"/>
  <c r="CZ30" i="1"/>
  <c r="Y30" i="1" s="1"/>
  <c r="W28" i="1"/>
  <c r="S28" i="1"/>
  <c r="AB28" i="1"/>
  <c r="CS27" i="1"/>
  <c r="R27" i="1" s="1"/>
  <c r="AD27" i="1"/>
  <c r="CR24" i="1"/>
  <c r="Q24" i="1" s="1"/>
  <c r="AB24" i="1"/>
  <c r="AB36" i="1"/>
  <c r="CT35" i="1"/>
  <c r="S35" i="1" s="1"/>
  <c r="CQ34" i="1"/>
  <c r="P34" i="1" s="1"/>
  <c r="AD34" i="1"/>
  <c r="CR34" i="1" s="1"/>
  <c r="Q34" i="1" s="1"/>
  <c r="CS32" i="1"/>
  <c r="R32" i="1" s="1"/>
  <c r="CZ32" i="1" s="1"/>
  <c r="Y32" i="1" s="1"/>
  <c r="AB32" i="1"/>
  <c r="CT31" i="1"/>
  <c r="S31" i="1" s="1"/>
  <c r="CQ30" i="1"/>
  <c r="P30" i="1" s="1"/>
  <c r="AD30" i="1"/>
  <c r="CR30" i="1" s="1"/>
  <c r="Q30" i="1" s="1"/>
  <c r="CY26" i="1"/>
  <c r="X26" i="1" s="1"/>
  <c r="CZ26" i="1"/>
  <c r="Y26" i="1" s="1"/>
  <c r="CP26" i="1"/>
  <c r="O26" i="1" s="1"/>
  <c r="CY24" i="1"/>
  <c r="X24" i="1" s="1"/>
  <c r="CZ24" i="1"/>
  <c r="Y24" i="1" s="1"/>
  <c r="CQ27" i="1"/>
  <c r="P27" i="1" s="1"/>
  <c r="U58" i="6" s="1"/>
  <c r="K58" i="6" s="1"/>
  <c r="AB26" i="1"/>
  <c r="CP197" i="1" l="1"/>
  <c r="O197" i="1" s="1"/>
  <c r="CZ201" i="1"/>
  <c r="Y201" i="1" s="1"/>
  <c r="U211" i="6" s="1"/>
  <c r="K211" i="6" s="1"/>
  <c r="CY82" i="1"/>
  <c r="X82" i="1" s="1"/>
  <c r="CY201" i="1"/>
  <c r="X201" i="1" s="1"/>
  <c r="U210" i="6" s="1"/>
  <c r="K210" i="6" s="1"/>
  <c r="GM198" i="1"/>
  <c r="R213" i="6"/>
  <c r="GJ209" i="6"/>
  <c r="HE209" i="6"/>
  <c r="I209" i="6"/>
  <c r="GK209" i="6"/>
  <c r="CY180" i="1"/>
  <c r="X180" i="1" s="1"/>
  <c r="CZ199" i="1"/>
  <c r="Y199" i="1" s="1"/>
  <c r="U205" i="6" s="1"/>
  <c r="K205" i="6" s="1"/>
  <c r="K209" i="6"/>
  <c r="CP190" i="1"/>
  <c r="O190" i="1" s="1"/>
  <c r="GM190" i="1" s="1"/>
  <c r="GZ211" i="6"/>
  <c r="I211" i="6"/>
  <c r="HE211" i="6"/>
  <c r="CP181" i="1"/>
  <c r="O181" i="1" s="1"/>
  <c r="I210" i="6"/>
  <c r="HE210" i="6"/>
  <c r="GY210" i="6"/>
  <c r="I204" i="6"/>
  <c r="HE204" i="6"/>
  <c r="GY204" i="6"/>
  <c r="GP200" i="1"/>
  <c r="R207" i="6"/>
  <c r="GJ203" i="6"/>
  <c r="I203" i="6"/>
  <c r="HE203" i="6"/>
  <c r="GK203" i="6"/>
  <c r="S207" i="6"/>
  <c r="J207" i="6" s="1"/>
  <c r="K203" i="6"/>
  <c r="GZ205" i="6"/>
  <c r="I205" i="6"/>
  <c r="HE205" i="6"/>
  <c r="CP60" i="1"/>
  <c r="O60" i="1" s="1"/>
  <c r="GP198" i="1"/>
  <c r="R201" i="6"/>
  <c r="GJ197" i="6"/>
  <c r="I197" i="6"/>
  <c r="HE197" i="6"/>
  <c r="GK197" i="6"/>
  <c r="CP102" i="1"/>
  <c r="O102" i="1" s="1"/>
  <c r="I198" i="6"/>
  <c r="HE198" i="6"/>
  <c r="GY198" i="6"/>
  <c r="GZ199" i="6"/>
  <c r="I199" i="6"/>
  <c r="HE199" i="6"/>
  <c r="S201" i="6"/>
  <c r="J201" i="6" s="1"/>
  <c r="K197" i="6"/>
  <c r="GP197" i="1"/>
  <c r="GM197" i="1"/>
  <c r="CP41" i="1"/>
  <c r="O41" i="1" s="1"/>
  <c r="AB123" i="1"/>
  <c r="H131" i="6" s="1"/>
  <c r="GZ193" i="6"/>
  <c r="I193" i="6"/>
  <c r="HE193" i="6"/>
  <c r="I192" i="6"/>
  <c r="HE192" i="6"/>
  <c r="GY192" i="6"/>
  <c r="R195" i="6"/>
  <c r="GJ191" i="6"/>
  <c r="I191" i="6"/>
  <c r="HE191" i="6"/>
  <c r="GK191" i="6"/>
  <c r="K191" i="6"/>
  <c r="CP52" i="1"/>
  <c r="O52" i="1" s="1"/>
  <c r="H133" i="6"/>
  <c r="CY181" i="1"/>
  <c r="X181" i="1" s="1"/>
  <c r="GN181" i="1" s="1"/>
  <c r="GN190" i="1"/>
  <c r="CZ40" i="1"/>
  <c r="Y40" i="1" s="1"/>
  <c r="CY46" i="1"/>
  <c r="X46" i="1" s="1"/>
  <c r="CP173" i="1"/>
  <c r="O173" i="1" s="1"/>
  <c r="GN173" i="1" s="1"/>
  <c r="CY30" i="1"/>
  <c r="X30" i="1" s="1"/>
  <c r="CP77" i="1"/>
  <c r="O77" i="1" s="1"/>
  <c r="I180" i="6"/>
  <c r="GY180" i="6"/>
  <c r="HB180" i="6"/>
  <c r="HB185" i="6"/>
  <c r="GQ185" i="6"/>
  <c r="I185" i="6"/>
  <c r="GP185" i="6"/>
  <c r="GN185" i="6"/>
  <c r="GS185" i="6"/>
  <c r="GJ185" i="6"/>
  <c r="CZ180" i="1"/>
  <c r="Y180" i="1" s="1"/>
  <c r="GM180" i="1" s="1"/>
  <c r="GZ181" i="6"/>
  <c r="I181" i="6"/>
  <c r="HB181" i="6"/>
  <c r="HB177" i="6"/>
  <c r="GK177" i="6"/>
  <c r="I177" i="6"/>
  <c r="GJ177" i="6"/>
  <c r="GK187" i="1"/>
  <c r="K179" i="6"/>
  <c r="CP191" i="1"/>
  <c r="O191" i="1" s="1"/>
  <c r="U185" i="6"/>
  <c r="K185" i="6" s="1"/>
  <c r="CY50" i="1"/>
  <c r="X50" i="1" s="1"/>
  <c r="CZ66" i="1"/>
  <c r="Y66" i="1" s="1"/>
  <c r="H151" i="6"/>
  <c r="K177" i="6"/>
  <c r="HB183" i="6"/>
  <c r="GQ183" i="6"/>
  <c r="I183" i="6"/>
  <c r="GP183" i="6"/>
  <c r="GS183" i="6"/>
  <c r="GJ183" i="6"/>
  <c r="GN183" i="6"/>
  <c r="HB187" i="6"/>
  <c r="GQ187" i="6"/>
  <c r="I187" i="6"/>
  <c r="GP187" i="6"/>
  <c r="GJ187" i="6"/>
  <c r="GN187" i="6"/>
  <c r="GS187" i="6"/>
  <c r="CR187" i="1"/>
  <c r="Q187" i="1" s="1"/>
  <c r="U178" i="6" s="1"/>
  <c r="K178" i="6" s="1"/>
  <c r="T178" i="6"/>
  <c r="R189" i="6" s="1"/>
  <c r="H178" i="6"/>
  <c r="CZ52" i="1"/>
  <c r="Y52" i="1" s="1"/>
  <c r="T133" i="6"/>
  <c r="CP145" i="1"/>
  <c r="O145" i="1" s="1"/>
  <c r="CY25" i="1"/>
  <c r="X25" i="1" s="1"/>
  <c r="U50" i="6" s="1"/>
  <c r="K50" i="6" s="1"/>
  <c r="CP177" i="1"/>
  <c r="O177" i="1" s="1"/>
  <c r="GZ171" i="6"/>
  <c r="HB171" i="6"/>
  <c r="I171" i="6"/>
  <c r="R175" i="6"/>
  <c r="HB166" i="6"/>
  <c r="I166" i="6"/>
  <c r="GK166" i="6"/>
  <c r="GJ166" i="6"/>
  <c r="GN169" i="6"/>
  <c r="GP169" i="6"/>
  <c r="GS169" i="6"/>
  <c r="GJ169" i="6"/>
  <c r="HB169" i="6"/>
  <c r="GQ169" i="6"/>
  <c r="I169" i="6"/>
  <c r="HB173" i="6"/>
  <c r="GQ173" i="6"/>
  <c r="I173" i="6"/>
  <c r="GJ173" i="6"/>
  <c r="GP173" i="6"/>
  <c r="GN173" i="6"/>
  <c r="GS173" i="6"/>
  <c r="S175" i="6"/>
  <c r="J175" i="6" s="1"/>
  <c r="K166" i="6"/>
  <c r="CP151" i="1"/>
  <c r="O151" i="1" s="1"/>
  <c r="GN151" i="1" s="1"/>
  <c r="CP176" i="1"/>
  <c r="O176" i="1" s="1"/>
  <c r="GK165" i="1"/>
  <c r="K168" i="6"/>
  <c r="I170" i="6"/>
  <c r="GY170" i="6"/>
  <c r="HB170" i="6"/>
  <c r="I167" i="6"/>
  <c r="HB167" i="6"/>
  <c r="GL167" i="6"/>
  <c r="GJ167" i="6"/>
  <c r="GM173" i="1"/>
  <c r="CZ176" i="1"/>
  <c r="Y176" i="1" s="1"/>
  <c r="CY176" i="1"/>
  <c r="X176" i="1" s="1"/>
  <c r="CP79" i="1"/>
  <c r="O79" i="1" s="1"/>
  <c r="CP159" i="1"/>
  <c r="O159" i="1" s="1"/>
  <c r="GN159" i="1" s="1"/>
  <c r="I153" i="6"/>
  <c r="GY153" i="6"/>
  <c r="HB153" i="6"/>
  <c r="GK141" i="1"/>
  <c r="K152" i="6"/>
  <c r="HB158" i="6"/>
  <c r="GQ158" i="6"/>
  <c r="I158" i="6"/>
  <c r="GP158" i="6"/>
  <c r="GN158" i="6"/>
  <c r="GS158" i="6"/>
  <c r="GJ158" i="6"/>
  <c r="R164" i="6"/>
  <c r="HB150" i="6"/>
  <c r="GK150" i="6"/>
  <c r="I150" i="6"/>
  <c r="GJ150" i="6"/>
  <c r="HB156" i="6"/>
  <c r="GQ156" i="6"/>
  <c r="I156" i="6"/>
  <c r="GP156" i="6"/>
  <c r="GS156" i="6"/>
  <c r="GJ156" i="6"/>
  <c r="GN156" i="6"/>
  <c r="HB162" i="6"/>
  <c r="GQ162" i="6"/>
  <c r="I162" i="6"/>
  <c r="GP162" i="6"/>
  <c r="GJ162" i="6"/>
  <c r="GN162" i="6"/>
  <c r="GS162" i="6"/>
  <c r="GZ154" i="6"/>
  <c r="I154" i="6"/>
  <c r="HB154" i="6"/>
  <c r="K150" i="6"/>
  <c r="HB160" i="6"/>
  <c r="GQ160" i="6"/>
  <c r="I160" i="6"/>
  <c r="GP160" i="6"/>
  <c r="GN160" i="6"/>
  <c r="GS160" i="6"/>
  <c r="GJ160" i="6"/>
  <c r="CP141" i="1"/>
  <c r="O141" i="1" s="1"/>
  <c r="U151" i="6"/>
  <c r="K151" i="6" s="1"/>
  <c r="I151" i="6"/>
  <c r="HB151" i="6"/>
  <c r="GL151" i="6"/>
  <c r="GJ151" i="6"/>
  <c r="GN143" i="1"/>
  <c r="EI203" i="1"/>
  <c r="DJ214" i="6" s="1"/>
  <c r="GM143" i="1"/>
  <c r="CP149" i="1"/>
  <c r="O149" i="1" s="1"/>
  <c r="FY203" i="1"/>
  <c r="GN140" i="1"/>
  <c r="CP43" i="1"/>
  <c r="O43" i="1" s="1"/>
  <c r="CP58" i="1"/>
  <c r="O58" i="1" s="1"/>
  <c r="AB137" i="1"/>
  <c r="H141" i="6" s="1"/>
  <c r="GK137" i="1"/>
  <c r="K144" i="6"/>
  <c r="I145" i="6"/>
  <c r="GY145" i="6"/>
  <c r="HC145" i="6"/>
  <c r="U145" i="6"/>
  <c r="K145" i="6" s="1"/>
  <c r="CP131" i="1"/>
  <c r="O131" i="1" s="1"/>
  <c r="GM131" i="1" s="1"/>
  <c r="H143" i="6"/>
  <c r="R148" i="6"/>
  <c r="HC142" i="6"/>
  <c r="GK142" i="6"/>
  <c r="GJ142" i="6"/>
  <c r="I142" i="6"/>
  <c r="CP137" i="1"/>
  <c r="O137" i="1" s="1"/>
  <c r="GZ146" i="6"/>
  <c r="I146" i="6"/>
  <c r="HC146" i="6"/>
  <c r="S148" i="6"/>
  <c r="J148" i="6" s="1"/>
  <c r="K142" i="6"/>
  <c r="I143" i="6"/>
  <c r="HC143" i="6"/>
  <c r="GL143" i="6"/>
  <c r="GJ143" i="6"/>
  <c r="U133" i="6"/>
  <c r="K133" i="6" s="1"/>
  <c r="CP123" i="1"/>
  <c r="O123" i="1" s="1"/>
  <c r="GZ136" i="6"/>
  <c r="I136" i="6"/>
  <c r="HB136" i="6"/>
  <c r="K132" i="6"/>
  <c r="HB138" i="6"/>
  <c r="GQ138" i="6"/>
  <c r="I138" i="6"/>
  <c r="GP138" i="6"/>
  <c r="GN138" i="6"/>
  <c r="GS138" i="6"/>
  <c r="GJ138" i="6"/>
  <c r="GK123" i="1"/>
  <c r="K134" i="6"/>
  <c r="I135" i="6"/>
  <c r="HB135" i="6"/>
  <c r="GY135" i="6"/>
  <c r="CY33" i="1"/>
  <c r="X33" i="1" s="1"/>
  <c r="CZ43" i="1"/>
  <c r="Y43" i="1" s="1"/>
  <c r="GN102" i="1"/>
  <c r="R140" i="6"/>
  <c r="HB132" i="6"/>
  <c r="GK132" i="6"/>
  <c r="GJ132" i="6"/>
  <c r="I132" i="6"/>
  <c r="I133" i="6"/>
  <c r="HB133" i="6"/>
  <c r="GL133" i="6"/>
  <c r="GJ133" i="6"/>
  <c r="CP135" i="1"/>
  <c r="O135" i="1" s="1"/>
  <c r="CZ134" i="1"/>
  <c r="Y134" i="1" s="1"/>
  <c r="CY134" i="1"/>
  <c r="X134" i="1" s="1"/>
  <c r="CY135" i="1"/>
  <c r="X135" i="1" s="1"/>
  <c r="CP98" i="1"/>
  <c r="O98" i="1" s="1"/>
  <c r="GM98" i="1" s="1"/>
  <c r="CP89" i="1"/>
  <c r="O89" i="1" s="1"/>
  <c r="CP73" i="1"/>
  <c r="O73" i="1" s="1"/>
  <c r="H92" i="6"/>
  <c r="CZ81" i="1"/>
  <c r="Y81" i="1" s="1"/>
  <c r="CZ84" i="1"/>
  <c r="Y84" i="1" s="1"/>
  <c r="CP113" i="1"/>
  <c r="O113" i="1" s="1"/>
  <c r="GM113" i="1" s="1"/>
  <c r="U120" i="6"/>
  <c r="K120" i="6" s="1"/>
  <c r="HB118" i="6"/>
  <c r="GQ118" i="6"/>
  <c r="I118" i="6"/>
  <c r="GP118" i="6"/>
  <c r="GN118" i="6"/>
  <c r="GS118" i="6"/>
  <c r="GJ118" i="6"/>
  <c r="HB100" i="6"/>
  <c r="GQ100" i="6"/>
  <c r="I100" i="6"/>
  <c r="GP100" i="6"/>
  <c r="GS100" i="6"/>
  <c r="GJ100" i="6"/>
  <c r="GN100" i="6"/>
  <c r="HB114" i="6"/>
  <c r="GQ114" i="6"/>
  <c r="I114" i="6"/>
  <c r="GP114" i="6"/>
  <c r="GN114" i="6"/>
  <c r="GS114" i="6"/>
  <c r="GJ114" i="6"/>
  <c r="HB124" i="6"/>
  <c r="GQ124" i="6"/>
  <c r="I124" i="6"/>
  <c r="GP124" i="6"/>
  <c r="GN124" i="6"/>
  <c r="GS124" i="6"/>
  <c r="GJ124" i="6"/>
  <c r="HB104" i="6"/>
  <c r="GQ104" i="6"/>
  <c r="I104" i="6"/>
  <c r="GP104" i="6"/>
  <c r="GS104" i="6"/>
  <c r="GJ104" i="6"/>
  <c r="GN104" i="6"/>
  <c r="CZ37" i="1"/>
  <c r="Y37" i="1" s="1"/>
  <c r="CZ54" i="1"/>
  <c r="Y54" i="1" s="1"/>
  <c r="CP95" i="1"/>
  <c r="O95" i="1" s="1"/>
  <c r="U102" i="6"/>
  <c r="K102" i="6" s="1"/>
  <c r="CP103" i="1"/>
  <c r="O103" i="1" s="1"/>
  <c r="U110" i="6"/>
  <c r="K110" i="6" s="1"/>
  <c r="GN94" i="1"/>
  <c r="CP99" i="1"/>
  <c r="O99" i="1" s="1"/>
  <c r="U106" i="6"/>
  <c r="K106" i="6" s="1"/>
  <c r="CY81" i="1"/>
  <c r="X81" i="1" s="1"/>
  <c r="CP109" i="1"/>
  <c r="O109" i="1" s="1"/>
  <c r="GM109" i="1" s="1"/>
  <c r="U116" i="6"/>
  <c r="K116" i="6" s="1"/>
  <c r="HB98" i="6"/>
  <c r="GQ98" i="6"/>
  <c r="I98" i="6"/>
  <c r="GP98" i="6"/>
  <c r="GS98" i="6"/>
  <c r="GJ98" i="6"/>
  <c r="GN98" i="6"/>
  <c r="HB116" i="6"/>
  <c r="GQ116" i="6"/>
  <c r="I116" i="6"/>
  <c r="GP116" i="6"/>
  <c r="GN116" i="6"/>
  <c r="GS116" i="6"/>
  <c r="GJ116" i="6"/>
  <c r="HB126" i="6"/>
  <c r="GQ126" i="6"/>
  <c r="I126" i="6"/>
  <c r="GP126" i="6"/>
  <c r="GN126" i="6"/>
  <c r="GS126" i="6"/>
  <c r="GJ126" i="6"/>
  <c r="I95" i="6"/>
  <c r="GY95" i="6"/>
  <c r="HB95" i="6"/>
  <c r="R130" i="6"/>
  <c r="HB91" i="6"/>
  <c r="I91" i="6"/>
  <c r="GJ91" i="6"/>
  <c r="GK91" i="6"/>
  <c r="HB110" i="6"/>
  <c r="GQ110" i="6"/>
  <c r="I110" i="6"/>
  <c r="GP110" i="6"/>
  <c r="GN110" i="6"/>
  <c r="GS110" i="6"/>
  <c r="GJ110" i="6"/>
  <c r="HB112" i="6"/>
  <c r="GQ112" i="6"/>
  <c r="I112" i="6"/>
  <c r="GP112" i="6"/>
  <c r="GN112" i="6"/>
  <c r="GS112" i="6"/>
  <c r="GJ112" i="6"/>
  <c r="CP83" i="1"/>
  <c r="O83" i="1" s="1"/>
  <c r="CZ62" i="1"/>
  <c r="Y62" i="1" s="1"/>
  <c r="K91" i="6"/>
  <c r="HC122" i="6"/>
  <c r="GQ122" i="6"/>
  <c r="I122" i="6"/>
  <c r="GP122" i="6"/>
  <c r="GN122" i="6"/>
  <c r="GS122" i="6"/>
  <c r="GJ122" i="6"/>
  <c r="HB102" i="6"/>
  <c r="GQ102" i="6"/>
  <c r="I102" i="6"/>
  <c r="GP102" i="6"/>
  <c r="GS102" i="6"/>
  <c r="GJ102" i="6"/>
  <c r="GN102" i="6"/>
  <c r="HB120" i="6"/>
  <c r="GQ120" i="6"/>
  <c r="I120" i="6"/>
  <c r="GP120" i="6"/>
  <c r="GN120" i="6"/>
  <c r="GS120" i="6"/>
  <c r="GJ120" i="6"/>
  <c r="HB128" i="6"/>
  <c r="GQ128" i="6"/>
  <c r="I128" i="6"/>
  <c r="GP128" i="6"/>
  <c r="GN128" i="6"/>
  <c r="GS128" i="6"/>
  <c r="GJ128" i="6"/>
  <c r="GK89" i="1"/>
  <c r="K93" i="6"/>
  <c r="CY87" i="1"/>
  <c r="X87" i="1" s="1"/>
  <c r="CP36" i="1"/>
  <c r="O36" i="1" s="1"/>
  <c r="CZ38" i="1"/>
  <c r="Y38" i="1" s="1"/>
  <c r="CZ58" i="1"/>
  <c r="Y58" i="1" s="1"/>
  <c r="CP91" i="1"/>
  <c r="O91" i="1" s="1"/>
  <c r="U98" i="6"/>
  <c r="K98" i="6" s="1"/>
  <c r="CZ44" i="1"/>
  <c r="Y44" i="1" s="1"/>
  <c r="CZ47" i="1"/>
  <c r="Y47" i="1" s="1"/>
  <c r="CP51" i="1"/>
  <c r="O51" i="1" s="1"/>
  <c r="CP55" i="1"/>
  <c r="O55" i="1" s="1"/>
  <c r="CY76" i="1"/>
  <c r="X76" i="1" s="1"/>
  <c r="CY69" i="1"/>
  <c r="X69" i="1" s="1"/>
  <c r="GZ96" i="6"/>
  <c r="I96" i="6"/>
  <c r="HB96" i="6"/>
  <c r="HB106" i="6"/>
  <c r="GQ106" i="6"/>
  <c r="I106" i="6"/>
  <c r="GP106" i="6"/>
  <c r="GN106" i="6"/>
  <c r="GS106" i="6"/>
  <c r="GJ106" i="6"/>
  <c r="GN94" i="6"/>
  <c r="GP94" i="6"/>
  <c r="GJ94" i="6"/>
  <c r="HB94" i="6"/>
  <c r="I94" i="6"/>
  <c r="GS94" i="6"/>
  <c r="GQ94" i="6"/>
  <c r="HB108" i="6"/>
  <c r="GQ108" i="6"/>
  <c r="I108" i="6"/>
  <c r="GP108" i="6"/>
  <c r="GN108" i="6"/>
  <c r="GS108" i="6"/>
  <c r="GJ108" i="6"/>
  <c r="I92" i="6"/>
  <c r="HB92" i="6"/>
  <c r="GL92" i="6"/>
  <c r="GJ92" i="6"/>
  <c r="GN98" i="1"/>
  <c r="GM102" i="1"/>
  <c r="CY93" i="1"/>
  <c r="X93" i="1" s="1"/>
  <c r="CY89" i="1"/>
  <c r="X89" i="1" s="1"/>
  <c r="U95" i="6" s="1"/>
  <c r="K95" i="6" s="1"/>
  <c r="CZ105" i="1"/>
  <c r="Y105" i="1" s="1"/>
  <c r="CY105" i="1"/>
  <c r="X105" i="1" s="1"/>
  <c r="CP105" i="1"/>
  <c r="O105" i="1" s="1"/>
  <c r="CY101" i="1"/>
  <c r="X101" i="1" s="1"/>
  <c r="CZ101" i="1"/>
  <c r="Y101" i="1" s="1"/>
  <c r="GM94" i="1"/>
  <c r="CZ34" i="1"/>
  <c r="Y34" i="1" s="1"/>
  <c r="CY73" i="1"/>
  <c r="X73" i="1" s="1"/>
  <c r="AB25" i="1"/>
  <c r="H46" i="6" s="1"/>
  <c r="CP62" i="1"/>
  <c r="O62" i="1" s="1"/>
  <c r="CY34" i="1"/>
  <c r="X34" i="1" s="1"/>
  <c r="CP38" i="1"/>
  <c r="O38" i="1" s="1"/>
  <c r="CY39" i="1"/>
  <c r="X39" i="1" s="1"/>
  <c r="CY44" i="1"/>
  <c r="X44" i="1" s="1"/>
  <c r="CY41" i="1"/>
  <c r="X41" i="1" s="1"/>
  <c r="CP70" i="1"/>
  <c r="O70" i="1" s="1"/>
  <c r="CY61" i="1"/>
  <c r="X61" i="1" s="1"/>
  <c r="CP67" i="1"/>
  <c r="O67" i="1" s="1"/>
  <c r="CP84" i="1"/>
  <c r="O84" i="1" s="1"/>
  <c r="CY74" i="1"/>
  <c r="X74" i="1" s="1"/>
  <c r="CY84" i="1"/>
  <c r="X84" i="1" s="1"/>
  <c r="CY83" i="1"/>
  <c r="X83" i="1" s="1"/>
  <c r="CP69" i="1"/>
  <c r="O69" i="1" s="1"/>
  <c r="CP47" i="1"/>
  <c r="O47" i="1" s="1"/>
  <c r="CZ41" i="1"/>
  <c r="Y41" i="1" s="1"/>
  <c r="CY62" i="1"/>
  <c r="X62" i="1" s="1"/>
  <c r="GN77" i="1"/>
  <c r="CP29" i="1"/>
  <c r="O29" i="1" s="1"/>
  <c r="CZ46" i="1"/>
  <c r="Y46" i="1" s="1"/>
  <c r="CY70" i="1"/>
  <c r="X70" i="1" s="1"/>
  <c r="CP68" i="1"/>
  <c r="O68" i="1" s="1"/>
  <c r="CZ74" i="1"/>
  <c r="Y74" i="1" s="1"/>
  <c r="CP76" i="1"/>
  <c r="O76" i="1" s="1"/>
  <c r="DY203" i="1"/>
  <c r="DY22" i="1" s="1"/>
  <c r="GB203" i="1"/>
  <c r="GB22" i="1" s="1"/>
  <c r="T48" i="6"/>
  <c r="CP45" i="1"/>
  <c r="O45" i="1" s="1"/>
  <c r="CP82" i="1"/>
  <c r="O82" i="1" s="1"/>
  <c r="EB203" i="1"/>
  <c r="EB22" i="1" s="1"/>
  <c r="CZ25" i="1"/>
  <c r="Y25" i="1" s="1"/>
  <c r="U51" i="6" s="1"/>
  <c r="K51" i="6" s="1"/>
  <c r="CP32" i="1"/>
  <c r="O32" i="1" s="1"/>
  <c r="CP46" i="1"/>
  <c r="O46" i="1" s="1"/>
  <c r="GN73" i="6"/>
  <c r="GP73" i="6"/>
  <c r="GS73" i="6"/>
  <c r="GJ73" i="6"/>
  <c r="HB73" i="6"/>
  <c r="GQ73" i="6"/>
  <c r="I73" i="6"/>
  <c r="HB87" i="6"/>
  <c r="GQ87" i="6"/>
  <c r="I87" i="6"/>
  <c r="GP87" i="6"/>
  <c r="GN87" i="6"/>
  <c r="GS87" i="6"/>
  <c r="GJ87" i="6"/>
  <c r="HB77" i="6"/>
  <c r="GQ77" i="6"/>
  <c r="I77" i="6"/>
  <c r="GP77" i="6"/>
  <c r="GN77" i="6"/>
  <c r="GS77" i="6"/>
  <c r="GJ77" i="6"/>
  <c r="HB81" i="6"/>
  <c r="GQ81" i="6"/>
  <c r="I81" i="6"/>
  <c r="GP81" i="6"/>
  <c r="GN81" i="6"/>
  <c r="GS81" i="6"/>
  <c r="GJ81" i="6"/>
  <c r="HB70" i="6"/>
  <c r="I70" i="6"/>
  <c r="GK70" i="6"/>
  <c r="GJ70" i="6"/>
  <c r="AJ203" i="1"/>
  <c r="AJ22" i="1" s="1"/>
  <c r="AG203" i="1"/>
  <c r="T203" i="1" s="1"/>
  <c r="CP40" i="1"/>
  <c r="O40" i="1" s="1"/>
  <c r="CZ33" i="1"/>
  <c r="Y33" i="1" s="1"/>
  <c r="GK57" i="1"/>
  <c r="K72" i="6"/>
  <c r="CY54" i="1"/>
  <c r="X54" i="1" s="1"/>
  <c r="CP64" i="1"/>
  <c r="O64" i="1" s="1"/>
  <c r="CP50" i="1"/>
  <c r="O50" i="1" s="1"/>
  <c r="GN50" i="1" s="1"/>
  <c r="HB85" i="6"/>
  <c r="GQ85" i="6"/>
  <c r="I85" i="6"/>
  <c r="GP85" i="6"/>
  <c r="GN85" i="6"/>
  <c r="GS85" i="6"/>
  <c r="GJ85" i="6"/>
  <c r="GZ75" i="6"/>
  <c r="HB75" i="6"/>
  <c r="I75" i="6"/>
  <c r="K70" i="6"/>
  <c r="HB79" i="6"/>
  <c r="GQ79" i="6"/>
  <c r="I79" i="6"/>
  <c r="GP79" i="6"/>
  <c r="GN79" i="6"/>
  <c r="GJ79" i="6"/>
  <c r="GS79" i="6"/>
  <c r="CZ72" i="1"/>
  <c r="Y72" i="1" s="1"/>
  <c r="HB83" i="6"/>
  <c r="GQ83" i="6"/>
  <c r="I83" i="6"/>
  <c r="GP83" i="6"/>
  <c r="GN83" i="6"/>
  <c r="GS83" i="6"/>
  <c r="GJ83" i="6"/>
  <c r="I74" i="6"/>
  <c r="HB74" i="6"/>
  <c r="GY74" i="6"/>
  <c r="GA203" i="1"/>
  <c r="GA22" i="1" s="1"/>
  <c r="EH203" i="1"/>
  <c r="CR57" i="1"/>
  <c r="Q57" i="1" s="1"/>
  <c r="T71" i="6"/>
  <c r="R89" i="6" s="1"/>
  <c r="H71" i="6"/>
  <c r="AB57" i="1"/>
  <c r="H69" i="6" s="1"/>
  <c r="CP59" i="1"/>
  <c r="O59" i="1" s="1"/>
  <c r="CP66" i="1"/>
  <c r="O66" i="1" s="1"/>
  <c r="CY58" i="1"/>
  <c r="X58" i="1" s="1"/>
  <c r="GM82" i="1"/>
  <c r="CP85" i="1"/>
  <c r="O85" i="1" s="1"/>
  <c r="GM85" i="1" s="1"/>
  <c r="GM69" i="1"/>
  <c r="CZ61" i="1"/>
  <c r="Y61" i="1" s="1"/>
  <c r="GM77" i="1"/>
  <c r="CY68" i="1"/>
  <c r="X68" i="1" s="1"/>
  <c r="CZ76" i="1"/>
  <c r="Y76" i="1" s="1"/>
  <c r="AQ203" i="1"/>
  <c r="F213" i="1" s="1"/>
  <c r="CY60" i="1"/>
  <c r="X60" i="1" s="1"/>
  <c r="CZ60" i="1"/>
  <c r="Y60" i="1" s="1"/>
  <c r="CI203" i="1"/>
  <c r="AZ203" i="1" s="1"/>
  <c r="AP203" i="1"/>
  <c r="AP22" i="1" s="1"/>
  <c r="CG203" i="1"/>
  <c r="CG22" i="1" s="1"/>
  <c r="CJ203" i="1"/>
  <c r="CJ22" i="1" s="1"/>
  <c r="I59" i="6"/>
  <c r="HB59" i="6"/>
  <c r="GY59" i="6"/>
  <c r="HB64" i="6"/>
  <c r="GQ64" i="6"/>
  <c r="I64" i="6"/>
  <c r="GP64" i="6"/>
  <c r="GN64" i="6"/>
  <c r="GS64" i="6"/>
  <c r="GJ64" i="6"/>
  <c r="HB62" i="6"/>
  <c r="GQ62" i="6"/>
  <c r="I62" i="6"/>
  <c r="GP62" i="6"/>
  <c r="GN62" i="6"/>
  <c r="GS62" i="6"/>
  <c r="GJ62" i="6"/>
  <c r="CP33" i="1"/>
  <c r="O33" i="1" s="1"/>
  <c r="U66" i="6"/>
  <c r="K66" i="6" s="1"/>
  <c r="HB55" i="6"/>
  <c r="GK55" i="6"/>
  <c r="I55" i="6"/>
  <c r="GJ55" i="6"/>
  <c r="CY27" i="1"/>
  <c r="X27" i="1" s="1"/>
  <c r="U59" i="6" s="1"/>
  <c r="K59" i="6" s="1"/>
  <c r="K57" i="6"/>
  <c r="CZ42" i="1"/>
  <c r="Y42" i="1" s="1"/>
  <c r="CP39" i="1"/>
  <c r="O39" i="1" s="1"/>
  <c r="GZ60" i="6"/>
  <c r="I60" i="6"/>
  <c r="HB60" i="6"/>
  <c r="K55" i="6"/>
  <c r="GN58" i="6"/>
  <c r="EZ214" i="6" s="1"/>
  <c r="H220" i="6" s="1"/>
  <c r="GS58" i="6"/>
  <c r="FE214" i="6" s="1"/>
  <c r="GJ58" i="6"/>
  <c r="GP58" i="6"/>
  <c r="FB214" i="6" s="1"/>
  <c r="HB58" i="6"/>
  <c r="FN214" i="6" s="1"/>
  <c r="GQ58" i="6"/>
  <c r="FC214" i="6" s="1"/>
  <c r="I58" i="6"/>
  <c r="HB66" i="6"/>
  <c r="GQ66" i="6"/>
  <c r="I66" i="6"/>
  <c r="GP66" i="6"/>
  <c r="GN66" i="6"/>
  <c r="GJ66" i="6"/>
  <c r="GS66" i="6"/>
  <c r="CR27" i="1"/>
  <c r="Q27" i="1" s="1"/>
  <c r="U56" i="6" s="1"/>
  <c r="K56" i="6" s="1"/>
  <c r="T56" i="6"/>
  <c r="R68" i="6" s="1"/>
  <c r="H56" i="6"/>
  <c r="AB27" i="1"/>
  <c r="H54" i="6" s="1"/>
  <c r="GK49" i="1"/>
  <c r="CY49" i="1"/>
  <c r="X49" i="1" s="1"/>
  <c r="CY40" i="1"/>
  <c r="X40" i="1" s="1"/>
  <c r="GM40" i="1" s="1"/>
  <c r="CY38" i="1"/>
  <c r="X38" i="1" s="1"/>
  <c r="GM38" i="1" s="1"/>
  <c r="CP42" i="1"/>
  <c r="O42" i="1" s="1"/>
  <c r="CZ49" i="1"/>
  <c r="Y49" i="1" s="1"/>
  <c r="EA203" i="1"/>
  <c r="CY37" i="1"/>
  <c r="X37" i="1" s="1"/>
  <c r="GM45" i="1"/>
  <c r="CY51" i="1"/>
  <c r="X51" i="1" s="1"/>
  <c r="CP37" i="1"/>
  <c r="O37" i="1" s="1"/>
  <c r="CZ36" i="1"/>
  <c r="Y36" i="1" s="1"/>
  <c r="CP34" i="1"/>
  <c r="O34" i="1" s="1"/>
  <c r="CY36" i="1"/>
  <c r="X36" i="1" s="1"/>
  <c r="AH203" i="1"/>
  <c r="AI203" i="1"/>
  <c r="U48" i="6"/>
  <c r="K48" i="6" s="1"/>
  <c r="CP25" i="1"/>
  <c r="O25" i="1" s="1"/>
  <c r="H48" i="6"/>
  <c r="DZ203" i="1"/>
  <c r="I50" i="6"/>
  <c r="HB50" i="6"/>
  <c r="GY50" i="6"/>
  <c r="R53" i="6"/>
  <c r="HB47" i="6"/>
  <c r="GK47" i="6"/>
  <c r="GJ47" i="6"/>
  <c r="I47" i="6"/>
  <c r="GK25" i="1"/>
  <c r="K49" i="6"/>
  <c r="GZ51" i="6"/>
  <c r="I51" i="6"/>
  <c r="HB51" i="6"/>
  <c r="K47" i="6"/>
  <c r="I48" i="6"/>
  <c r="HB48" i="6"/>
  <c r="GL48" i="6"/>
  <c r="GJ48" i="6"/>
  <c r="GM67" i="1"/>
  <c r="GN67" i="1"/>
  <c r="GN108" i="1"/>
  <c r="GM108" i="1"/>
  <c r="GN116" i="1"/>
  <c r="GM116" i="1"/>
  <c r="GM119" i="1"/>
  <c r="GN119" i="1"/>
  <c r="GM141" i="1"/>
  <c r="GN141" i="1"/>
  <c r="GM129" i="1"/>
  <c r="GN129" i="1"/>
  <c r="GM111" i="1"/>
  <c r="GN111" i="1"/>
  <c r="GM149" i="1"/>
  <c r="GN149" i="1"/>
  <c r="GM188" i="1"/>
  <c r="GN188" i="1"/>
  <c r="GN112" i="1"/>
  <c r="GM112" i="1"/>
  <c r="GN120" i="1"/>
  <c r="GM120" i="1"/>
  <c r="GM107" i="1"/>
  <c r="GN107" i="1"/>
  <c r="GM125" i="1"/>
  <c r="GN125" i="1"/>
  <c r="GM134" i="1"/>
  <c r="GO134" i="1"/>
  <c r="CP30" i="1"/>
  <c r="O30" i="1" s="1"/>
  <c r="AC203" i="1"/>
  <c r="GO48" i="1"/>
  <c r="GM48" i="1"/>
  <c r="GN52" i="1"/>
  <c r="GM52" i="1"/>
  <c r="CZ51" i="1"/>
  <c r="Y51" i="1" s="1"/>
  <c r="CZ57" i="1"/>
  <c r="Y57" i="1" s="1"/>
  <c r="U75" i="6" s="1"/>
  <c r="K75" i="6" s="1"/>
  <c r="CY55" i="1"/>
  <c r="X55" i="1" s="1"/>
  <c r="CY57" i="1"/>
  <c r="X57" i="1" s="1"/>
  <c r="U74" i="6" s="1"/>
  <c r="K74" i="6" s="1"/>
  <c r="GM62" i="1"/>
  <c r="GN62" i="1"/>
  <c r="CZ68" i="1"/>
  <c r="Y68" i="1" s="1"/>
  <c r="GM68" i="1" s="1"/>
  <c r="GN73" i="1"/>
  <c r="GM73" i="1"/>
  <c r="CY64" i="1"/>
  <c r="X64" i="1" s="1"/>
  <c r="GN69" i="1"/>
  <c r="GM84" i="1"/>
  <c r="GM71" i="1"/>
  <c r="GN71" i="1"/>
  <c r="GM79" i="1"/>
  <c r="GN79" i="1"/>
  <c r="CZ89" i="1"/>
  <c r="Y89" i="1" s="1"/>
  <c r="GK104" i="1"/>
  <c r="CZ104" i="1"/>
  <c r="Y104" i="1" s="1"/>
  <c r="CZ87" i="1"/>
  <c r="Y87" i="1" s="1"/>
  <c r="GM87" i="1" s="1"/>
  <c r="CZ93" i="1"/>
  <c r="Y93" i="1" s="1"/>
  <c r="GN93" i="1" s="1"/>
  <c r="CY97" i="1"/>
  <c r="X97" i="1" s="1"/>
  <c r="GM96" i="1"/>
  <c r="GN96" i="1"/>
  <c r="AB112" i="1"/>
  <c r="GM118" i="1"/>
  <c r="GN118" i="1"/>
  <c r="GN126" i="1"/>
  <c r="GM126" i="1"/>
  <c r="CY133" i="1"/>
  <c r="X133" i="1" s="1"/>
  <c r="CZ133" i="1"/>
  <c r="Y133" i="1" s="1"/>
  <c r="AB126" i="1"/>
  <c r="AB108" i="1"/>
  <c r="GM114" i="1"/>
  <c r="GO114" i="1"/>
  <c r="GM124" i="1"/>
  <c r="GN124" i="1"/>
  <c r="GM148" i="1"/>
  <c r="GN148" i="1"/>
  <c r="GM156" i="1"/>
  <c r="GN156" i="1"/>
  <c r="GN131" i="1"/>
  <c r="GM137" i="1"/>
  <c r="CZ154" i="1"/>
  <c r="Y154" i="1" s="1"/>
  <c r="GM153" i="1"/>
  <c r="GN153" i="1"/>
  <c r="GM164" i="1"/>
  <c r="GN164" i="1"/>
  <c r="GM175" i="1"/>
  <c r="GN175" i="1"/>
  <c r="GN185" i="1"/>
  <c r="GM185" i="1"/>
  <c r="GN191" i="1"/>
  <c r="GM191" i="1"/>
  <c r="GP196" i="1"/>
  <c r="GM196" i="1"/>
  <c r="GM140" i="1"/>
  <c r="CY158" i="1"/>
  <c r="X158" i="1" s="1"/>
  <c r="CP179" i="1"/>
  <c r="O179" i="1" s="1"/>
  <c r="BC22" i="1"/>
  <c r="F219" i="1"/>
  <c r="BC232" i="1"/>
  <c r="GM192" i="1"/>
  <c r="GN192" i="1"/>
  <c r="FY22" i="1"/>
  <c r="EP203" i="1"/>
  <c r="DG214" i="6" s="1"/>
  <c r="CY189" i="1"/>
  <c r="X189" i="1" s="1"/>
  <c r="GP199" i="1"/>
  <c r="GM199" i="1"/>
  <c r="BB22" i="1"/>
  <c r="BB232" i="1"/>
  <c r="F216" i="1"/>
  <c r="CZ31" i="1"/>
  <c r="Y31" i="1" s="1"/>
  <c r="CY31" i="1"/>
  <c r="X31" i="1" s="1"/>
  <c r="DX203" i="1"/>
  <c r="CZ28" i="1"/>
  <c r="Y28" i="1" s="1"/>
  <c r="CY28" i="1"/>
  <c r="X28" i="1" s="1"/>
  <c r="AF203" i="1"/>
  <c r="CR44" i="1"/>
  <c r="Q44" i="1" s="1"/>
  <c r="CP44" i="1" s="1"/>
  <c r="O44" i="1" s="1"/>
  <c r="AB44" i="1"/>
  <c r="AB49" i="1"/>
  <c r="CR49" i="1"/>
  <c r="Q49" i="1" s="1"/>
  <c r="CP49" i="1" s="1"/>
  <c r="O49" i="1" s="1"/>
  <c r="GM56" i="1"/>
  <c r="GN56" i="1"/>
  <c r="GK59" i="1"/>
  <c r="CZ59" i="1"/>
  <c r="Y59" i="1" s="1"/>
  <c r="GN58" i="1"/>
  <c r="GM58" i="1"/>
  <c r="CY59" i="1"/>
  <c r="X59" i="1" s="1"/>
  <c r="CY63" i="1"/>
  <c r="X63" i="1" s="1"/>
  <c r="CZ63" i="1"/>
  <c r="Y63" i="1" s="1"/>
  <c r="GM70" i="1"/>
  <c r="GN70" i="1"/>
  <c r="GM75" i="1"/>
  <c r="GN75" i="1"/>
  <c r="GM91" i="1"/>
  <c r="GN91" i="1"/>
  <c r="GN82" i="1"/>
  <c r="GM103" i="1"/>
  <c r="GN103" i="1"/>
  <c r="GM100" i="1"/>
  <c r="GN100" i="1"/>
  <c r="GM121" i="1"/>
  <c r="GN121" i="1"/>
  <c r="GM128" i="1"/>
  <c r="GN128" i="1"/>
  <c r="CZ139" i="1"/>
  <c r="Y139" i="1" s="1"/>
  <c r="CY139" i="1"/>
  <c r="X139" i="1" s="1"/>
  <c r="GO115" i="1"/>
  <c r="GM115" i="1"/>
  <c r="GM110" i="1"/>
  <c r="GN110" i="1"/>
  <c r="AB120" i="1"/>
  <c r="GM117" i="1"/>
  <c r="GN117" i="1"/>
  <c r="GM127" i="1"/>
  <c r="GN127" i="1"/>
  <c r="GM157" i="1"/>
  <c r="GN157" i="1"/>
  <c r="GN165" i="1"/>
  <c r="GM165" i="1"/>
  <c r="CY154" i="1"/>
  <c r="X154" i="1" s="1"/>
  <c r="GM166" i="1"/>
  <c r="GN166" i="1"/>
  <c r="CZ142" i="1"/>
  <c r="Y142" i="1" s="1"/>
  <c r="GN147" i="1"/>
  <c r="GM147" i="1"/>
  <c r="GN169" i="1"/>
  <c r="GM169" i="1"/>
  <c r="GM184" i="1"/>
  <c r="GN184" i="1"/>
  <c r="GM170" i="1"/>
  <c r="GN170" i="1"/>
  <c r="GN34" i="1"/>
  <c r="GM34" i="1"/>
  <c r="GM29" i="1"/>
  <c r="GN29" i="1"/>
  <c r="GN47" i="1"/>
  <c r="GM47" i="1"/>
  <c r="AB34" i="1"/>
  <c r="GM54" i="1"/>
  <c r="GN54" i="1"/>
  <c r="CP63" i="1"/>
  <c r="O63" i="1" s="1"/>
  <c r="GM76" i="1"/>
  <c r="GN76" i="1"/>
  <c r="GO81" i="1"/>
  <c r="GM81" i="1"/>
  <c r="CY72" i="1"/>
  <c r="X72" i="1" s="1"/>
  <c r="GM72" i="1" s="1"/>
  <c r="GM78" i="1"/>
  <c r="GN78" i="1"/>
  <c r="GM86" i="1"/>
  <c r="GN86" i="1"/>
  <c r="GM92" i="1"/>
  <c r="GN92" i="1"/>
  <c r="GM106" i="1"/>
  <c r="GN106" i="1"/>
  <c r="AB116" i="1"/>
  <c r="GM122" i="1"/>
  <c r="GN122" i="1"/>
  <c r="CP133" i="1"/>
  <c r="O133" i="1" s="1"/>
  <c r="GN113" i="1"/>
  <c r="GN123" i="1"/>
  <c r="GM132" i="1"/>
  <c r="GN132" i="1"/>
  <c r="GM144" i="1"/>
  <c r="GN144" i="1"/>
  <c r="GM152" i="1"/>
  <c r="GN152" i="1"/>
  <c r="GM160" i="1"/>
  <c r="GN160" i="1"/>
  <c r="AB168" i="1"/>
  <c r="CR168" i="1"/>
  <c r="Q168" i="1" s="1"/>
  <c r="CP168" i="1" s="1"/>
  <c r="O168" i="1" s="1"/>
  <c r="CZ146" i="1"/>
  <c r="Y146" i="1" s="1"/>
  <c r="CZ162" i="1"/>
  <c r="Y162" i="1" s="1"/>
  <c r="GM145" i="1"/>
  <c r="GN145" i="1"/>
  <c r="GM161" i="1"/>
  <c r="GN161" i="1"/>
  <c r="GM182" i="1"/>
  <c r="GN182" i="1"/>
  <c r="GP194" i="1"/>
  <c r="GM194" i="1"/>
  <c r="GO135" i="1"/>
  <c r="CY142" i="1"/>
  <c r="X142" i="1" s="1"/>
  <c r="CZ150" i="1"/>
  <c r="Y150" i="1" s="1"/>
  <c r="GN155" i="1"/>
  <c r="GM155" i="1"/>
  <c r="GM178" i="1"/>
  <c r="GN178" i="1"/>
  <c r="GM174" i="1"/>
  <c r="GN174" i="1"/>
  <c r="CZ193" i="1"/>
  <c r="Y193" i="1" s="1"/>
  <c r="GP201" i="1"/>
  <c r="GM201" i="1"/>
  <c r="EI22" i="1"/>
  <c r="EI232" i="1"/>
  <c r="P213" i="1"/>
  <c r="GN172" i="1"/>
  <c r="GM172" i="1"/>
  <c r="CZ186" i="1"/>
  <c r="Y186" i="1" s="1"/>
  <c r="CZ195" i="1"/>
  <c r="Y195" i="1" s="1"/>
  <c r="U193" i="6" s="1"/>
  <c r="K193" i="6" s="1"/>
  <c r="GM181" i="1"/>
  <c r="AO22" i="1"/>
  <c r="F207" i="1"/>
  <c r="AO232" i="1"/>
  <c r="CZ183" i="1"/>
  <c r="Y183" i="1" s="1"/>
  <c r="EH232" i="1"/>
  <c r="GM200" i="1"/>
  <c r="GN43" i="1"/>
  <c r="GM43" i="1"/>
  <c r="GN25" i="1"/>
  <c r="GM26" i="1"/>
  <c r="GN26" i="1"/>
  <c r="CZ35" i="1"/>
  <c r="Y35" i="1" s="1"/>
  <c r="CY35" i="1"/>
  <c r="X35" i="1" s="1"/>
  <c r="CP31" i="1"/>
  <c r="O31" i="1" s="1"/>
  <c r="GN45" i="1"/>
  <c r="CP27" i="1"/>
  <c r="O27" i="1" s="1"/>
  <c r="DU203" i="1"/>
  <c r="CP24" i="1"/>
  <c r="O24" i="1" s="1"/>
  <c r="GK32" i="1"/>
  <c r="AE203" i="1"/>
  <c r="CZ27" i="1"/>
  <c r="Y27" i="1" s="1"/>
  <c r="U60" i="6" s="1"/>
  <c r="K60" i="6" s="1"/>
  <c r="GK27" i="1"/>
  <c r="DW203" i="1"/>
  <c r="GN36" i="1"/>
  <c r="GM36" i="1"/>
  <c r="AB38" i="1"/>
  <c r="CP28" i="1"/>
  <c r="O28" i="1" s="1"/>
  <c r="CY32" i="1"/>
  <c r="X32" i="1" s="1"/>
  <c r="CP35" i="1"/>
  <c r="O35" i="1" s="1"/>
  <c r="GM53" i="1"/>
  <c r="GN53" i="1"/>
  <c r="CZ55" i="1"/>
  <c r="Y55" i="1" s="1"/>
  <c r="AB59" i="1"/>
  <c r="GM66" i="1"/>
  <c r="GN66" i="1"/>
  <c r="GM74" i="1"/>
  <c r="GN74" i="1"/>
  <c r="GN65" i="1"/>
  <c r="GM65" i="1"/>
  <c r="GN61" i="1"/>
  <c r="GM61" i="1"/>
  <c r="CZ64" i="1"/>
  <c r="Y64" i="1" s="1"/>
  <c r="GO80" i="1"/>
  <c r="GM80" i="1"/>
  <c r="GM88" i="1"/>
  <c r="GN88" i="1"/>
  <c r="GM95" i="1"/>
  <c r="GN95" i="1"/>
  <c r="CZ97" i="1"/>
  <c r="Y97" i="1" s="1"/>
  <c r="GN83" i="1"/>
  <c r="GM83" i="1"/>
  <c r="GN90" i="1"/>
  <c r="GM90" i="1"/>
  <c r="GM99" i="1"/>
  <c r="GN99" i="1"/>
  <c r="GN101" i="1"/>
  <c r="GM101" i="1"/>
  <c r="GO136" i="1"/>
  <c r="GM136" i="1"/>
  <c r="GK130" i="1"/>
  <c r="CZ130" i="1"/>
  <c r="Y130" i="1" s="1"/>
  <c r="AB134" i="1"/>
  <c r="GM138" i="1"/>
  <c r="GN138" i="1"/>
  <c r="CP139" i="1"/>
  <c r="O139" i="1" s="1"/>
  <c r="CY146" i="1"/>
  <c r="X146" i="1" s="1"/>
  <c r="CY162" i="1"/>
  <c r="X162" i="1" s="1"/>
  <c r="GM167" i="1"/>
  <c r="GN167" i="1"/>
  <c r="CY150" i="1"/>
  <c r="X150" i="1" s="1"/>
  <c r="CZ158" i="1"/>
  <c r="Y158" i="1" s="1"/>
  <c r="GN158" i="1" s="1"/>
  <c r="GN163" i="1"/>
  <c r="GM163" i="1"/>
  <c r="CY171" i="1"/>
  <c r="X171" i="1" s="1"/>
  <c r="CZ171" i="1"/>
  <c r="Y171" i="1" s="1"/>
  <c r="CY193" i="1"/>
  <c r="X193" i="1" s="1"/>
  <c r="AQ22" i="1"/>
  <c r="EU22" i="1"/>
  <c r="EU232" i="1"/>
  <c r="P219" i="1"/>
  <c r="CY186" i="1"/>
  <c r="X186" i="1" s="1"/>
  <c r="GN186" i="1" s="1"/>
  <c r="CY195" i="1"/>
  <c r="X195" i="1" s="1"/>
  <c r="CZ189" i="1"/>
  <c r="Y189" i="1" s="1"/>
  <c r="CY183" i="1"/>
  <c r="X183" i="1" s="1"/>
  <c r="ET22" i="1"/>
  <c r="ET232" i="1"/>
  <c r="P216" i="1"/>
  <c r="P214" i="6" l="1"/>
  <c r="GN89" i="1"/>
  <c r="EV214" i="6"/>
  <c r="H216" i="6" s="1"/>
  <c r="H226" i="6"/>
  <c r="FR214" i="6"/>
  <c r="EH22" i="1"/>
  <c r="DS214" i="6"/>
  <c r="J228" i="6" s="1"/>
  <c r="DI214" i="6"/>
  <c r="S213" i="6"/>
  <c r="J213" i="6" s="1"/>
  <c r="HA213" i="6"/>
  <c r="H213" i="6"/>
  <c r="GM151" i="1"/>
  <c r="HA207" i="6"/>
  <c r="H207" i="6"/>
  <c r="GN180" i="1"/>
  <c r="GM159" i="1"/>
  <c r="HA201" i="6"/>
  <c r="H201" i="6"/>
  <c r="CD203" i="1"/>
  <c r="ES203" i="1"/>
  <c r="HA195" i="6"/>
  <c r="H195" i="6"/>
  <c r="GP195" i="1"/>
  <c r="FV203" i="1" s="1"/>
  <c r="EM203" i="1" s="1"/>
  <c r="DT214" i="6" s="1"/>
  <c r="J229" i="6" s="1"/>
  <c r="U192" i="6"/>
  <c r="GN40" i="1"/>
  <c r="S189" i="6"/>
  <c r="J189" i="6" s="1"/>
  <c r="HA189" i="6"/>
  <c r="H189" i="6"/>
  <c r="GN189" i="1"/>
  <c r="I178" i="6"/>
  <c r="HB178" i="6"/>
  <c r="GL178" i="6"/>
  <c r="GJ178" i="6"/>
  <c r="CP187" i="1"/>
  <c r="O187" i="1" s="1"/>
  <c r="GM193" i="1"/>
  <c r="GN87" i="1"/>
  <c r="GM171" i="1"/>
  <c r="GN85" i="1"/>
  <c r="GM41" i="1"/>
  <c r="GN84" i="1"/>
  <c r="GM150" i="1"/>
  <c r="GM146" i="1"/>
  <c r="GM142" i="1"/>
  <c r="GM154" i="1"/>
  <c r="S164" i="6"/>
  <c r="J164" i="6" s="1"/>
  <c r="H175" i="6"/>
  <c r="HA175" i="6"/>
  <c r="GN177" i="1"/>
  <c r="GM177" i="1"/>
  <c r="GN171" i="1"/>
  <c r="P212" i="1"/>
  <c r="V16" i="2" s="1"/>
  <c r="V18" i="2" s="1"/>
  <c r="DL203" i="1"/>
  <c r="CI22" i="1"/>
  <c r="DO203" i="1"/>
  <c r="GM183" i="1"/>
  <c r="AG22" i="1"/>
  <c r="GM176" i="1"/>
  <c r="GN176" i="1"/>
  <c r="GN109" i="1"/>
  <c r="AK203" i="1"/>
  <c r="X203" i="1" s="1"/>
  <c r="GN39" i="1"/>
  <c r="GM46" i="1"/>
  <c r="S140" i="6"/>
  <c r="J140" i="6" s="1"/>
  <c r="GM123" i="1"/>
  <c r="DV203" i="1"/>
  <c r="DV22" i="1" s="1"/>
  <c r="HA164" i="6"/>
  <c r="H164" i="6"/>
  <c r="GM162" i="1"/>
  <c r="GM25" i="1"/>
  <c r="GO137" i="1"/>
  <c r="GN55" i="1"/>
  <c r="GN130" i="1"/>
  <c r="GM50" i="1"/>
  <c r="HA148" i="6"/>
  <c r="H148" i="6"/>
  <c r="W203" i="1"/>
  <c r="GN38" i="1"/>
  <c r="GN46" i="1"/>
  <c r="GM135" i="1"/>
  <c r="GM51" i="1"/>
  <c r="GM39" i="1"/>
  <c r="HA140" i="6"/>
  <c r="H140" i="6"/>
  <c r="GM104" i="1"/>
  <c r="GM93" i="1"/>
  <c r="GN33" i="1"/>
  <c r="GM33" i="1"/>
  <c r="GN59" i="1"/>
  <c r="GM89" i="1"/>
  <c r="U96" i="6"/>
  <c r="K96" i="6" s="1"/>
  <c r="HA130" i="6"/>
  <c r="H130" i="6"/>
  <c r="F212" i="1"/>
  <c r="G16" i="2" s="1"/>
  <c r="G18" i="2" s="1"/>
  <c r="AQ232" i="1"/>
  <c r="F242" i="1" s="1"/>
  <c r="AP232" i="1"/>
  <c r="AP18" i="1" s="1"/>
  <c r="ER203" i="1"/>
  <c r="GN104" i="1"/>
  <c r="GM97" i="1"/>
  <c r="GN105" i="1"/>
  <c r="GM105" i="1"/>
  <c r="AX203" i="1"/>
  <c r="GN42" i="1"/>
  <c r="GN41" i="1"/>
  <c r="HA89" i="6"/>
  <c r="H89" i="6"/>
  <c r="GN51" i="1"/>
  <c r="I71" i="6"/>
  <c r="GL71" i="6"/>
  <c r="HB71" i="6"/>
  <c r="GJ71" i="6"/>
  <c r="CP57" i="1"/>
  <c r="O57" i="1" s="1"/>
  <c r="GM57" i="1" s="1"/>
  <c r="U71" i="6"/>
  <c r="GM59" i="1"/>
  <c r="BA203" i="1"/>
  <c r="GM60" i="1"/>
  <c r="GN60" i="1"/>
  <c r="AL203" i="1"/>
  <c r="AL22" i="1" s="1"/>
  <c r="GM64" i="1"/>
  <c r="S53" i="6"/>
  <c r="J53" i="6" s="1"/>
  <c r="HA68" i="6"/>
  <c r="H68" i="6"/>
  <c r="AD203" i="1"/>
  <c r="AD22" i="1" s="1"/>
  <c r="S68" i="6"/>
  <c r="I56" i="6"/>
  <c r="GL56" i="6"/>
  <c r="HB56" i="6"/>
  <c r="GJ56" i="6"/>
  <c r="GM42" i="1"/>
  <c r="GM37" i="1"/>
  <c r="GN37" i="1"/>
  <c r="EA22" i="1"/>
  <c r="DN203" i="1"/>
  <c r="EC203" i="1"/>
  <c r="EC22" i="1" s="1"/>
  <c r="ED203" i="1"/>
  <c r="ED22" i="1" s="1"/>
  <c r="AI22" i="1"/>
  <c r="V203" i="1"/>
  <c r="AH22" i="1"/>
  <c r="U203" i="1"/>
  <c r="HA53" i="6"/>
  <c r="H53" i="6"/>
  <c r="DM203" i="1"/>
  <c r="DZ22" i="1"/>
  <c r="AK22" i="1"/>
  <c r="GN139" i="1"/>
  <c r="GM139" i="1"/>
  <c r="GM130" i="1"/>
  <c r="GM28" i="1"/>
  <c r="GN28" i="1"/>
  <c r="ET18" i="1"/>
  <c r="P245" i="1"/>
  <c r="GM24" i="1"/>
  <c r="GN24" i="1"/>
  <c r="AB203" i="1"/>
  <c r="GM31" i="1"/>
  <c r="GN31" i="1"/>
  <c r="EH18" i="1"/>
  <c r="P241" i="1"/>
  <c r="GM158" i="1"/>
  <c r="GM55" i="1"/>
  <c r="GN193" i="1"/>
  <c r="GN183" i="1"/>
  <c r="ES22" i="1"/>
  <c r="P223" i="1"/>
  <c r="ES232" i="1"/>
  <c r="GO49" i="1"/>
  <c r="FU203" i="1" s="1"/>
  <c r="GM49" i="1"/>
  <c r="AF22" i="1"/>
  <c r="S203" i="1"/>
  <c r="EP22" i="1"/>
  <c r="EP232" i="1"/>
  <c r="P210" i="1"/>
  <c r="CC203" i="1"/>
  <c r="GN30" i="1"/>
  <c r="GM30" i="1"/>
  <c r="GM189" i="1"/>
  <c r="GM186" i="1"/>
  <c r="GN64" i="1"/>
  <c r="GN154" i="1"/>
  <c r="GM35" i="1"/>
  <c r="GN35" i="1"/>
  <c r="DU22" i="1"/>
  <c r="FW203" i="1"/>
  <c r="FZ203" i="1"/>
  <c r="DH203" i="1"/>
  <c r="DC214" i="6" s="1"/>
  <c r="J220" i="6" s="1"/>
  <c r="FX203" i="1"/>
  <c r="GN168" i="1"/>
  <c r="GM168" i="1"/>
  <c r="GN142" i="1"/>
  <c r="GM133" i="1"/>
  <c r="GN133" i="1"/>
  <c r="DO22" i="1"/>
  <c r="P227" i="1"/>
  <c r="DO232" i="1"/>
  <c r="GN72" i="1"/>
  <c r="GM179" i="1"/>
  <c r="GN179" i="1"/>
  <c r="GN97" i="1"/>
  <c r="T22" i="1"/>
  <c r="F224" i="1"/>
  <c r="T232" i="1"/>
  <c r="GM195" i="1"/>
  <c r="GN146" i="1"/>
  <c r="GN162" i="1"/>
  <c r="GM32" i="1"/>
  <c r="GN32" i="1"/>
  <c r="AE22" i="1"/>
  <c r="R203" i="1"/>
  <c r="GN27" i="1"/>
  <c r="GM27" i="1"/>
  <c r="AO18" i="1"/>
  <c r="F236" i="1"/>
  <c r="CD22" i="1"/>
  <c r="AU203" i="1"/>
  <c r="GM63" i="1"/>
  <c r="GN63" i="1"/>
  <c r="W22" i="1"/>
  <c r="F227" i="1"/>
  <c r="W232" i="1"/>
  <c r="AZ22" i="1"/>
  <c r="F214" i="1"/>
  <c r="AZ232" i="1"/>
  <c r="BC18" i="1"/>
  <c r="F248" i="1"/>
  <c r="GN150" i="1"/>
  <c r="GN68" i="1"/>
  <c r="EU18" i="1"/>
  <c r="P248" i="1"/>
  <c r="DW22" i="1"/>
  <c r="DJ203" i="1"/>
  <c r="EI18" i="1"/>
  <c r="P242" i="1"/>
  <c r="DL22" i="1"/>
  <c r="DL232" i="1"/>
  <c r="P224" i="1"/>
  <c r="GM44" i="1"/>
  <c r="GN44" i="1"/>
  <c r="DX22" i="1"/>
  <c r="DK203" i="1"/>
  <c r="BB18" i="1"/>
  <c r="F245" i="1"/>
  <c r="AC22" i="1"/>
  <c r="CE203" i="1"/>
  <c r="CF203" i="1"/>
  <c r="P203" i="1"/>
  <c r="CH203" i="1"/>
  <c r="J68" i="6" l="1"/>
  <c r="F241" i="1"/>
  <c r="FM214" i="6"/>
  <c r="ER22" i="1"/>
  <c r="DK214" i="6"/>
  <c r="FV22" i="1"/>
  <c r="K192" i="6"/>
  <c r="S195" i="6"/>
  <c r="J195" i="6" s="1"/>
  <c r="GN187" i="1"/>
  <c r="GM187" i="1"/>
  <c r="DI203" i="1"/>
  <c r="AQ18" i="1"/>
  <c r="S130" i="6"/>
  <c r="J130" i="6" s="1"/>
  <c r="P214" i="1"/>
  <c r="ER232" i="1"/>
  <c r="AX232" i="1"/>
  <c r="AX22" i="1"/>
  <c r="F210" i="1"/>
  <c r="GN57" i="1"/>
  <c r="FT203" i="1" s="1"/>
  <c r="EK203" i="1" s="1"/>
  <c r="DT203" i="1"/>
  <c r="DG203" i="1" s="1"/>
  <c r="CY214" i="6" s="1"/>
  <c r="J216" i="6" s="1"/>
  <c r="K71" i="6"/>
  <c r="S89" i="6"/>
  <c r="J89" i="6" s="1"/>
  <c r="FS203" i="1"/>
  <c r="EJ203" i="1" s="1"/>
  <c r="DP214" i="6" s="1"/>
  <c r="Q203" i="1"/>
  <c r="Q22" i="1" s="1"/>
  <c r="Y203" i="1"/>
  <c r="BA232" i="1"/>
  <c r="BA22" i="1"/>
  <c r="F223" i="1"/>
  <c r="DP203" i="1"/>
  <c r="DP232" i="1" s="1"/>
  <c r="DQ203" i="1"/>
  <c r="DQ232" i="1" s="1"/>
  <c r="P226" i="1"/>
  <c r="DN22" i="1"/>
  <c r="DN232" i="1"/>
  <c r="U232" i="1"/>
  <c r="U22" i="1"/>
  <c r="F225" i="1"/>
  <c r="V22" i="1"/>
  <c r="V232" i="1"/>
  <c r="F226" i="1"/>
  <c r="DM22" i="1"/>
  <c r="P225" i="1"/>
  <c r="DM232" i="1"/>
  <c r="CF22" i="1"/>
  <c r="AW203" i="1"/>
  <c r="CE22" i="1"/>
  <c r="AV203" i="1"/>
  <c r="DJ22" i="1"/>
  <c r="P217" i="1"/>
  <c r="DJ232" i="1"/>
  <c r="AZ18" i="1"/>
  <c r="F243" i="1"/>
  <c r="DH22" i="1"/>
  <c r="DH232" i="1"/>
  <c r="P206" i="1"/>
  <c r="S22" i="1"/>
  <c r="S232" i="1"/>
  <c r="F218" i="1"/>
  <c r="J16" i="2" s="1"/>
  <c r="J18" i="2" s="1"/>
  <c r="ES18" i="1"/>
  <c r="P252" i="1"/>
  <c r="AB22" i="1"/>
  <c r="O203" i="1"/>
  <c r="CH22" i="1"/>
  <c r="AY203" i="1"/>
  <c r="W18" i="1"/>
  <c r="F256" i="1"/>
  <c r="R22" i="1"/>
  <c r="F217" i="1"/>
  <c r="R232" i="1"/>
  <c r="DO18" i="1"/>
  <c r="P256" i="1"/>
  <c r="DI22" i="1"/>
  <c r="DI232" i="1"/>
  <c r="P215" i="1"/>
  <c r="FZ22" i="1"/>
  <c r="EQ203" i="1"/>
  <c r="DH214" i="6" s="1"/>
  <c r="CC22" i="1"/>
  <c r="AT203" i="1"/>
  <c r="CB203" i="1"/>
  <c r="DL18" i="1"/>
  <c r="P253" i="1"/>
  <c r="P22" i="1"/>
  <c r="F206" i="1"/>
  <c r="P232" i="1"/>
  <c r="DK22" i="1"/>
  <c r="P218" i="1"/>
  <c r="Y16" i="2" s="1"/>
  <c r="Y18" i="2" s="1"/>
  <c r="DK232" i="1"/>
  <c r="AU22" i="1"/>
  <c r="F222" i="1"/>
  <c r="H16" i="2" s="1"/>
  <c r="H18" i="2" s="1"/>
  <c r="AU232" i="1"/>
  <c r="T18" i="1"/>
  <c r="F253" i="1"/>
  <c r="FW22" i="1"/>
  <c r="EN203" i="1"/>
  <c r="DE214" i="6" s="1"/>
  <c r="EP18" i="1"/>
  <c r="P239" i="1"/>
  <c r="CA203" i="1"/>
  <c r="X22" i="1"/>
  <c r="F228" i="1"/>
  <c r="X232" i="1"/>
  <c r="EM22" i="1"/>
  <c r="EM232" i="1"/>
  <c r="P222" i="1"/>
  <c r="W16" i="2" s="1"/>
  <c r="W18" i="2" s="1"/>
  <c r="Y22" i="1"/>
  <c r="F229" i="1"/>
  <c r="Y232" i="1"/>
  <c r="FX22" i="1"/>
  <c r="EO203" i="1"/>
  <c r="DF214" i="6" s="1"/>
  <c r="ER18" i="1"/>
  <c r="P243" i="1"/>
  <c r="FU22" i="1"/>
  <c r="EL203" i="1"/>
  <c r="DR214" i="6" s="1"/>
  <c r="J227" i="6" s="1"/>
  <c r="DU214" i="6" l="1"/>
  <c r="DQ214" i="6"/>
  <c r="J226" i="6" s="1"/>
  <c r="H224" i="6"/>
  <c r="H231" i="6" s="1"/>
  <c r="I38" i="6" s="1"/>
  <c r="H214" i="6"/>
  <c r="J214" i="6"/>
  <c r="J224" i="6"/>
  <c r="J231" i="6" s="1"/>
  <c r="Q214" i="6"/>
  <c r="DT22" i="1"/>
  <c r="FT22" i="1"/>
  <c r="Q232" i="1"/>
  <c r="F244" i="1" s="1"/>
  <c r="F215" i="1"/>
  <c r="AX18" i="1"/>
  <c r="F239" i="1"/>
  <c r="P228" i="1"/>
  <c r="DP22" i="1"/>
  <c r="P229" i="1"/>
  <c r="DQ22" i="1"/>
  <c r="FS22" i="1"/>
  <c r="BA18" i="1"/>
  <c r="F252" i="1"/>
  <c r="DN18" i="1"/>
  <c r="P255" i="1"/>
  <c r="V18" i="1"/>
  <c r="F255" i="1"/>
  <c r="F254" i="1"/>
  <c r="U18" i="1"/>
  <c r="DM18" i="1"/>
  <c r="P254" i="1"/>
  <c r="CB22" i="1"/>
  <c r="AS203" i="1"/>
  <c r="S18" i="1"/>
  <c r="F247" i="1"/>
  <c r="AW22" i="1"/>
  <c r="F209" i="1"/>
  <c r="AW232" i="1"/>
  <c r="CA22" i="1"/>
  <c r="AR203" i="1"/>
  <c r="G8" i="1" s="1"/>
  <c r="EK22" i="1"/>
  <c r="EK232" i="1"/>
  <c r="P220" i="1"/>
  <c r="T16" i="2" s="1"/>
  <c r="X18" i="1"/>
  <c r="F257" i="1"/>
  <c r="AU18" i="1"/>
  <c r="F251" i="1"/>
  <c r="AT22" i="1"/>
  <c r="F221" i="1"/>
  <c r="F16" i="2" s="1"/>
  <c r="F18" i="2" s="1"/>
  <c r="AT232" i="1"/>
  <c r="DQ18" i="1"/>
  <c r="P258" i="1"/>
  <c r="DP18" i="1"/>
  <c r="P257" i="1"/>
  <c r="EL22" i="1"/>
  <c r="P221" i="1"/>
  <c r="U16" i="2" s="1"/>
  <c r="U18" i="2" s="1"/>
  <c r="EL232" i="1"/>
  <c r="Q18" i="1"/>
  <c r="DI18" i="1"/>
  <c r="P244" i="1"/>
  <c r="R18" i="1"/>
  <c r="F246" i="1"/>
  <c r="AV22" i="1"/>
  <c r="F208" i="1"/>
  <c r="AV232" i="1"/>
  <c r="EJ22" i="1"/>
  <c r="EJ232" i="1"/>
  <c r="P230" i="1"/>
  <c r="EO22" i="1"/>
  <c r="EO232" i="1"/>
  <c r="P209" i="1"/>
  <c r="DK18" i="1"/>
  <c r="P247" i="1"/>
  <c r="Y18" i="1"/>
  <c r="F258" i="1"/>
  <c r="EM18" i="1"/>
  <c r="P251" i="1"/>
  <c r="EN22" i="1"/>
  <c r="EN232" i="1"/>
  <c r="P208" i="1"/>
  <c r="DG22" i="1"/>
  <c r="P205" i="1"/>
  <c r="DG232" i="1"/>
  <c r="P18" i="1"/>
  <c r="F235" i="1"/>
  <c r="EQ22" i="1"/>
  <c r="EQ232" i="1"/>
  <c r="P211" i="1"/>
  <c r="AY22" i="1"/>
  <c r="F211" i="1"/>
  <c r="AY232" i="1"/>
  <c r="O22" i="1"/>
  <c r="F205" i="1"/>
  <c r="O232" i="1"/>
  <c r="DH18" i="1"/>
  <c r="P235" i="1"/>
  <c r="DJ18" i="1"/>
  <c r="P246" i="1"/>
  <c r="J232" i="6" l="1"/>
  <c r="J233" i="6" s="1"/>
  <c r="J38" i="6"/>
  <c r="E26" i="6"/>
  <c r="O18" i="1"/>
  <c r="F234" i="1"/>
  <c r="EO18" i="1"/>
  <c r="P238" i="1"/>
  <c r="X16" i="2"/>
  <c r="X18" i="2" s="1"/>
  <c r="T18" i="2"/>
  <c r="AV18" i="1"/>
  <c r="F237" i="1"/>
  <c r="AT18" i="1"/>
  <c r="F250" i="1"/>
  <c r="EK18" i="1"/>
  <c r="P249" i="1"/>
  <c r="AW18" i="1"/>
  <c r="F238" i="1"/>
  <c r="EL18" i="1"/>
  <c r="P250" i="1"/>
  <c r="AS22" i="1"/>
  <c r="AS232" i="1"/>
  <c r="F220" i="1"/>
  <c r="E16" i="2" s="1"/>
  <c r="AY18" i="1"/>
  <c r="F240" i="1"/>
  <c r="EQ18" i="1"/>
  <c r="P240" i="1"/>
  <c r="DG18" i="1"/>
  <c r="P234" i="1"/>
  <c r="EN18" i="1"/>
  <c r="P237" i="1"/>
  <c r="EJ18" i="1"/>
  <c r="P259" i="1"/>
  <c r="AR22" i="1"/>
  <c r="F230" i="1"/>
  <c r="AR232" i="1"/>
  <c r="AR18" i="1" l="1"/>
  <c r="F259" i="1"/>
  <c r="E18" i="2"/>
  <c r="I16" i="2"/>
  <c r="I18" i="2" s="1"/>
  <c r="AS18" i="1"/>
  <c r="F24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<sst xmlns="http://schemas.openxmlformats.org/spreadsheetml/2006/main" count="10015" uniqueCount="631">
  <si>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</si>
  <si>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</si>
  <si>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</si>
  <si>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</si>
  <si>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</si>
  <si>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Новое строительство ВЛЗ 6 10кВ СИП 3 1х50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</si>
  <si>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</si>
  <si>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</si>
  <si>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</si>
  <si>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</si>
  <si>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</si>
  <si>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</si>
  <si>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</si>
  <si>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</si>
  <si>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</si>
  <si>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33-04-016-02</t>
  </si>
  <si>
    <t>Развозка конструкций и материалов опор ВЛ 0,38-10 кВ по трассе одностоечных железобетонных опор</t>
  </si>
  <si>
    <t>ШТ</t>
  </si>
  <si>
    <t>ФЕР-2001, 33-04-016-02,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</si>
  <si>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</si>
  <si>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</si>
  <si>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</si>
  <si>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</si>
  <si>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</si>
  <si>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</si>
  <si>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</si>
  <si>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</si>
  <si>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</si>
  <si>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2,1</t>
  </si>
  <si>
    <t>Накладная</t>
  </si>
  <si>
    <t>Стойка жБ СВ 110-5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</si>
  <si>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</si>
  <si>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</si>
  <si>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</si>
  <si>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</si>
  <si>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</si>
  <si>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</si>
  <si>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2,2</t>
  </si>
  <si>
    <t>Траверса с хомутом</t>
  </si>
  <si>
    <t>ФССЦ-2001, 01.3.01.06-0046, приказ Минстроя России №1039/пр от 30.12.2016г.</t>
  </si>
  <si>
    <t>[1 972,75 /  7,5]</t>
  </si>
  <si>
    <t>2,3</t>
  </si>
  <si>
    <t>Зажим ПС 2-1</t>
  </si>
  <si>
    <t>ФССЦ-2001, 01.7.15.03-0041, приказ Минстроя России №1039/пр от 30.12.2016г.</t>
  </si>
  <si>
    <t>[130,82 /  7,5]</t>
  </si>
  <si>
    <t>2,4</t>
  </si>
  <si>
    <t>01.7.20.08-0051</t>
  </si>
  <si>
    <t>Ветошь</t>
  </si>
  <si>
    <t>кг</t>
  </si>
  <si>
    <t>ФССЦ-2001, 01.7.20.08-0051, приказ Минстроя России №1039/пр от 30.12.2016г.</t>
  </si>
  <si>
    <t>занесена вручную</t>
  </si>
  <si>
    <t>2,5</t>
  </si>
  <si>
    <t>05.1.02.07-0021</t>
  </si>
  <si>
    <t>Стойка железобетонная вибрированная для опор</t>
  </si>
  <si>
    <t>ФССЦ-2001, 05.1.02.07-0021, приказ Минстроя России №1039/пр от 30.12.2016г.</t>
  </si>
  <si>
    <t>2,6</t>
  </si>
  <si>
    <t>07.2.02.05</t>
  </si>
  <si>
    <t>Траверсы стальные</t>
  </si>
  <si>
    <t>т</t>
  </si>
  <si>
    <t>Строка добавленная вручную</t>
  </si>
  <si>
    <t>По умолчанию</t>
  </si>
  <si>
    <t>2,7</t>
  </si>
  <si>
    <t>07.2.07.13</t>
  </si>
  <si>
    <t>Хомуты стальные</t>
  </si>
  <si>
    <t>2,8</t>
  </si>
  <si>
    <t>08.3.04.02</t>
  </si>
  <si>
    <t>Сталь стержневая диаметром до 10 мм</t>
  </si>
  <si>
    <t>2,9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</si>
  <si>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</si>
  <si>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</si>
  <si>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</si>
  <si>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2,10</t>
  </si>
  <si>
    <t>14.4.03.03-0102</t>
  </si>
  <si>
    <t>Лак БТ-577</t>
  </si>
  <si>
    <t>ФССЦ-2001, 14.4.03.03-0102, приказ Минстроя России №1039/пр от 30.12.2016г.</t>
  </si>
  <si>
    <t>2,11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</si>
  <si>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</si>
  <si>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</si>
  <si>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</si>
  <si>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</si>
  <si>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</si>
  <si>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</si>
  <si>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</si>
  <si>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2,12</t>
  </si>
  <si>
    <t>22.2.01.04</t>
  </si>
  <si>
    <t>Изоляторы штыревые</t>
  </si>
  <si>
    <t>2,13</t>
  </si>
  <si>
    <t>22.2.02.21</t>
  </si>
  <si>
    <t>Штыри</t>
  </si>
  <si>
    <t>2,14</t>
  </si>
  <si>
    <t>22.2.02.23</t>
  </si>
  <si>
    <t>Металлические плакаты</t>
  </si>
  <si>
    <t>3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</si>
  <si>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</si>
  <si>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</si>
  <si>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</si>
  <si>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3,1</t>
  </si>
  <si>
    <t>3,2</t>
  </si>
  <si>
    <t>Узел крепления подкоса</t>
  </si>
  <si>
    <t>[1 160,38 /  7,5]</t>
  </si>
  <si>
    <t>3,3</t>
  </si>
  <si>
    <t>Стойка железобетонная</t>
  </si>
  <si>
    <t>3,4</t>
  </si>
  <si>
    <t>Траверсы с хомутом</t>
  </si>
  <si>
    <t>3,5</t>
  </si>
  <si>
    <t>Уголок 50х50х5</t>
  </si>
  <si>
    <t>[45,23 /  7,5]</t>
  </si>
  <si>
    <t>3,6</t>
  </si>
  <si>
    <t>[281,4 /  7,5]</t>
  </si>
  <si>
    <t>3,7</t>
  </si>
  <si>
    <t>3,8</t>
  </si>
  <si>
    <t>3,9</t>
  </si>
  <si>
    <t>3,10</t>
  </si>
  <si>
    <t>3,11</t>
  </si>
  <si>
    <t>3,12</t>
  </si>
  <si>
    <t>3,13</t>
  </si>
  <si>
    <t>3,14</t>
  </si>
  <si>
    <t>3,15</t>
  </si>
  <si>
    <t>4</t>
  </si>
  <si>
    <t>33-04-009-06</t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</si>
  <si>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</si>
  <si>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</si>
  <si>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ФЕР-2001, 33-04-009-06, приказ Минстроя России №1039/пр от 30.12.2016г.</t>
  </si>
  <si>
    <t>4,1</t>
  </si>
  <si>
    <t>Звено промежут. ПРТ 7-1</t>
  </si>
  <si>
    <t>[210,43 /  7,5]</t>
  </si>
  <si>
    <t>4,2</t>
  </si>
  <si>
    <t>Зажим анкерный PAZ 3</t>
  </si>
  <si>
    <t>[879,65 /  7,5]</t>
  </si>
  <si>
    <t>4,3</t>
  </si>
  <si>
    <t>Зажим PAZ 3</t>
  </si>
  <si>
    <t>[589,79 /  7,5]</t>
  </si>
  <si>
    <t>4,4</t>
  </si>
  <si>
    <t>Зажим анкерный RP</t>
  </si>
  <si>
    <t>[1 154,88 /  7,5]</t>
  </si>
  <si>
    <t>4,5</t>
  </si>
  <si>
    <t>Ушко однолапчатое</t>
  </si>
  <si>
    <t>[330,65 /  7,5]</t>
  </si>
  <si>
    <t>4,6</t>
  </si>
  <si>
    <t>Зажим аппаратный А1 А-70-2</t>
  </si>
  <si>
    <t>[166 /  7,5]</t>
  </si>
  <si>
    <t>4,7</t>
  </si>
  <si>
    <t>Наконечник 2НБ-1 25-50</t>
  </si>
  <si>
    <t>[184,33 /  7,5]</t>
  </si>
  <si>
    <t>4,8</t>
  </si>
  <si>
    <t>Скоба СК-7-1</t>
  </si>
  <si>
    <t>ФССЦ-2001, 01.3.01.01-0009, приказ Минстроя России №1039/пр от 30.12.2016г.</t>
  </si>
  <si>
    <t>[216,61 /  7,5]</t>
  </si>
  <si>
    <t>4,9</t>
  </si>
  <si>
    <t>Провод СИП 3 1х50</t>
  </si>
  <si>
    <t>м</t>
  </si>
  <si>
    <t>[41,61 /  7,5]</t>
  </si>
  <si>
    <t>4,10</t>
  </si>
  <si>
    <t>Бугель NB 20</t>
  </si>
  <si>
    <t>[32,59 /  7,5]</t>
  </si>
  <si>
    <t>4,11</t>
  </si>
  <si>
    <t>Вязка спиральная ВС</t>
  </si>
  <si>
    <t>ФССЦ-2001, 10.1.02.03-0002, приказ Минстроя России №1039/пр от 30.12.2016г.</t>
  </si>
  <si>
    <t>[316,18 /  7,5]</t>
  </si>
  <si>
    <t>4,12</t>
  </si>
  <si>
    <t>Лента крепления  F  207</t>
  </si>
  <si>
    <t>ФССЦ-2001, 14.5.09.11-0101, приказ Минстроя России №1039/пр от 30.12.2016г.</t>
  </si>
  <si>
    <t>[138,7 /  7,5]</t>
  </si>
  <si>
    <t>4,13</t>
  </si>
  <si>
    <t>Скрепа  NS 20</t>
  </si>
  <si>
    <t>ФССЦ-2001, 20.1.02.15-0011, приказ Минстроя России №1039/пр от 30.12.2016г.</t>
  </si>
  <si>
    <t>[21,82 /  7,5]</t>
  </si>
  <si>
    <t>4,14</t>
  </si>
  <si>
    <t>Колпачок К 9</t>
  </si>
  <si>
    <t>[22,73 /  7,5]</t>
  </si>
  <si>
    <t>4,15</t>
  </si>
  <si>
    <t>Наконечник ТМ</t>
  </si>
  <si>
    <t>[63,24 /  7,5]</t>
  </si>
  <si>
    <t>4,16</t>
  </si>
  <si>
    <t>Изоляторы подвесные</t>
  </si>
  <si>
    <t>[556,23 /  7,5]</t>
  </si>
  <si>
    <t>5</t>
  </si>
  <si>
    <t>33-04-009-14</t>
  </si>
  <si>
    <t>При увеличении количества опор на 1 км ВЛ добавлять к расценке 33-04-009-06</t>
  </si>
  <si>
    <t>ФЕР-2001, 33-04-009-14, приказ Минстроя России №1039/пр от 30.12.2016г.</t>
  </si>
  <si>
    <t>5,1</t>
  </si>
  <si>
    <t>5,2</t>
  </si>
  <si>
    <t>01.3.01.06-0038</t>
  </si>
  <si>
    <t>Смазка ЗЭС</t>
  </si>
  <si>
    <t>5,3</t>
  </si>
  <si>
    <t>5,4</t>
  </si>
  <si>
    <t>10.1.02.03-0002</t>
  </si>
  <si>
    <t>Проволока из алюминия диаметром 3 мм</t>
  </si>
  <si>
    <t>5,5</t>
  </si>
  <si>
    <t>14.5.09.11-0101</t>
  </si>
  <si>
    <t>Уайт-спирит</t>
  </si>
  <si>
    <t>5,6</t>
  </si>
  <si>
    <t>20.1.02.15-0011</t>
  </si>
  <si>
    <t>Соединитель алюминиевых и сталеалюминиевых проводов (СОАС) 062-3</t>
  </si>
  <si>
    <t>6</t>
  </si>
  <si>
    <t>м08-02-346-01</t>
  </si>
  <si>
    <t>Подвеска группового заземляющего проводника на: опоре</t>
  </si>
  <si>
    <t>ФЕРм-2001, м08-02-346-01,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</si>
  <si>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</si>
  <si>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</si>
  <si>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</si>
  <si>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6,1</t>
  </si>
  <si>
    <t>999-9950</t>
  </si>
  <si>
    <t>Вспомогательные ненормируемые материалы (2% от ОЗП)</t>
  </si>
  <si>
    <t>РУБ</t>
  </si>
  <si>
    <t>7</t>
  </si>
  <si>
    <t>33-04-030-03</t>
  </si>
  <si>
    <t>Установка разъединителей с помощью механизмов</t>
  </si>
  <si>
    <t>КОМПЛ</t>
  </si>
  <si>
    <t>ФЕР-2001, 33-04-030-03, приказ Минстроя России №1039/пр от 30.12.2016г.</t>
  </si>
  <si>
    <t>7,1</t>
  </si>
  <si>
    <t>Разъединитель РЛНД</t>
  </si>
  <si>
    <t>[7 610 /  7,5]</t>
  </si>
  <si>
    <t>7,2</t>
  </si>
  <si>
    <t>Вязка спиральная</t>
  </si>
  <si>
    <t>[292,53 /  7,5]</t>
  </si>
  <si>
    <t>7,3</t>
  </si>
  <si>
    <t>Полоса Ст3 25х4</t>
  </si>
  <si>
    <t>[52,3 /  7,5]</t>
  </si>
  <si>
    <t>7,4</t>
  </si>
  <si>
    <t>Труба ВГП 25х2,8</t>
  </si>
  <si>
    <t>[45,88 /  7,5]</t>
  </si>
  <si>
    <t>7,5</t>
  </si>
  <si>
    <t>07.1.04.02</t>
  </si>
  <si>
    <t>Детали крепления стальные</t>
  </si>
  <si>
    <t>7,6</t>
  </si>
  <si>
    <t>7,7</t>
  </si>
  <si>
    <t>7,8</t>
  </si>
  <si>
    <t>7,9</t>
  </si>
  <si>
    <t>7,10</t>
  </si>
  <si>
    <t>21.2.01.02</t>
  </si>
  <si>
    <t>Провода неизолированные</t>
  </si>
  <si>
    <t>7,11</t>
  </si>
  <si>
    <t>8</t>
  </si>
  <si>
    <t>33-04-030-01</t>
  </si>
  <si>
    <t>Установка разрядников с помощью механизмов</t>
  </si>
  <si>
    <t>ФЕР-2001, 33-04-030-01, приказ Минстроя России №1039/пр от 30.12.2016г.</t>
  </si>
  <si>
    <t>8,1</t>
  </si>
  <si>
    <t>Разрядник РВО 10 У1</t>
  </si>
  <si>
    <t>[2 026,43 /  7,5]</t>
  </si>
  <si>
    <t>8,2</t>
  </si>
  <si>
    <t>Разрядник РДИП</t>
  </si>
  <si>
    <t>[5 210 /  7,5]</t>
  </si>
  <si>
    <t>8,3</t>
  </si>
  <si>
    <t>Болты с гайками и шайбами строительные</t>
  </si>
  <si>
    <t>8,4</t>
  </si>
  <si>
    <t>8,5</t>
  </si>
  <si>
    <t>8,6</t>
  </si>
  <si>
    <t>8,7</t>
  </si>
  <si>
    <t>8,8</t>
  </si>
  <si>
    <t>8,9</t>
  </si>
  <si>
    <t>8,10</t>
  </si>
  <si>
    <t>9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</si>
  <si>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</si>
  <si>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</si>
  <si>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</si>
  <si>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9,1</t>
  </si>
  <si>
    <t>Арматура А1 10мм</t>
  </si>
  <si>
    <t>[44,71 /  7,5]</t>
  </si>
  <si>
    <t>9,2</t>
  </si>
  <si>
    <t>Арматура А1  8мм</t>
  </si>
  <si>
    <t>ФССЦ-2001, 01.7.11.07-0032, приказ Минстроя России №1039/пр от 30.12.2016г.</t>
  </si>
  <si>
    <t>[44,88 /  7,5]</t>
  </si>
  <si>
    <t>9,3</t>
  </si>
  <si>
    <t>Повторное заземление</t>
  </si>
  <si>
    <t>ФССЦ-2001, 08.4.03.02-0004, приказ Минстроя России №1039/пр от 30.12.2016г.</t>
  </si>
  <si>
    <t>[488,78 /  7,5]</t>
  </si>
  <si>
    <t>10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</si>
  <si>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</si>
  <si>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</si>
  <si>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</si>
  <si>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</si>
  <si>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</si>
  <si>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</si>
  <si>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11</t>
  </si>
  <si>
    <t>п01-11-010-01</t>
  </si>
  <si>
    <t>Измерение сопротивления растеканию тока заземлителя</t>
  </si>
  <si>
    <t>измерение</t>
  </si>
  <si>
    <t>ФЕРп-2001, п01-11-010-01, приказ Минстроя России №1039/пр от 30.12.2016г.</t>
  </si>
  <si>
    <t>12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</si>
  <si>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</si>
  <si>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</si>
  <si>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</si>
  <si>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13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</si>
  <si>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</si>
  <si>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</si>
  <si>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</si>
  <si>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</si>
  <si>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</si>
  <si>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</si>
  <si>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</si>
  <si>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</si>
  <si>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</si>
  <si>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</si>
  <si>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</si>
  <si>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</si>
  <si>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</si>
  <si>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</si>
  <si>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</si>
  <si>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</si>
  <si>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</si>
  <si>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</si>
  <si>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</si>
  <si>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</si>
  <si>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</si>
  <si>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</si>
  <si>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</si>
  <si>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</si>
  <si>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</si>
  <si>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</si>
  <si>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</si>
  <si>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</si>
  <si>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</si>
  <si>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</si>
  <si>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</si>
  <si>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</si>
  <si>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</si>
  <si>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</si>
  <si>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</si>
  <si>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</si>
  <si>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</si>
  <si>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</si>
  <si>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</si>
  <si>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</si>
  <si>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</si>
  <si>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</si>
  <si>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</si>
  <si>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</si>
  <si>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</si>
  <si>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</si>
  <si>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</si>
  <si>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</si>
  <si>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</si>
  <si>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</si>
  <si>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</si>
  <si>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</si>
  <si>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</si>
  <si>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</si>
  <si>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</si>
  <si>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</si>
  <si>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</si>
  <si>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</si>
  <si>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</si>
  <si>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</si>
  <si>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</si>
  <si>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</si>
  <si>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</si>
  <si>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</si>
  <si>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</si>
  <si>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</si>
  <si>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</si>
  <si>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</si>
  <si>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</si>
  <si>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</si>
  <si>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</si>
  <si>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</si>
  <si>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</si>
  <si>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</si>
  <si>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</si>
  <si>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</si>
  <si>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</si>
  <si>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</si>
  <si>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</si>
  <si>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</si>
  <si>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</si>
  <si>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</si>
  <si>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</si>
  <si>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</si>
  <si>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</si>
  <si>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</si>
  <si>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</si>
  <si>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</si>
  <si>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</si>
  <si>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</si>
  <si>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</si>
  <si>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</si>
  <si>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</si>
  <si>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</si>
  <si>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</si>
  <si>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</si>
  <si>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</si>
  <si>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</si>
  <si>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</si>
  <si>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</si>
  <si>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</si>
  <si>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</si>
  <si>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</si>
  <si>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</si>
  <si>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</si>
  <si>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</si>
  <si>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</si>
  <si>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</si>
  <si>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</si>
  <si>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</si>
  <si>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</si>
  <si>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</si>
  <si>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</si>
  <si>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</si>
  <si>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</si>
  <si>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</si>
  <si>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</si>
  <si>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</si>
  <si>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</si>
  <si>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1-100-25</t>
  </si>
  <si>
    <t>Рабочий среднего разряда 2.5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</si>
  <si>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</si>
  <si>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</si>
  <si>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</si>
  <si>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</si>
  <si>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</si>
  <si>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</si>
  <si>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</si>
  <si>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</si>
  <si>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</si>
  <si>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</si>
  <si>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</si>
  <si>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</si>
  <si>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</si>
  <si>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</si>
  <si>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</si>
  <si>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</si>
  <si>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</si>
  <si>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</si>
  <si>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</si>
  <si>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</si>
  <si>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</si>
  <si>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</si>
  <si>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</si>
  <si>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</si>
  <si>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</si>
  <si>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</si>
  <si>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1-100-40</t>
  </si>
  <si>
    <t>Рабочий среднего разряда 4</t>
  </si>
  <si>
    <t>1-100-42</t>
  </si>
  <si>
    <t>Рабочий среднего разряда 4.2</t>
  </si>
  <si>
    <t>91.06.09-001</t>
  </si>
  <si>
    <t>ФСЭМ-2001, 91.06.09-001, приказ Минстроя России №1039/пр от 30.12.2016г.</t>
  </si>
  <si>
    <t>Вышка телескопическая 25 м</t>
  </si>
  <si>
    <t>1-100-43</t>
  </si>
  <si>
    <t>Рабочий среднего разряда 4.3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</si>
  <si>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</si>
  <si>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</si>
  <si>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</si>
  <si>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</si>
  <si>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</si>
  <si>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</si>
  <si>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</si>
  <si>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</si>
  <si>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</si>
  <si>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</si>
  <si>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</si>
  <si>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</si>
  <si>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</si>
  <si>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</si>
  <si>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</si>
  <si>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</si>
  <si>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</si>
  <si>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</si>
  <si>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</si>
  <si>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</si>
  <si>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</si>
  <si>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01.3.01.06-0046</t>
  </si>
  <si>
    <t>Смазка солидол жировой марки «Ж»</t>
  </si>
  <si>
    <t>01.7.15.03-0041</t>
  </si>
  <si>
    <t>01.3.01.01-0009</t>
  </si>
  <si>
    <t>Бензин растворитель</t>
  </si>
  <si>
    <t>22.2.01.08</t>
  </si>
  <si>
    <t>Изоляторы линейные подвесные тарельчатые</t>
  </si>
  <si>
    <t>Арматура линейная</t>
  </si>
  <si>
    <t>01.7.11.07-0032</t>
  </si>
  <si>
    <t>Электроды диаметром 4 мм Э42</t>
  </si>
  <si>
    <t>08.4.03.02-0004</t>
  </si>
  <si>
    <t>Горячекатаная арматурная сталь гладкая класса А-I, диаметром 12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</si>
  <si>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</si>
  <si>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</si>
  <si>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</si>
  <si>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</si>
  <si>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</si>
  <si>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</si>
  <si>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</si>
  <si>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</si>
  <si>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</si>
  <si>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</si>
  <si>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</si>
  <si>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</si>
  <si>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</si>
  <si>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</si>
  <si>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</si>
  <si>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</si>
  <si>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</si>
  <si>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</si>
  <si>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</si>
  <si>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</si>
  <si>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</si>
  <si>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</si>
  <si>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</si>
  <si>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</si>
  <si>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</si>
  <si>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</si>
  <si>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</si>
  <si>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</si>
  <si>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</si>
  <si>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</si>
  <si>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</si>
  <si>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</si>
  <si>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</si>
  <si>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</si>
  <si>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</si>
  <si>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</si>
  <si>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</si>
  <si>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</si>
  <si>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</si>
  <si>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</si>
  <si>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</si>
  <si>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</si>
  <si>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</si>
  <si>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</si>
  <si>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</si>
  <si>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</si>
  <si>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</si>
  <si>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</si>
  <si>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</si>
  <si>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</si>
  <si>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</si>
  <si>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</si>
  <si>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</si>
  <si>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</si>
  <si>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</si>
  <si>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</si>
  <si>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</si>
  <si>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</si>
  <si>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</si>
  <si>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</si>
  <si>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</si>
  <si>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</si>
  <si>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</si>
  <si>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</si>
  <si>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</si>
  <si>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</si>
  <si>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</si>
  <si>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</si>
  <si>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</si>
  <si>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</si>
  <si>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</si>
  <si>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</si>
  <si>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</si>
  <si>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</si>
  <si>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[1 972,75 /  7,5] = 263.03</t>
  </si>
  <si>
    <t xml:space="preserve">   [130,82 /  7,5] = 17.44</t>
  </si>
  <si>
    <t xml:space="preserve">   [1 160,38 /  7,5] = 154.72</t>
  </si>
  <si>
    <t xml:space="preserve">   [45,23 /  7,5] = 6.03</t>
  </si>
  <si>
    <t xml:space="preserve">   [281,4 /  7,5] = 37.52</t>
  </si>
  <si>
    <t xml:space="preserve">   [210,43 /  7,5] = 28.06</t>
  </si>
  <si>
    <t xml:space="preserve">   [879,65 /  7,5] = 117.29</t>
  </si>
  <si>
    <t xml:space="preserve">   [589,79 /  7,5] = 78.64</t>
  </si>
  <si>
    <t xml:space="preserve">   [1 154,88 /  7,5] = 153.98</t>
  </si>
  <si>
    <t xml:space="preserve">   [330,65 /  7,5] = 44.09</t>
  </si>
  <si>
    <t xml:space="preserve">   [166 /  7,5] = 22.13</t>
  </si>
  <si>
    <t xml:space="preserve">   [184,33 /  7,5] = 24.58</t>
  </si>
  <si>
    <t xml:space="preserve">   [216,61 /  7,5] = 28.88</t>
  </si>
  <si>
    <t xml:space="preserve">   [41,61 /  7,5] = 5.55</t>
  </si>
  <si>
    <t xml:space="preserve">   [32,59 /  7,5] = 4.35</t>
  </si>
  <si>
    <t xml:space="preserve">   [316,18 /  7,5] = 42.16</t>
  </si>
  <si>
    <t xml:space="preserve">   [138,7 /  7,5] = 18.49</t>
  </si>
  <si>
    <t xml:space="preserve">   [21,82 /  7,5] = 2.91</t>
  </si>
  <si>
    <t xml:space="preserve">   [22,73 /  7,5] = 3.03</t>
  </si>
  <si>
    <t xml:space="preserve">   [63,24 /  7,5] = 8.43</t>
  </si>
  <si>
    <t xml:space="preserve">   [556,23 /  7,5] = 74.16</t>
  </si>
  <si>
    <t>95%*0,85=81%</t>
  </si>
  <si>
    <t>65%*0,8=52%</t>
  </si>
  <si>
    <t xml:space="preserve">   [7 610 /  7,5] = 1014.67</t>
  </si>
  <si>
    <t xml:space="preserve">   [292,53 /  7,5] = 39</t>
  </si>
  <si>
    <t xml:space="preserve">   [52,3 /  7,5] = 6.97</t>
  </si>
  <si>
    <t xml:space="preserve">   [45,88 /  7,5] = 6.12</t>
  </si>
  <si>
    <t xml:space="preserve">   [5 210 /  7,5] = 694.67</t>
  </si>
  <si>
    <t xml:space="preserve">   [44,71 /  7,5] = 5.96</t>
  </si>
  <si>
    <t xml:space="preserve">   [44,88 /  7,5] = 5.98</t>
  </si>
  <si>
    <t xml:space="preserve">   [488,78 /  7,5] = 65.17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</si>
  <si>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</si>
  <si>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</si>
  <si>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</si>
  <si>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</si>
  <si>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</si>
  <si>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</si>
  <si>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</si>
  <si>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</si>
  <si>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</si>
  <si>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</si>
  <si>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</si>
  <si>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</si>
  <si>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</si>
  <si>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</si>
  <si>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</si>
  <si>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</si>
  <si>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</si>
  <si>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</si>
  <si>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</si>
  <si>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</si>
  <si>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</si>
  <si>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</si>
  <si>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</si>
  <si>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</si>
  <si>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</si>
  <si>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</si>
  <si>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</si>
  <si>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</si>
  <si>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</si>
  <si>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</si>
  <si>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</si>
  <si>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</si>
  <si>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</si>
  <si>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</si>
  <si>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</si>
  <si>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</si>
  <si>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</si>
  <si>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</si>
  <si>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</si>
  <si>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</si>
  <si>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</si>
  <si>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</si>
  <si>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</si>
  <si>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</si>
  <si>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</si>
  <si>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</si>
  <si>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</si>
  <si>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</si>
  <si>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</si>
  <si>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</si>
  <si>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</si>
  <si>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Подрядчик:</t>
  </si>
  <si>
    <t>Новое строительство. Строительство ВЛЗ СИП 3 1х50 на один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</si>
</sst>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3" fontId="12" fillId="0" borderId="24" xfId="0" applyNumberFormat="1" applyFont="1" applyBorder="1" applyAlignment="1">
      <alignment vertical="top" shrinkToFit="1"/>
    </xf>
    <xf numFmtId="3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29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30" xfId="0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3" fontId="21" fillId="2" borderId="22" xfId="0" applyNumberFormat="1" applyFont="1" applyFill="1" applyBorder="1" applyAlignment="1">
      <alignment horizontal="right" shrinkToFit="1"/>
    </xf>
    <xf numFmtId="3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shrinkToFit="1"/>
    </xf>
    <xf numFmtId="3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3" fontId="21" fillId="0" borderId="2" xfId="0" applyNumberFormat="1" applyFont="1" applyBorder="1" applyAlignment="1">
      <alignment horizontal="right" shrinkToFit="1"/>
    </xf>
    <xf numFmtId="3" fontId="21" fillId="0" borderId="10" xfId="0" applyNumberFormat="1" applyFont="1" applyBorder="1" applyAlignment="1">
      <alignment horizontal="right" shrinkToFit="1"/>
    </xf>
    <xf numFmtId="3" fontId="21" fillId="2" borderId="2" xfId="0" applyNumberFormat="1" applyFont="1" applyFill="1" applyBorder="1" applyAlignment="1">
      <alignment horizontal="right" shrinkToFit="1"/>
    </xf>
    <xf numFmtId="3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3" fontId="18" fillId="0" borderId="22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3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shrinkToFit="1"/>
    </xf>
    <xf numFmtId="3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0" fontId="11" fillId="0" borderId="0" xfId="0" applyFont="1"/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7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8" xfId="0" applyFont="1" applyBorder="1"/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478</v>
      </c>
    </row>
    <row r="2" spans="1:255" x14ac:dyDescent="0.2">
      <c r="C2" s="129" t="s">
        <v>605</v>
      </c>
      <c r="D2" s="130"/>
      <c r="E2" s="130"/>
      <c r="F2" s="130"/>
    </row>
    <row r="3" spans="1:255" x14ac:dyDescent="0.2">
      <c r="C3" s="129" t="s">
        <v>480</v>
      </c>
      <c r="D3" s="130"/>
      <c r="E3" s="130"/>
      <c r="F3" s="130"/>
    </row>
    <row r="4" spans="1:255" x14ac:dyDescent="0.2">
      <c r="C4" s="129" t="s">
        <v>481</v>
      </c>
      <c r="D4" s="130"/>
      <c r="E4" s="130"/>
      <c r="F4" s="130"/>
    </row>
    <row r="5" spans="1:255" s="13" customFormat="1" ht="11.25" x14ac:dyDescent="0.2">
      <c r="E5" s="131" t="s">
        <v>482</v>
      </c>
      <c r="F5" s="132"/>
    </row>
    <row r="6" spans="1:255" s="13" customFormat="1" ht="11.25" x14ac:dyDescent="0.2">
      <c r="D6" s="94" t="s">
        <v>483</v>
      </c>
      <c r="E6" s="127" t="s">
        <v>606</v>
      </c>
      <c r="F6" s="132"/>
    </row>
    <row r="7" spans="1:255" x14ac:dyDescent="0.2">
      <c r="A7" s="19" t="s">
        <v>485</v>
      </c>
      <c r="B7" s="125"/>
      <c r="C7" s="126"/>
      <c r="D7" s="16" t="s">
        <v>486</v>
      </c>
      <c r="E7" s="127"/>
      <c r="F7" s="128"/>
      <c r="BR7" s="91">
        <f>B7</f>
        <v>0</v>
      </c>
      <c r="IU7" s="21"/>
    </row>
    <row r="8" spans="1:255" x14ac:dyDescent="0.2">
      <c r="A8" s="19" t="s">
        <v>487</v>
      </c>
      <c r="B8" s="133"/>
      <c r="C8" s="134"/>
      <c r="D8" s="16" t="s">
        <v>486</v>
      </c>
      <c r="E8" s="127"/>
      <c r="F8" s="128"/>
      <c r="BR8" s="91">
        <f>B8</f>
        <v>0</v>
      </c>
      <c r="IU8" s="21"/>
    </row>
    <row r="9" spans="1:255" x14ac:dyDescent="0.2">
      <c r="A9" s="19" t="s">
        <v>488</v>
      </c>
      <c r="B9" s="133"/>
      <c r="C9" s="134"/>
      <c r="D9" s="16" t="s">
        <v>486</v>
      </c>
      <c r="E9" s="127"/>
      <c r="F9" s="128"/>
      <c r="BR9" s="91">
        <f>B9</f>
        <v>0</v>
      </c>
      <c r="IU9" s="21"/>
    </row>
    <row r="10" spans="1:255" x14ac:dyDescent="0.2">
      <c r="A10" s="19" t="s">
        <v>489</v>
      </c>
      <c r="B10" s="133"/>
      <c r="C10" s="134"/>
      <c r="D10" s="16" t="s">
        <v>486</v>
      </c>
      <c r="E10" s="127"/>
      <c r="F10" s="128"/>
      <c r="BR10" s="91">
        <f>B10</f>
        <v>0</v>
      </c>
      <c r="IU10" s="21"/>
    </row>
    <row r="11" spans="1:255" x14ac:dyDescent="0.2">
      <c r="A11" s="95" t="s">
        <v>490</v>
      </c>
      <c r="B11" s="135"/>
      <c r="C11" s="134"/>
      <c r="E11" s="127"/>
      <c r="F11" s="136"/>
      <c r="BS11" s="26">
        <f>B11</f>
        <v>0</v>
      </c>
      <c r="IU11" s="21"/>
    </row>
    <row r="12" spans="1:255" x14ac:dyDescent="0.2">
      <c r="A12" s="95" t="s">
        <v>607</v>
      </c>
      <c r="B12" s="137" t="s">
        <v>5</v>
      </c>
      <c r="C12" s="138"/>
      <c r="E12" s="127"/>
      <c r="F12" s="136"/>
      <c r="BS12" s="26" t="str">
        <f>B12</f>
        <v>Новое строительство ВЛЗ 6 10кВ СИП 3 1х50</v>
      </c>
      <c r="IU12" s="21"/>
    </row>
    <row r="13" spans="1:255" s="13" customFormat="1" ht="11.25" x14ac:dyDescent="0.2">
      <c r="B13" s="139" t="s">
        <v>608</v>
      </c>
      <c r="C13" s="139"/>
      <c r="D13" s="139"/>
      <c r="E13" s="127"/>
      <c r="F13" s="132"/>
    </row>
    <row r="14" spans="1:255" s="13" customFormat="1" x14ac:dyDescent="0.2">
      <c r="B14" s="140" t="s">
        <v>494</v>
      </c>
      <c r="C14" s="140"/>
      <c r="D14" s="96" t="s">
        <v>495</v>
      </c>
      <c r="E14" s="141"/>
      <c r="F14" s="142"/>
      <c r="BW14" s="99">
        <f>E14</f>
        <v>0</v>
      </c>
      <c r="IU14" s="98"/>
    </row>
    <row r="15" spans="1:255" s="13" customFormat="1" x14ac:dyDescent="0.2">
      <c r="D15" s="97" t="s">
        <v>496</v>
      </c>
      <c r="E15" s="143"/>
      <c r="F15" s="144"/>
    </row>
    <row r="16" spans="1:255" s="13" customFormat="1" x14ac:dyDescent="0.2">
      <c r="D16" s="100" t="s">
        <v>497</v>
      </c>
      <c r="E16" s="145"/>
      <c r="F16" s="146"/>
    </row>
    <row r="18" spans="1:255" x14ac:dyDescent="0.2">
      <c r="C18" s="147" t="s">
        <v>498</v>
      </c>
      <c r="D18" s="147" t="s">
        <v>499</v>
      </c>
      <c r="E18" s="147" t="s">
        <v>500</v>
      </c>
      <c r="F18" s="149"/>
    </row>
    <row r="19" spans="1:255" ht="13.5" thickBot="1" x14ac:dyDescent="0.25">
      <c r="C19" s="148"/>
      <c r="D19" s="148"/>
      <c r="E19" s="29" t="s">
        <v>501</v>
      </c>
      <c r="F19" s="30" t="s">
        <v>502</v>
      </c>
    </row>
    <row r="20" spans="1:255" ht="13.5" thickBot="1" x14ac:dyDescent="0.25">
      <c r="A20" s="101"/>
      <c r="B20" s="101"/>
      <c r="C20" s="102"/>
      <c r="D20" s="103"/>
      <c r="E20" s="104"/>
      <c r="F20" s="105"/>
    </row>
    <row r="22" spans="1:255" ht="14.25" x14ac:dyDescent="0.3">
      <c r="A22" s="152" t="s">
        <v>609</v>
      </c>
      <c r="B22" s="153"/>
      <c r="C22" s="153"/>
      <c r="D22" s="153"/>
      <c r="E22" s="153"/>
      <c r="F22" s="153"/>
    </row>
    <row r="23" spans="1:255" ht="13.5" x14ac:dyDescent="0.25">
      <c r="A23" s="154" t="s">
        <v>610</v>
      </c>
      <c r="B23" s="153"/>
      <c r="C23" s="153"/>
      <c r="D23" s="153"/>
      <c r="E23" s="153"/>
      <c r="F23" s="153"/>
    </row>
    <row r="24" spans="1:255" x14ac:dyDescent="0.2">
      <c r="A24" s="155"/>
      <c r="B24" s="153"/>
      <c r="C24" s="153"/>
      <c r="D24" s="153"/>
      <c r="E24" s="153"/>
      <c r="F24" s="153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08" t="s">
        <v>611</v>
      </c>
      <c r="B26" s="108" t="s">
        <v>613</v>
      </c>
      <c r="C26" s="108"/>
      <c r="D26" s="156" t="s">
        <v>623</v>
      </c>
      <c r="E26" s="157"/>
      <c r="F26" s="158"/>
    </row>
    <row r="27" spans="1:255" x14ac:dyDescent="0.2">
      <c r="A27" s="109" t="s">
        <v>612</v>
      </c>
      <c r="B27" s="109" t="s">
        <v>614</v>
      </c>
      <c r="C27" s="109" t="s">
        <v>482</v>
      </c>
      <c r="D27" s="109" t="s">
        <v>616</v>
      </c>
      <c r="E27" s="109" t="s">
        <v>616</v>
      </c>
      <c r="F27" s="107" t="s">
        <v>620</v>
      </c>
    </row>
    <row r="28" spans="1:255" x14ac:dyDescent="0.2">
      <c r="A28" s="106"/>
      <c r="B28" s="109" t="s">
        <v>615</v>
      </c>
      <c r="C28" s="109"/>
      <c r="D28" s="109" t="s">
        <v>617</v>
      </c>
      <c r="E28" s="109" t="s">
        <v>619</v>
      </c>
      <c r="F28" s="107" t="s">
        <v>621</v>
      </c>
    </row>
    <row r="29" spans="1:255" ht="13.5" thickBot="1" x14ac:dyDescent="0.25">
      <c r="A29" s="106"/>
      <c r="B29" s="106"/>
      <c r="C29" s="106"/>
      <c r="D29" s="109" t="s">
        <v>618</v>
      </c>
      <c r="E29" s="109"/>
      <c r="F29" s="107" t="s">
        <v>622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10"/>
      <c r="B31" s="111" t="s">
        <v>624</v>
      </c>
      <c r="C31" s="110"/>
      <c r="D31" s="112"/>
      <c r="E31" s="112"/>
      <c r="F31" s="113"/>
    </row>
    <row r="32" spans="1:255" x14ac:dyDescent="0.2">
      <c r="A32" s="118"/>
      <c r="B32" s="119" t="s">
        <v>625</v>
      </c>
      <c r="C32" s="118"/>
      <c r="D32" s="120"/>
      <c r="E32" s="120"/>
      <c r="F32" s="121"/>
    </row>
    <row r="33" spans="1:255" x14ac:dyDescent="0.2">
      <c r="A33" s="118"/>
      <c r="B33" s="119"/>
      <c r="C33" s="118"/>
      <c r="D33" s="122"/>
      <c r="E33" s="122"/>
      <c r="F33" s="123"/>
    </row>
    <row r="34" spans="1:255" x14ac:dyDescent="0.2">
      <c r="A34" s="118"/>
      <c r="B34" s="119"/>
      <c r="C34" s="118"/>
      <c r="D34" s="120"/>
      <c r="E34" s="120"/>
      <c r="F34" s="121"/>
    </row>
    <row r="35" spans="1:255" x14ac:dyDescent="0.2">
      <c r="A35" s="118"/>
      <c r="B35" s="119"/>
      <c r="C35" s="118"/>
      <c r="D35" s="120"/>
      <c r="E35" s="120"/>
      <c r="F35" s="121"/>
    </row>
    <row r="36" spans="1:255" x14ac:dyDescent="0.2">
      <c r="A36" s="118"/>
      <c r="B36" s="119" t="s">
        <v>626</v>
      </c>
      <c r="C36" s="118"/>
      <c r="D36" s="120">
        <f>ROUND(D31,0)</f>
        <v>0</v>
      </c>
      <c r="E36" s="120">
        <f>ROUND(E31,0)</f>
        <v>0</v>
      </c>
      <c r="F36" s="121">
        <f>ROUND(F31,0)</f>
        <v>0</v>
      </c>
    </row>
    <row r="37" spans="1:255" x14ac:dyDescent="0.2">
      <c r="A37" s="118"/>
      <c r="B37" s="119" t="s">
        <v>627</v>
      </c>
      <c r="C37" s="118">
        <v>18</v>
      </c>
      <c r="D37" s="120">
        <f>ROUND(D36*C37/100,0)</f>
        <v>0</v>
      </c>
      <c r="E37" s="120">
        <f>ROUND(E36*C37/100,0)</f>
        <v>0</v>
      </c>
      <c r="F37" s="121">
        <f>ROUND(F36*C37/100,0)</f>
        <v>0</v>
      </c>
    </row>
    <row r="38" spans="1:255" x14ac:dyDescent="0.2">
      <c r="A38" s="114"/>
      <c r="B38" s="115" t="s">
        <v>628</v>
      </c>
      <c r="C38" s="114"/>
      <c r="D38" s="116">
        <f>ROUND(D36+D37,0)</f>
        <v>0</v>
      </c>
      <c r="E38" s="116">
        <f>ROUND(E36+E37,0)</f>
        <v>0</v>
      </c>
      <c r="F38" s="117">
        <f>ROUND(F36+F37,0)</f>
        <v>0</v>
      </c>
    </row>
    <row r="41" spans="1:255" x14ac:dyDescent="0.2">
      <c r="A41" s="89" t="s">
        <v>599</v>
      </c>
      <c r="B41" s="124"/>
      <c r="C41" s="90"/>
      <c r="D41" s="90"/>
      <c r="E41" s="150"/>
      <c r="F41" s="150"/>
      <c r="BY41" s="91">
        <f>B41</f>
        <v>0</v>
      </c>
      <c r="BZ41" s="91">
        <f>E41</f>
        <v>0</v>
      </c>
      <c r="IU41" s="21"/>
    </row>
    <row r="42" spans="1:255" s="93" customFormat="1" ht="11.25" x14ac:dyDescent="0.2">
      <c r="A42" s="92"/>
      <c r="B42" s="151" t="s">
        <v>600</v>
      </c>
      <c r="C42" s="151"/>
      <c r="D42" s="151"/>
      <c r="E42" s="151" t="s">
        <v>601</v>
      </c>
      <c r="F42" s="151"/>
    </row>
    <row r="43" spans="1:255" x14ac:dyDescent="0.2">
      <c r="A43" s="17"/>
      <c r="B43" s="17"/>
      <c r="C43" s="11" t="s">
        <v>602</v>
      </c>
      <c r="D43" s="17"/>
      <c r="E43" s="17"/>
      <c r="F43" s="17"/>
    </row>
    <row r="44" spans="1:255" x14ac:dyDescent="0.2">
      <c r="A44" s="89" t="s">
        <v>603</v>
      </c>
      <c r="B44" s="124"/>
      <c r="C44" s="90"/>
      <c r="D44" s="90"/>
      <c r="E44" s="150"/>
      <c r="F44" s="150"/>
      <c r="BY44" s="91">
        <f>B44</f>
        <v>0</v>
      </c>
      <c r="BZ44" s="91">
        <f>E44</f>
        <v>0</v>
      </c>
      <c r="IU44" s="21"/>
    </row>
    <row r="45" spans="1:255" s="93" customFormat="1" ht="11.25" x14ac:dyDescent="0.2">
      <c r="A45" s="92"/>
      <c r="B45" s="151" t="s">
        <v>600</v>
      </c>
      <c r="C45" s="151"/>
      <c r="D45" s="151"/>
      <c r="E45" s="151" t="s">
        <v>601</v>
      </c>
      <c r="F45" s="151"/>
    </row>
    <row r="46" spans="1:255" x14ac:dyDescent="0.2">
      <c r="A46" s="17"/>
      <c r="B46" s="17"/>
      <c r="C46" s="11" t="s">
        <v>602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53"/>
  <sheetViews>
    <sheetView tabSelected="1" zoomScale="151" zoomScaleNormal="151" workbookViewId="0">
      <selection activeCell="A27" sqref="A27:K25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478</v>
      </c>
    </row>
    <row r="2" spans="1:255" hidden="1" outlineLevel="1" x14ac:dyDescent="0.2">
      <c r="H2" s="129" t="s">
        <v>479</v>
      </c>
      <c r="I2" s="129"/>
      <c r="J2" s="129"/>
      <c r="K2" s="129"/>
    </row>
    <row r="3" spans="1:255" hidden="1" outlineLevel="1" x14ac:dyDescent="0.2">
      <c r="H3" s="129" t="s">
        <v>480</v>
      </c>
      <c r="I3" s="129"/>
      <c r="J3" s="129"/>
      <c r="K3" s="129"/>
    </row>
    <row r="4" spans="1:255" hidden="1" outlineLevel="1" x14ac:dyDescent="0.2">
      <c r="H4" s="129" t="s">
        <v>481</v>
      </c>
      <c r="I4" s="129"/>
      <c r="J4" s="129"/>
      <c r="K4" s="129"/>
    </row>
    <row r="5" spans="1:255" s="13" customFormat="1" ht="11.25" hidden="1" outlineLevel="1" x14ac:dyDescent="0.2">
      <c r="J5" s="131" t="s">
        <v>482</v>
      </c>
      <c r="K5" s="132"/>
    </row>
    <row r="6" spans="1:255" s="15" customFormat="1" ht="9.75" hidden="1" outlineLevel="1" x14ac:dyDescent="0.2">
      <c r="I6" s="16" t="s">
        <v>483</v>
      </c>
      <c r="J6" s="159" t="s">
        <v>484</v>
      </c>
      <c r="K6" s="160"/>
    </row>
    <row r="7" spans="1:255" hidden="1" outlineLevel="1" x14ac:dyDescent="0.2">
      <c r="A7" s="19" t="s">
        <v>485</v>
      </c>
      <c r="B7" s="18"/>
      <c r="C7" s="161"/>
      <c r="D7" s="126"/>
      <c r="E7" s="126"/>
      <c r="F7" s="126"/>
      <c r="G7" s="126"/>
      <c r="I7" s="16" t="s">
        <v>486</v>
      </c>
      <c r="J7" s="127"/>
      <c r="K7" s="128"/>
      <c r="BR7" s="20">
        <f>C7</f>
        <v>0</v>
      </c>
      <c r="IU7" s="21"/>
    </row>
    <row r="8" spans="1:255" hidden="1" outlineLevel="1" x14ac:dyDescent="0.2">
      <c r="A8" s="19" t="s">
        <v>487</v>
      </c>
      <c r="B8" s="18"/>
      <c r="C8" s="164"/>
      <c r="D8" s="134"/>
      <c r="E8" s="134"/>
      <c r="F8" s="134"/>
      <c r="G8" s="134"/>
      <c r="I8" s="16" t="s">
        <v>486</v>
      </c>
      <c r="J8" s="127"/>
      <c r="K8" s="128"/>
      <c r="BR8" s="20">
        <f>C8</f>
        <v>0</v>
      </c>
      <c r="IU8" s="21"/>
    </row>
    <row r="9" spans="1:255" hidden="1" outlineLevel="1" x14ac:dyDescent="0.2">
      <c r="A9" s="19" t="s">
        <v>488</v>
      </c>
      <c r="B9" s="18"/>
      <c r="C9" s="164"/>
      <c r="D9" s="134"/>
      <c r="E9" s="134"/>
      <c r="F9" s="134"/>
      <c r="G9" s="134"/>
      <c r="I9" s="16" t="s">
        <v>486</v>
      </c>
      <c r="J9" s="127"/>
      <c r="K9" s="128"/>
      <c r="BR9" s="20">
        <f>C9</f>
        <v>0</v>
      </c>
      <c r="IU9" s="21"/>
    </row>
    <row r="10" spans="1:255" hidden="1" outlineLevel="1" x14ac:dyDescent="0.2">
      <c r="A10" s="19" t="s">
        <v>489</v>
      </c>
      <c r="B10" s="18"/>
      <c r="C10" s="164"/>
      <c r="D10" s="134"/>
      <c r="E10" s="134"/>
      <c r="F10" s="134"/>
      <c r="G10" s="134"/>
      <c r="I10" s="16" t="s">
        <v>486</v>
      </c>
      <c r="J10" s="127"/>
      <c r="K10" s="128"/>
      <c r="BR10" s="20">
        <f>C10</f>
        <v>0</v>
      </c>
      <c r="IU10" s="21"/>
    </row>
    <row r="11" spans="1:255" hidden="1" outlineLevel="1" x14ac:dyDescent="0.2">
      <c r="A11" s="19" t="s">
        <v>490</v>
      </c>
      <c r="C11" s="162"/>
      <c r="D11" s="134"/>
      <c r="E11" s="134"/>
      <c r="F11" s="134"/>
      <c r="G11" s="134"/>
      <c r="H11" s="13"/>
      <c r="I11" s="13"/>
      <c r="J11" s="127"/>
      <c r="K11" s="132"/>
      <c r="BS11" s="23">
        <f>C11</f>
        <v>0</v>
      </c>
      <c r="IU11" s="21"/>
    </row>
    <row r="12" spans="1:255" hidden="1" outlineLevel="1" x14ac:dyDescent="0.2">
      <c r="A12" s="19" t="s">
        <v>491</v>
      </c>
      <c r="C12" s="162" t="s">
        <v>5</v>
      </c>
      <c r="D12" s="134"/>
      <c r="E12" s="134"/>
      <c r="F12" s="134"/>
      <c r="G12" s="134"/>
      <c r="H12" s="13"/>
      <c r="I12" s="13"/>
      <c r="J12" s="127"/>
      <c r="K12" s="132"/>
      <c r="BS12" s="23" t="str">
        <f>C12</f>
        <v>Новое строительство ВЛЗ 6 10кВ СИП 3 1х50</v>
      </c>
      <c r="IU12" s="21"/>
    </row>
    <row r="13" spans="1:255" hidden="1" outlineLevel="1" x14ac:dyDescent="0.2">
      <c r="A13" s="19" t="s">
        <v>492</v>
      </c>
      <c r="C13" s="163"/>
      <c r="D13" s="138"/>
      <c r="E13" s="138"/>
      <c r="F13" s="138"/>
      <c r="G13" s="138"/>
      <c r="I13" s="16" t="s">
        <v>493</v>
      </c>
      <c r="J13" s="127"/>
      <c r="K13" s="132"/>
      <c r="BS13" s="23">
        <f>C13</f>
        <v>0</v>
      </c>
      <c r="IU13" s="21"/>
    </row>
    <row r="14" spans="1:255" hidden="1" outlineLevel="1" x14ac:dyDescent="0.2">
      <c r="G14" s="171" t="s">
        <v>494</v>
      </c>
      <c r="H14" s="171"/>
      <c r="I14" s="24" t="s">
        <v>495</v>
      </c>
      <c r="J14" s="172"/>
      <c r="K14" s="173"/>
      <c r="BW14" s="27">
        <f>J14</f>
        <v>0</v>
      </c>
      <c r="IU14" s="21"/>
    </row>
    <row r="15" spans="1:255" hidden="1" outlineLevel="1" x14ac:dyDescent="0.2">
      <c r="I15" s="25" t="s">
        <v>496</v>
      </c>
      <c r="J15" s="174"/>
      <c r="K15" s="175"/>
    </row>
    <row r="16" spans="1:255" s="15" customFormat="1" hidden="1" outlineLevel="1" x14ac:dyDescent="0.2">
      <c r="I16" s="16" t="s">
        <v>497</v>
      </c>
      <c r="J16" s="176"/>
      <c r="K16" s="177"/>
    </row>
    <row r="17" spans="1:255" hidden="1" outlineLevel="1" x14ac:dyDescent="0.2"/>
    <row r="18" spans="1:255" hidden="1" outlineLevel="1" x14ac:dyDescent="0.2">
      <c r="G18" s="147" t="s">
        <v>498</v>
      </c>
      <c r="H18" s="147" t="s">
        <v>499</v>
      </c>
      <c r="I18" s="147" t="s">
        <v>500</v>
      </c>
      <c r="J18" s="149"/>
    </row>
    <row r="19" spans="1:255" ht="13.5" hidden="1" outlineLevel="1" thickBot="1" x14ac:dyDescent="0.25">
      <c r="G19" s="148"/>
      <c r="H19" s="148"/>
      <c r="I19" s="29" t="s">
        <v>501</v>
      </c>
      <c r="J19" s="30" t="s">
        <v>502</v>
      </c>
    </row>
    <row r="20" spans="1:255" ht="14.25" hidden="1" outlineLevel="1" thickBot="1" x14ac:dyDescent="0.3">
      <c r="C20" s="154" t="s">
        <v>503</v>
      </c>
      <c r="D20" s="153"/>
      <c r="E20" s="153"/>
      <c r="F20" s="165"/>
      <c r="G20" s="31"/>
      <c r="H20" s="32"/>
      <c r="I20" s="33"/>
      <c r="J20" s="34"/>
      <c r="K20" s="35"/>
    </row>
    <row r="21" spans="1:255" ht="13.5" hidden="1" outlineLevel="1" x14ac:dyDescent="0.25">
      <c r="C21" s="154" t="s">
        <v>504</v>
      </c>
      <c r="D21" s="153"/>
      <c r="E21" s="153"/>
      <c r="F21" s="153"/>
    </row>
    <row r="22" spans="1:255" hidden="1" outlineLevel="1" x14ac:dyDescent="0.2">
      <c r="A22" s="155"/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255" hidden="1" outlineLevel="1" x14ac:dyDescent="0.2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505</v>
      </c>
    </row>
    <row r="25" spans="1:255" hidden="1" outlineLevel="1" x14ac:dyDescent="0.2">
      <c r="A25" s="15" t="s">
        <v>506</v>
      </c>
    </row>
    <row r="26" spans="1:255" hidden="1" outlineLevel="1" x14ac:dyDescent="0.2">
      <c r="A26" s="15" t="s">
        <v>507</v>
      </c>
      <c r="B26" s="15"/>
      <c r="C26" s="15"/>
      <c r="D26" s="15"/>
      <c r="E26" s="168">
        <f>J231/1000</f>
        <v>1106.3699999999999</v>
      </c>
      <c r="F26" s="169"/>
      <c r="G26" s="15" t="s">
        <v>508</v>
      </c>
      <c r="H26" s="15"/>
      <c r="I26" s="15"/>
      <c r="J26" s="15"/>
      <c r="K26" s="15"/>
    </row>
    <row r="27" spans="1:255" collapsed="1" x14ac:dyDescent="0.2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8" spans="1:255" outlineLevel="1" x14ac:dyDescent="0.2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37" t="s">
        <v>509</v>
      </c>
    </row>
    <row r="29" spans="1:255" outlineLevel="1" x14ac:dyDescent="0.2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</row>
    <row r="30" spans="1:255" outlineLevel="1" x14ac:dyDescent="0.2">
      <c r="A30" s="19" t="s">
        <v>490</v>
      </c>
      <c r="B30" s="193"/>
      <c r="C30" s="170"/>
      <c r="D30" s="170"/>
      <c r="E30" s="170"/>
      <c r="F30" s="170"/>
      <c r="G30" s="170"/>
      <c r="H30" s="170"/>
      <c r="I30" s="170"/>
      <c r="J30" s="170"/>
      <c r="K30" s="170"/>
      <c r="BT30" s="38">
        <f>C30</f>
        <v>0</v>
      </c>
      <c r="IU30" s="21"/>
    </row>
    <row r="31" spans="1:255" outlineLevel="1" x14ac:dyDescent="0.2">
      <c r="A31" s="19" t="s">
        <v>491</v>
      </c>
      <c r="B31" s="193"/>
      <c r="C31" s="170"/>
      <c r="D31" s="170"/>
      <c r="E31" s="170"/>
      <c r="F31" s="170"/>
      <c r="G31" s="170"/>
      <c r="H31" s="170"/>
      <c r="I31" s="170"/>
      <c r="J31" s="170"/>
      <c r="K31" s="170"/>
      <c r="BT31" s="38">
        <f>C31</f>
        <v>0</v>
      </c>
      <c r="IU31" s="21"/>
    </row>
    <row r="32" spans="1:255" outlineLevel="1" x14ac:dyDescent="0.2">
      <c r="A32" s="19" t="s">
        <v>510</v>
      </c>
      <c r="B32" s="193"/>
      <c r="C32" s="178" t="s">
        <v>511</v>
      </c>
      <c r="D32" s="170"/>
      <c r="E32" s="170"/>
      <c r="F32" s="170"/>
      <c r="G32" s="170"/>
      <c r="H32" s="170"/>
      <c r="I32" s="170"/>
      <c r="J32" s="170"/>
      <c r="K32" s="170"/>
      <c r="BT32" s="39" t="str">
        <f>C32</f>
        <v xml:space="preserve"> </v>
      </c>
      <c r="IU32" s="21"/>
    </row>
    <row r="33" spans="1:255" outlineLevel="1" x14ac:dyDescent="0.2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</row>
    <row r="34" spans="1:255" ht="18.75" outlineLevel="1" x14ac:dyDescent="0.3">
      <c r="A34" s="152" t="s">
        <v>512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255" ht="12.75" customHeight="1" outlineLevel="1" x14ac:dyDescent="0.2">
      <c r="A35" s="179" t="s">
        <v>630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Y35" s="21">
        <v>3</v>
      </c>
      <c r="Z35" s="21" t="s">
        <v>513</v>
      </c>
      <c r="AA35" s="21"/>
      <c r="AB35" s="21" t="s">
        <v>514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 t="str">
        <f>A35</f>
        <v>Новое строительство. Строительство ВЛЗ СИП 3 1х50 на один км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515</v>
      </c>
      <c r="B36" s="193"/>
      <c r="C36" s="170"/>
      <c r="D36" s="170"/>
      <c r="E36" s="170"/>
      <c r="F36" s="170"/>
      <c r="G36" s="170"/>
      <c r="H36" s="170"/>
      <c r="I36" s="170"/>
      <c r="J36" s="170"/>
      <c r="K36" s="170"/>
      <c r="BT36" s="38">
        <f>C36</f>
        <v>0</v>
      </c>
      <c r="IU36" s="21"/>
    </row>
    <row r="37" spans="1:255" outlineLevel="1" x14ac:dyDescent="0.2">
      <c r="A37" s="193"/>
      <c r="B37" s="193"/>
      <c r="C37" s="193"/>
      <c r="D37" s="193"/>
      <c r="E37" s="193"/>
      <c r="F37" s="193"/>
      <c r="G37" s="193"/>
      <c r="H37" s="193"/>
      <c r="I37" s="40" t="s">
        <v>583</v>
      </c>
      <c r="J37" s="40" t="s">
        <v>517</v>
      </c>
      <c r="K37" s="193"/>
    </row>
    <row r="38" spans="1:255" outlineLevel="1" x14ac:dyDescent="0.2">
      <c r="A38" s="15" t="s">
        <v>516</v>
      </c>
      <c r="B38" s="193"/>
      <c r="C38" s="193"/>
      <c r="D38" s="193"/>
      <c r="E38" s="193"/>
      <c r="F38" s="193"/>
      <c r="G38" s="41" t="s">
        <v>518</v>
      </c>
      <c r="H38" s="193"/>
      <c r="I38" s="42">
        <f>H231/1000</f>
        <v>123.054</v>
      </c>
      <c r="J38" s="42">
        <f>J231/1000</f>
        <v>1106.3699999999999</v>
      </c>
      <c r="K38" s="15" t="s">
        <v>519</v>
      </c>
    </row>
    <row r="39" spans="1:255" outlineLevel="1" x14ac:dyDescent="0.2">
      <c r="A39" s="15" t="s">
        <v>506</v>
      </c>
      <c r="B39" s="193"/>
      <c r="C39" s="193"/>
      <c r="D39" s="193"/>
      <c r="E39" s="193"/>
      <c r="F39" s="193"/>
      <c r="G39" s="41" t="s">
        <v>520</v>
      </c>
      <c r="H39" s="193"/>
      <c r="I39" s="42">
        <f>ET214</f>
        <v>413.93999999999994</v>
      </c>
      <c r="J39" s="42">
        <f>CW214</f>
        <v>413.93999999999994</v>
      </c>
      <c r="K39" s="15" t="s">
        <v>521</v>
      </c>
    </row>
    <row r="40" spans="1:255" ht="13.5" outlineLevel="1" thickBot="1" x14ac:dyDescent="0.25">
      <c r="A40" s="193"/>
      <c r="B40" s="193"/>
      <c r="C40" s="193"/>
      <c r="D40" s="193"/>
      <c r="E40" s="193"/>
      <c r="F40" s="193"/>
      <c r="G40" s="41" t="s">
        <v>522</v>
      </c>
      <c r="H40" s="193"/>
      <c r="I40" s="42">
        <f>(EW214+EY214)/1000</f>
        <v>5.5289999999999999</v>
      </c>
      <c r="J40" s="42">
        <f>(CZ214+DB214)/1000</f>
        <v>101.19499999999999</v>
      </c>
      <c r="K40" s="15" t="s">
        <v>519</v>
      </c>
    </row>
    <row r="41" spans="1:255" x14ac:dyDescent="0.2">
      <c r="A41" s="180" t="s">
        <v>523</v>
      </c>
      <c r="B41" s="182" t="s">
        <v>524</v>
      </c>
      <c r="C41" s="182" t="s">
        <v>525</v>
      </c>
      <c r="D41" s="182" t="s">
        <v>526</v>
      </c>
      <c r="E41" s="182" t="s">
        <v>527</v>
      </c>
      <c r="F41" s="182" t="s">
        <v>528</v>
      </c>
      <c r="G41" s="182" t="s">
        <v>529</v>
      </c>
      <c r="H41" s="182" t="s">
        <v>530</v>
      </c>
      <c r="I41" s="182" t="s">
        <v>531</v>
      </c>
      <c r="J41" s="182" t="s">
        <v>532</v>
      </c>
      <c r="K41" s="187" t="s">
        <v>533</v>
      </c>
    </row>
    <row r="42" spans="1:255" x14ac:dyDescent="0.2">
      <c r="A42" s="181"/>
      <c r="B42" s="183"/>
      <c r="C42" s="183"/>
      <c r="D42" s="183"/>
      <c r="E42" s="183"/>
      <c r="F42" s="183"/>
      <c r="G42" s="183"/>
      <c r="H42" s="183"/>
      <c r="I42" s="183"/>
      <c r="J42" s="183"/>
      <c r="K42" s="188"/>
    </row>
    <row r="43" spans="1:255" x14ac:dyDescent="0.2">
      <c r="A43" s="181"/>
      <c r="B43" s="183"/>
      <c r="C43" s="183"/>
      <c r="D43" s="183"/>
      <c r="E43" s="183"/>
      <c r="F43" s="183"/>
      <c r="G43" s="183"/>
      <c r="H43" s="183"/>
      <c r="I43" s="183"/>
      <c r="J43" s="183"/>
      <c r="K43" s="188"/>
    </row>
    <row r="44" spans="1:255" ht="13.5" thickBot="1" x14ac:dyDescent="0.25">
      <c r="A44" s="181"/>
      <c r="B44" s="183"/>
      <c r="C44" s="183"/>
      <c r="D44" s="183"/>
      <c r="E44" s="183"/>
      <c r="F44" s="183"/>
      <c r="G44" s="183"/>
      <c r="H44" s="183"/>
      <c r="I44" s="183"/>
      <c r="J44" s="183"/>
      <c r="K44" s="188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</row>
    <row r="46" spans="1:255" ht="36" x14ac:dyDescent="0.2">
      <c r="A46" s="44">
        <v>1</v>
      </c>
      <c r="B46" s="51" t="s">
        <v>15</v>
      </c>
      <c r="C46" s="45" t="s">
        <v>16</v>
      </c>
      <c r="D46" s="46" t="s">
        <v>17</v>
      </c>
      <c r="E46" s="47">
        <v>25</v>
      </c>
      <c r="F46" s="48">
        <f>Source!AK25</f>
        <v>49.34</v>
      </c>
      <c r="G46" s="194" t="s">
        <v>6</v>
      </c>
      <c r="H46" s="48">
        <f>Source!AB25</f>
        <v>49.34</v>
      </c>
      <c r="I46" s="49"/>
      <c r="J46" s="195"/>
      <c r="K46" s="5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5"/>
      <c r="B47" s="52"/>
      <c r="C47" s="52" t="s">
        <v>534</v>
      </c>
      <c r="D47" s="53"/>
      <c r="E47" s="54"/>
      <c r="F47" s="56">
        <v>3.59</v>
      </c>
      <c r="G47" s="196"/>
      <c r="H47" s="56">
        <f>Source!AF25</f>
        <v>3.59</v>
      </c>
      <c r="I47" s="57">
        <f>T47</f>
        <v>90</v>
      </c>
      <c r="J47" s="196">
        <v>18.3</v>
      </c>
      <c r="K47" s="58">
        <f>U47</f>
        <v>1642</v>
      </c>
      <c r="O47" s="21"/>
      <c r="P47" s="21"/>
      <c r="Q47" s="21"/>
      <c r="R47" s="21"/>
      <c r="S47" s="21"/>
      <c r="T47" s="21">
        <f>ROUND(Source!AF25*Source!AV25*Source!I25,0)</f>
        <v>90</v>
      </c>
      <c r="U47" s="21">
        <f>Source!S25</f>
        <v>1642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90</v>
      </c>
      <c r="GK47" s="21">
        <f>T47</f>
        <v>90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>
        <f>T47</f>
        <v>90</v>
      </c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4"/>
      <c r="B48" s="60"/>
      <c r="C48" s="60" t="s">
        <v>535</v>
      </c>
      <c r="D48" s="61"/>
      <c r="E48" s="62"/>
      <c r="F48" s="66">
        <v>45.75</v>
      </c>
      <c r="G48" s="63"/>
      <c r="H48" s="66">
        <f>Source!AD25</f>
        <v>45.75</v>
      </c>
      <c r="I48" s="67">
        <f>T48</f>
        <v>1144</v>
      </c>
      <c r="J48" s="63">
        <v>12.5</v>
      </c>
      <c r="K48" s="68">
        <f>U48</f>
        <v>14297</v>
      </c>
      <c r="O48" s="21"/>
      <c r="P48" s="21"/>
      <c r="Q48" s="21"/>
      <c r="R48" s="21"/>
      <c r="S48" s="21"/>
      <c r="T48" s="21">
        <f>ROUND(Source!AD25*Source!AV25*Source!I25,0)</f>
        <v>1144</v>
      </c>
      <c r="U48" s="21">
        <f>Source!Q25</f>
        <v>14297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>
        <f>T48</f>
        <v>1144</v>
      </c>
      <c r="GK48" s="21"/>
      <c r="GL48" s="21">
        <f>T48</f>
        <v>1144</v>
      </c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>
        <f>T48</f>
        <v>1144</v>
      </c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4"/>
      <c r="B49" s="60"/>
      <c r="C49" s="60" t="s">
        <v>536</v>
      </c>
      <c r="D49" s="61"/>
      <c r="E49" s="62"/>
      <c r="F49" s="66">
        <v>6.48</v>
      </c>
      <c r="G49" s="63"/>
      <c r="H49" s="66">
        <f>Source!AE25</f>
        <v>6.48</v>
      </c>
      <c r="I49" s="67">
        <f>GM49</f>
        <v>162</v>
      </c>
      <c r="J49" s="63">
        <v>18.3</v>
      </c>
      <c r="K49" s="68">
        <f>Source!R25</f>
        <v>2965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>
        <f>ROUND(Source!AE25*Source!AV25*Source!I25,0)</f>
        <v>162</v>
      </c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x14ac:dyDescent="0.2">
      <c r="A50" s="64"/>
      <c r="B50" s="60"/>
      <c r="C50" s="60" t="s">
        <v>537</v>
      </c>
      <c r="D50" s="61"/>
      <c r="E50" s="62">
        <v>105</v>
      </c>
      <c r="F50" s="67" t="s">
        <v>538</v>
      </c>
      <c r="G50" s="63"/>
      <c r="H50" s="66">
        <f>ROUND((Source!AF25*Source!AV25+Source!AE25*Source!AV25)*(Source!FX25)/100,2)</f>
        <v>10.57</v>
      </c>
      <c r="I50" s="67">
        <f>T50</f>
        <v>265</v>
      </c>
      <c r="J50" s="63" t="s">
        <v>539</v>
      </c>
      <c r="K50" s="68">
        <f>U50</f>
        <v>4100</v>
      </c>
      <c r="O50" s="21"/>
      <c r="P50" s="21"/>
      <c r="Q50" s="21"/>
      <c r="R50" s="21"/>
      <c r="S50" s="21"/>
      <c r="T50" s="21">
        <f>ROUND((ROUND(Source!AF25*Source!AV25*Source!I25,0)+ROUND(Source!AE25*Source!AV25*Source!I25,0))*(Source!FX25)/100,0)</f>
        <v>265</v>
      </c>
      <c r="U50" s="21">
        <f>Source!X25</f>
        <v>4100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>
        <f>T50</f>
        <v>265</v>
      </c>
      <c r="GZ50" s="21"/>
      <c r="HA50" s="21"/>
      <c r="HB50" s="21">
        <f>T50</f>
        <v>265</v>
      </c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64"/>
      <c r="B51" s="60"/>
      <c r="C51" s="60" t="s">
        <v>540</v>
      </c>
      <c r="D51" s="61"/>
      <c r="E51" s="62">
        <v>60</v>
      </c>
      <c r="F51" s="67" t="s">
        <v>538</v>
      </c>
      <c r="G51" s="63"/>
      <c r="H51" s="66">
        <f>ROUND((Source!AF25*Source!AV25+Source!AE25*Source!AV25)*(Source!FY25)/100,2)</f>
        <v>6.04</v>
      </c>
      <c r="I51" s="67">
        <f>T51</f>
        <v>151</v>
      </c>
      <c r="J51" s="63" t="s">
        <v>541</v>
      </c>
      <c r="K51" s="68">
        <f>U51</f>
        <v>2211</v>
      </c>
      <c r="O51" s="21"/>
      <c r="P51" s="21"/>
      <c r="Q51" s="21"/>
      <c r="R51" s="21"/>
      <c r="S51" s="21"/>
      <c r="T51" s="21">
        <f>ROUND((ROUND(Source!AF25*Source!AV25*Source!I25,0)+ROUND(Source!AE25*Source!AV25*Source!I25,0))*(Source!FY25)/100,0)</f>
        <v>151</v>
      </c>
      <c r="U51" s="21">
        <f>Source!Y25</f>
        <v>2211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>
        <f>T51</f>
        <v>151</v>
      </c>
      <c r="HA51" s="21"/>
      <c r="HB51" s="21">
        <f>T51</f>
        <v>151</v>
      </c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3.5" thickBot="1" x14ac:dyDescent="0.25">
      <c r="A52" s="71"/>
      <c r="B52" s="72"/>
      <c r="C52" s="72" t="s">
        <v>542</v>
      </c>
      <c r="D52" s="73" t="s">
        <v>543</v>
      </c>
      <c r="E52" s="74">
        <v>0.44</v>
      </c>
      <c r="F52" s="75"/>
      <c r="G52" s="75"/>
      <c r="H52" s="75">
        <f>ROUND(Source!AH25,2)</f>
        <v>0.44</v>
      </c>
      <c r="I52" s="76">
        <f>Source!U25</f>
        <v>11</v>
      </c>
      <c r="J52" s="75"/>
      <c r="K52" s="77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70"/>
      <c r="B53" s="69"/>
      <c r="C53" s="69"/>
      <c r="D53" s="69"/>
      <c r="E53" s="69"/>
      <c r="F53" s="69"/>
      <c r="G53" s="69"/>
      <c r="H53" s="184">
        <f>R53</f>
        <v>1650</v>
      </c>
      <c r="I53" s="185"/>
      <c r="J53" s="184">
        <f>S53</f>
        <v>22250</v>
      </c>
      <c r="K53" s="186"/>
      <c r="O53" s="21"/>
      <c r="P53" s="21"/>
      <c r="Q53" s="21"/>
      <c r="R53" s="21">
        <f>SUM(T46:T52)</f>
        <v>1650</v>
      </c>
      <c r="S53" s="21">
        <f>SUM(U46:U52)</f>
        <v>22250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>
        <f>R53</f>
        <v>1650</v>
      </c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36" x14ac:dyDescent="0.2">
      <c r="A54" s="78">
        <v>2</v>
      </c>
      <c r="B54" s="85" t="s">
        <v>25</v>
      </c>
      <c r="C54" s="79" t="s">
        <v>26</v>
      </c>
      <c r="D54" s="80" t="s">
        <v>17</v>
      </c>
      <c r="E54" s="81">
        <v>17</v>
      </c>
      <c r="F54" s="82">
        <f>Source!AK27</f>
        <v>199.82</v>
      </c>
      <c r="G54" s="197" t="s">
        <v>6</v>
      </c>
      <c r="H54" s="82">
        <f>Source!AB27</f>
        <v>154.22</v>
      </c>
      <c r="I54" s="83"/>
      <c r="J54" s="198"/>
      <c r="K54" s="8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55"/>
      <c r="B55" s="52"/>
      <c r="C55" s="52" t="s">
        <v>534</v>
      </c>
      <c r="D55" s="53"/>
      <c r="E55" s="54"/>
      <c r="F55" s="56">
        <v>33.67</v>
      </c>
      <c r="G55" s="196"/>
      <c r="H55" s="56">
        <f>Source!AF27</f>
        <v>33.67</v>
      </c>
      <c r="I55" s="57">
        <f>T55</f>
        <v>572</v>
      </c>
      <c r="J55" s="196">
        <v>18.3</v>
      </c>
      <c r="K55" s="58">
        <f>U55</f>
        <v>10475</v>
      </c>
      <c r="O55" s="21"/>
      <c r="P55" s="21"/>
      <c r="Q55" s="21"/>
      <c r="R55" s="21"/>
      <c r="S55" s="21"/>
      <c r="T55" s="21">
        <f>ROUND(Source!AF27*Source!AV27*Source!I27,0)</f>
        <v>572</v>
      </c>
      <c r="U55" s="21">
        <f>Source!S27</f>
        <v>10475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>
        <f>T55</f>
        <v>572</v>
      </c>
      <c r="GK55" s="21">
        <f>T55</f>
        <v>572</v>
      </c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>
        <f>T55</f>
        <v>572</v>
      </c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x14ac:dyDescent="0.2">
      <c r="A56" s="64"/>
      <c r="B56" s="60"/>
      <c r="C56" s="60" t="s">
        <v>535</v>
      </c>
      <c r="D56" s="61"/>
      <c r="E56" s="62"/>
      <c r="F56" s="66">
        <v>120.54</v>
      </c>
      <c r="G56" s="63"/>
      <c r="H56" s="66">
        <f>Source!AD27</f>
        <v>120.54</v>
      </c>
      <c r="I56" s="67">
        <f>T56</f>
        <v>2049</v>
      </c>
      <c r="J56" s="63">
        <v>12.5</v>
      </c>
      <c r="K56" s="68">
        <f>U56</f>
        <v>25615</v>
      </c>
      <c r="O56" s="21"/>
      <c r="P56" s="21"/>
      <c r="Q56" s="21"/>
      <c r="R56" s="21"/>
      <c r="S56" s="21"/>
      <c r="T56" s="21">
        <f>ROUND(Source!AD27*Source!AV27*Source!I27,0)</f>
        <v>2049</v>
      </c>
      <c r="U56" s="21">
        <f>Source!Q27</f>
        <v>25615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>
        <f>T56</f>
        <v>2049</v>
      </c>
      <c r="GK56" s="21"/>
      <c r="GL56" s="21">
        <f>T56</f>
        <v>2049</v>
      </c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>
        <f>T56</f>
        <v>2049</v>
      </c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64"/>
      <c r="B57" s="60"/>
      <c r="C57" s="60" t="s">
        <v>536</v>
      </c>
      <c r="D57" s="61"/>
      <c r="E57" s="62"/>
      <c r="F57" s="66">
        <v>11.25</v>
      </c>
      <c r="G57" s="63"/>
      <c r="H57" s="66">
        <f>Source!AE27</f>
        <v>11.25</v>
      </c>
      <c r="I57" s="67">
        <f>GM57</f>
        <v>191</v>
      </c>
      <c r="J57" s="63">
        <v>18.3</v>
      </c>
      <c r="K57" s="68">
        <f>Source!R27</f>
        <v>3500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>
        <f>ROUND(Source!AE27*Source!AV27*Source!I27,0)</f>
        <v>191</v>
      </c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x14ac:dyDescent="0.2">
      <c r="A58" s="64"/>
      <c r="B58" s="60"/>
      <c r="C58" s="60" t="s">
        <v>544</v>
      </c>
      <c r="D58" s="61"/>
      <c r="E58" s="62"/>
      <c r="F58" s="66">
        <v>45.61</v>
      </c>
      <c r="G58" s="63"/>
      <c r="H58" s="66">
        <f>Source!AC27</f>
        <v>0.01</v>
      </c>
      <c r="I58" s="67">
        <f>T58</f>
        <v>0</v>
      </c>
      <c r="J58" s="63">
        <v>7.5</v>
      </c>
      <c r="K58" s="68">
        <f>U58</f>
        <v>1</v>
      </c>
      <c r="O58" s="21"/>
      <c r="P58" s="21"/>
      <c r="Q58" s="21"/>
      <c r="R58" s="21"/>
      <c r="S58" s="21"/>
      <c r="T58" s="21">
        <f>ROUND(Source!AC27*Source!AW27*Source!I27,0)</f>
        <v>0</v>
      </c>
      <c r="U58" s="21">
        <f>Source!P27</f>
        <v>1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>
        <f>T58</f>
        <v>0</v>
      </c>
      <c r="GK58" s="21"/>
      <c r="GL58" s="21"/>
      <c r="GM58" s="21"/>
      <c r="GN58" s="21">
        <f>T58</f>
        <v>0</v>
      </c>
      <c r="GO58" s="21"/>
      <c r="GP58" s="21">
        <f>T58</f>
        <v>0</v>
      </c>
      <c r="GQ58" s="21">
        <f>T58</f>
        <v>0</v>
      </c>
      <c r="GR58" s="21"/>
      <c r="GS58" s="21">
        <f>T58</f>
        <v>0</v>
      </c>
      <c r="GT58" s="21"/>
      <c r="GU58" s="21"/>
      <c r="GV58" s="21"/>
      <c r="GW58" s="21">
        <f>ROUND(Source!AG27*Source!I27,0)</f>
        <v>0</v>
      </c>
      <c r="GX58" s="21">
        <f>ROUND(Source!AJ27*Source!I27,0)</f>
        <v>0</v>
      </c>
      <c r="GY58" s="21"/>
      <c r="GZ58" s="21"/>
      <c r="HA58" s="21"/>
      <c r="HB58" s="21">
        <f>T58</f>
        <v>0</v>
      </c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64"/>
      <c r="B59" s="60"/>
      <c r="C59" s="60" t="s">
        <v>537</v>
      </c>
      <c r="D59" s="61"/>
      <c r="E59" s="62">
        <v>105</v>
      </c>
      <c r="F59" s="67" t="s">
        <v>538</v>
      </c>
      <c r="G59" s="63"/>
      <c r="H59" s="66">
        <f>ROUND((Source!AF27*Source!AV27+Source!AE27*Source!AV27)*(Source!FX27)/100,2)</f>
        <v>47.17</v>
      </c>
      <c r="I59" s="67">
        <f>T59</f>
        <v>801</v>
      </c>
      <c r="J59" s="63" t="s">
        <v>539</v>
      </c>
      <c r="K59" s="68">
        <f>U59</f>
        <v>12438</v>
      </c>
      <c r="O59" s="21"/>
      <c r="P59" s="21"/>
      <c r="Q59" s="21"/>
      <c r="R59" s="21"/>
      <c r="S59" s="21"/>
      <c r="T59" s="21">
        <f>ROUND((ROUND(Source!AF27*Source!AV27*Source!I27,0)+ROUND(Source!AE27*Source!AV27*Source!I27,0))*(Source!FX27)/100,0)</f>
        <v>801</v>
      </c>
      <c r="U59" s="21">
        <f>Source!X27</f>
        <v>12438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>
        <f>T59</f>
        <v>801</v>
      </c>
      <c r="GZ59" s="21"/>
      <c r="HA59" s="21"/>
      <c r="HB59" s="21">
        <f>T59</f>
        <v>801</v>
      </c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x14ac:dyDescent="0.2">
      <c r="A60" s="64"/>
      <c r="B60" s="60"/>
      <c r="C60" s="60" t="s">
        <v>540</v>
      </c>
      <c r="D60" s="61"/>
      <c r="E60" s="62">
        <v>60</v>
      </c>
      <c r="F60" s="67" t="s">
        <v>538</v>
      </c>
      <c r="G60" s="63"/>
      <c r="H60" s="66">
        <f>ROUND((Source!AF27*Source!AV27+Source!AE27*Source!AV27)*(Source!FY27)/100,2)</f>
        <v>26.95</v>
      </c>
      <c r="I60" s="67">
        <f>T60</f>
        <v>458</v>
      </c>
      <c r="J60" s="63" t="s">
        <v>541</v>
      </c>
      <c r="K60" s="68">
        <f>U60</f>
        <v>6708</v>
      </c>
      <c r="O60" s="21"/>
      <c r="P60" s="21"/>
      <c r="Q60" s="21"/>
      <c r="R60" s="21"/>
      <c r="S60" s="21"/>
      <c r="T60" s="21">
        <f>ROUND((ROUND(Source!AF27*Source!AV27*Source!I27,0)+ROUND(Source!AE27*Source!AV27*Source!I27,0))*(Source!FY27)/100,0)</f>
        <v>458</v>
      </c>
      <c r="U60" s="21">
        <f>Source!Y27</f>
        <v>6708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>
        <f>T60</f>
        <v>458</v>
      </c>
      <c r="HA60" s="21"/>
      <c r="HB60" s="21">
        <f>T60</f>
        <v>458</v>
      </c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64"/>
      <c r="B61" s="60"/>
      <c r="C61" s="60" t="s">
        <v>542</v>
      </c>
      <c r="D61" s="61" t="s">
        <v>543</v>
      </c>
      <c r="E61" s="62">
        <v>3.8</v>
      </c>
      <c r="F61" s="63"/>
      <c r="G61" s="63"/>
      <c r="H61" s="63">
        <f>ROUND(Source!AH27,2)</f>
        <v>3.8</v>
      </c>
      <c r="I61" s="66">
        <f>Source!U27</f>
        <v>64.599999999999994</v>
      </c>
      <c r="J61" s="63"/>
      <c r="K61" s="65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x14ac:dyDescent="0.2">
      <c r="A62" s="78" t="s">
        <v>28</v>
      </c>
      <c r="B62" s="85" t="s">
        <v>29</v>
      </c>
      <c r="C62" s="79" t="s">
        <v>30</v>
      </c>
      <c r="D62" s="80" t="s">
        <v>31</v>
      </c>
      <c r="E62" s="81">
        <f>Source!I29</f>
        <v>17</v>
      </c>
      <c r="F62" s="82">
        <v>1016</v>
      </c>
      <c r="G62" s="199"/>
      <c r="H62" s="82">
        <f>Source!AC29</f>
        <v>1016</v>
      </c>
      <c r="I62" s="83">
        <f>T62</f>
        <v>17272</v>
      </c>
      <c r="J62" s="199">
        <v>7.5</v>
      </c>
      <c r="K62" s="84">
        <f>U62</f>
        <v>129540</v>
      </c>
      <c r="O62" s="21"/>
      <c r="P62" s="21"/>
      <c r="Q62" s="21"/>
      <c r="R62" s="21"/>
      <c r="S62" s="21"/>
      <c r="T62" s="21">
        <f>ROUND(Source!AC29*Source!AW29*Source!I29,0)</f>
        <v>17272</v>
      </c>
      <c r="U62" s="21">
        <f>Source!P29</f>
        <v>129540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>
        <f>T62</f>
        <v>17272</v>
      </c>
      <c r="GK62" s="21"/>
      <c r="GL62" s="21"/>
      <c r="GM62" s="21"/>
      <c r="GN62" s="21">
        <f>T62</f>
        <v>17272</v>
      </c>
      <c r="GO62" s="21"/>
      <c r="GP62" s="21">
        <f>T62</f>
        <v>17272</v>
      </c>
      <c r="GQ62" s="21">
        <f>T62</f>
        <v>17272</v>
      </c>
      <c r="GR62" s="21"/>
      <c r="GS62" s="21">
        <f>T62</f>
        <v>17272</v>
      </c>
      <c r="GT62" s="21"/>
      <c r="GU62" s="21"/>
      <c r="GV62" s="21"/>
      <c r="GW62" s="21">
        <f>ROUND(Source!AG29*Source!I29,0)</f>
        <v>0</v>
      </c>
      <c r="GX62" s="21">
        <f>ROUND(Source!AJ29*Source!I29,0)</f>
        <v>0</v>
      </c>
      <c r="GY62" s="21"/>
      <c r="GZ62" s="21"/>
      <c r="HA62" s="21"/>
      <c r="HB62" s="21">
        <f>T62</f>
        <v>17272</v>
      </c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200"/>
      <c r="B63" s="201" t="s">
        <v>545</v>
      </c>
      <c r="C63" s="201" t="s">
        <v>546</v>
      </c>
      <c r="D63" s="202"/>
      <c r="E63" s="202"/>
      <c r="F63" s="202"/>
      <c r="G63" s="202"/>
      <c r="H63" s="202"/>
      <c r="I63" s="202"/>
      <c r="J63" s="202"/>
      <c r="K63" s="203"/>
    </row>
    <row r="64" spans="1:255" x14ac:dyDescent="0.2">
      <c r="A64" s="78" t="s">
        <v>37</v>
      </c>
      <c r="B64" s="85" t="s">
        <v>29</v>
      </c>
      <c r="C64" s="79" t="s">
        <v>38</v>
      </c>
      <c r="D64" s="80" t="s">
        <v>31</v>
      </c>
      <c r="E64" s="81">
        <f>Source!I31</f>
        <v>25</v>
      </c>
      <c r="F64" s="82">
        <v>263.02999999999997</v>
      </c>
      <c r="G64" s="199"/>
      <c r="H64" s="82">
        <f>Source!AC31</f>
        <v>263.02999999999997</v>
      </c>
      <c r="I64" s="83">
        <f>T64</f>
        <v>6576</v>
      </c>
      <c r="J64" s="199">
        <v>7.5</v>
      </c>
      <c r="K64" s="84">
        <f>U64</f>
        <v>49318</v>
      </c>
      <c r="O64" s="21"/>
      <c r="P64" s="21"/>
      <c r="Q64" s="21"/>
      <c r="R64" s="21"/>
      <c r="S64" s="21"/>
      <c r="T64" s="21">
        <f>ROUND(Source!AC31*Source!AW31*Source!I31,0)</f>
        <v>6576</v>
      </c>
      <c r="U64" s="21">
        <f>Source!P31</f>
        <v>49318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>
        <f>T64</f>
        <v>6576</v>
      </c>
      <c r="GK64" s="21"/>
      <c r="GL64" s="21"/>
      <c r="GM64" s="21"/>
      <c r="GN64" s="21">
        <f>T64</f>
        <v>6576</v>
      </c>
      <c r="GO64" s="21"/>
      <c r="GP64" s="21">
        <f>T64</f>
        <v>6576</v>
      </c>
      <c r="GQ64" s="21">
        <f>T64</f>
        <v>6576</v>
      </c>
      <c r="GR64" s="21"/>
      <c r="GS64" s="21">
        <f>T64</f>
        <v>6576</v>
      </c>
      <c r="GT64" s="21"/>
      <c r="GU64" s="21"/>
      <c r="GV64" s="21"/>
      <c r="GW64" s="21">
        <f>ROUND(Source!AG31*Source!I31,0)</f>
        <v>0</v>
      </c>
      <c r="GX64" s="21">
        <f>ROUND(Source!AJ31*Source!I31,0)</f>
        <v>0</v>
      </c>
      <c r="GY64" s="21"/>
      <c r="GZ64" s="21"/>
      <c r="HA64" s="21"/>
      <c r="HB64" s="21">
        <f>T64</f>
        <v>6576</v>
      </c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200"/>
      <c r="B65" s="201" t="s">
        <v>545</v>
      </c>
      <c r="C65" s="201" t="s">
        <v>547</v>
      </c>
      <c r="D65" s="202"/>
      <c r="E65" s="202"/>
      <c r="F65" s="202"/>
      <c r="G65" s="202"/>
      <c r="H65" s="202"/>
      <c r="I65" s="202"/>
      <c r="J65" s="202"/>
      <c r="K65" s="203"/>
    </row>
    <row r="66" spans="1:255" x14ac:dyDescent="0.2">
      <c r="A66" s="78" t="s">
        <v>41</v>
      </c>
      <c r="B66" s="85" t="s">
        <v>29</v>
      </c>
      <c r="C66" s="79" t="s">
        <v>42</v>
      </c>
      <c r="D66" s="80" t="s">
        <v>31</v>
      </c>
      <c r="E66" s="81">
        <f>Source!I33</f>
        <v>40</v>
      </c>
      <c r="F66" s="82">
        <v>17.440000000000001</v>
      </c>
      <c r="G66" s="199"/>
      <c r="H66" s="82">
        <f>Source!AC33</f>
        <v>17.440000000000001</v>
      </c>
      <c r="I66" s="83">
        <f>T66</f>
        <v>698</v>
      </c>
      <c r="J66" s="199">
        <v>7.5</v>
      </c>
      <c r="K66" s="84">
        <f>U66</f>
        <v>5232</v>
      </c>
      <c r="O66" s="21"/>
      <c r="P66" s="21"/>
      <c r="Q66" s="21"/>
      <c r="R66" s="21"/>
      <c r="S66" s="21"/>
      <c r="T66" s="21">
        <f>ROUND(Source!AC33*Source!AW33*Source!I33,0)</f>
        <v>698</v>
      </c>
      <c r="U66" s="21">
        <f>Source!P33</f>
        <v>5232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>
        <f>T66</f>
        <v>698</v>
      </c>
      <c r="GK66" s="21"/>
      <c r="GL66" s="21"/>
      <c r="GM66" s="21"/>
      <c r="GN66" s="21">
        <f>T66</f>
        <v>698</v>
      </c>
      <c r="GO66" s="21"/>
      <c r="GP66" s="21">
        <f>T66</f>
        <v>698</v>
      </c>
      <c r="GQ66" s="21">
        <f>T66</f>
        <v>698</v>
      </c>
      <c r="GR66" s="21"/>
      <c r="GS66" s="21">
        <f>T66</f>
        <v>698</v>
      </c>
      <c r="GT66" s="21"/>
      <c r="GU66" s="21"/>
      <c r="GV66" s="21"/>
      <c r="GW66" s="21">
        <f>ROUND(Source!AG33*Source!I33,0)</f>
        <v>0</v>
      </c>
      <c r="GX66" s="21">
        <f>ROUND(Source!AJ33*Source!I33,0)</f>
        <v>0</v>
      </c>
      <c r="GY66" s="21"/>
      <c r="GZ66" s="21"/>
      <c r="HA66" s="21"/>
      <c r="HB66" s="21">
        <f>T66</f>
        <v>698</v>
      </c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ht="13.5" thickBot="1" x14ac:dyDescent="0.25">
      <c r="A67" s="204"/>
      <c r="B67" s="205" t="s">
        <v>545</v>
      </c>
      <c r="C67" s="205" t="s">
        <v>548</v>
      </c>
      <c r="D67" s="206"/>
      <c r="E67" s="206"/>
      <c r="F67" s="206"/>
      <c r="G67" s="206"/>
      <c r="H67" s="206"/>
      <c r="I67" s="206"/>
      <c r="J67" s="206"/>
      <c r="K67" s="207"/>
    </row>
    <row r="68" spans="1:255" x14ac:dyDescent="0.2">
      <c r="A68" s="70"/>
      <c r="B68" s="69"/>
      <c r="C68" s="69"/>
      <c r="D68" s="69"/>
      <c r="E68" s="69"/>
      <c r="F68" s="69"/>
      <c r="G68" s="69"/>
      <c r="H68" s="184">
        <f>R68</f>
        <v>28426</v>
      </c>
      <c r="I68" s="185"/>
      <c r="J68" s="184">
        <f>S68</f>
        <v>239327</v>
      </c>
      <c r="K68" s="186"/>
      <c r="O68" s="21"/>
      <c r="P68" s="21"/>
      <c r="Q68" s="21"/>
      <c r="R68" s="21">
        <f>SUM(T54:T67)</f>
        <v>28426</v>
      </c>
      <c r="S68" s="21">
        <f>SUM(U54:U67)</f>
        <v>239327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>
        <f>R68</f>
        <v>28426</v>
      </c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36" x14ac:dyDescent="0.2">
      <c r="A69" s="78">
        <v>3</v>
      </c>
      <c r="B69" s="85" t="s">
        <v>93</v>
      </c>
      <c r="C69" s="79" t="s">
        <v>94</v>
      </c>
      <c r="D69" s="80" t="s">
        <v>17</v>
      </c>
      <c r="E69" s="81">
        <v>4</v>
      </c>
      <c r="F69" s="82">
        <f>Source!AK57</f>
        <v>399.56</v>
      </c>
      <c r="G69" s="197" t="s">
        <v>6</v>
      </c>
      <c r="H69" s="82">
        <f>Source!AB57</f>
        <v>353.96</v>
      </c>
      <c r="I69" s="83"/>
      <c r="J69" s="198"/>
      <c r="K69" s="84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55"/>
      <c r="B70" s="52"/>
      <c r="C70" s="52" t="s">
        <v>534</v>
      </c>
      <c r="D70" s="53"/>
      <c r="E70" s="54"/>
      <c r="F70" s="56">
        <v>69.989999999999995</v>
      </c>
      <c r="G70" s="196"/>
      <c r="H70" s="56">
        <f>Source!AF57</f>
        <v>69.989999999999995</v>
      </c>
      <c r="I70" s="57">
        <f>T70</f>
        <v>280</v>
      </c>
      <c r="J70" s="196">
        <v>18.3</v>
      </c>
      <c r="K70" s="58">
        <f>U70</f>
        <v>5123</v>
      </c>
      <c r="O70" s="21"/>
      <c r="P70" s="21"/>
      <c r="Q70" s="21"/>
      <c r="R70" s="21"/>
      <c r="S70" s="21"/>
      <c r="T70" s="21">
        <f>ROUND(Source!AF57*Source!AV57*Source!I57,0)</f>
        <v>280</v>
      </c>
      <c r="U70" s="21">
        <f>Source!S57</f>
        <v>5123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>
        <f>T70</f>
        <v>280</v>
      </c>
      <c r="GK70" s="21">
        <f>T70</f>
        <v>280</v>
      </c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>
        <f>T70</f>
        <v>280</v>
      </c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x14ac:dyDescent="0.2">
      <c r="A71" s="64"/>
      <c r="B71" s="60"/>
      <c r="C71" s="60" t="s">
        <v>535</v>
      </c>
      <c r="D71" s="61"/>
      <c r="E71" s="62"/>
      <c r="F71" s="66">
        <v>283.95999999999998</v>
      </c>
      <c r="G71" s="63"/>
      <c r="H71" s="66">
        <f>Source!AD57</f>
        <v>283.95999999999998</v>
      </c>
      <c r="I71" s="67">
        <f>T71</f>
        <v>1136</v>
      </c>
      <c r="J71" s="63">
        <v>12.5</v>
      </c>
      <c r="K71" s="68">
        <f>U71</f>
        <v>14198</v>
      </c>
      <c r="O71" s="21"/>
      <c r="P71" s="21"/>
      <c r="Q71" s="21"/>
      <c r="R71" s="21"/>
      <c r="S71" s="21"/>
      <c r="T71" s="21">
        <f>ROUND(Source!AD57*Source!AV57*Source!I57,0)</f>
        <v>1136</v>
      </c>
      <c r="U71" s="21">
        <f>Source!Q57</f>
        <v>14198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>
        <f>T71</f>
        <v>1136</v>
      </c>
      <c r="GK71" s="21"/>
      <c r="GL71" s="21">
        <f>T71</f>
        <v>1136</v>
      </c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>
        <f>T71</f>
        <v>1136</v>
      </c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x14ac:dyDescent="0.2">
      <c r="A72" s="64"/>
      <c r="B72" s="60"/>
      <c r="C72" s="60" t="s">
        <v>536</v>
      </c>
      <c r="D72" s="61"/>
      <c r="E72" s="62"/>
      <c r="F72" s="66">
        <v>26.22</v>
      </c>
      <c r="G72" s="63"/>
      <c r="H72" s="66">
        <f>Source!AE57</f>
        <v>26.22</v>
      </c>
      <c r="I72" s="67">
        <f>GM72</f>
        <v>105</v>
      </c>
      <c r="J72" s="63">
        <v>18.3</v>
      </c>
      <c r="K72" s="68">
        <f>Source!R57</f>
        <v>1919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>
        <f>ROUND(Source!AE57*Source!AV57*Source!I57,0)</f>
        <v>105</v>
      </c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64"/>
      <c r="B73" s="60"/>
      <c r="C73" s="60" t="s">
        <v>544</v>
      </c>
      <c r="D73" s="61"/>
      <c r="E73" s="62"/>
      <c r="F73" s="66">
        <v>45.61</v>
      </c>
      <c r="G73" s="63"/>
      <c r="H73" s="66">
        <f>Source!AC57</f>
        <v>0.01</v>
      </c>
      <c r="I73" s="67">
        <f>T73</f>
        <v>0</v>
      </c>
      <c r="J73" s="63">
        <v>7.5</v>
      </c>
      <c r="K73" s="68">
        <f>U73</f>
        <v>0</v>
      </c>
      <c r="O73" s="21"/>
      <c r="P73" s="21"/>
      <c r="Q73" s="21"/>
      <c r="R73" s="21"/>
      <c r="S73" s="21"/>
      <c r="T73" s="21">
        <f>ROUND(Source!AC57*Source!AW57*Source!I57,0)</f>
        <v>0</v>
      </c>
      <c r="U73" s="21">
        <f>Source!P57</f>
        <v>0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>
        <f>T73</f>
        <v>0</v>
      </c>
      <c r="GK73" s="21"/>
      <c r="GL73" s="21"/>
      <c r="GM73" s="21"/>
      <c r="GN73" s="21">
        <f>T73</f>
        <v>0</v>
      </c>
      <c r="GO73" s="21"/>
      <c r="GP73" s="21">
        <f>T73</f>
        <v>0</v>
      </c>
      <c r="GQ73" s="21">
        <f>T73</f>
        <v>0</v>
      </c>
      <c r="GR73" s="21"/>
      <c r="GS73" s="21">
        <f>T73</f>
        <v>0</v>
      </c>
      <c r="GT73" s="21"/>
      <c r="GU73" s="21"/>
      <c r="GV73" s="21"/>
      <c r="GW73" s="21">
        <f>ROUND(Source!AG57*Source!I57,0)</f>
        <v>0</v>
      </c>
      <c r="GX73" s="21">
        <f>ROUND(Source!AJ57*Source!I57,0)</f>
        <v>0</v>
      </c>
      <c r="GY73" s="21"/>
      <c r="GZ73" s="21"/>
      <c r="HA73" s="21"/>
      <c r="HB73" s="21">
        <f>T73</f>
        <v>0</v>
      </c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x14ac:dyDescent="0.2">
      <c r="A74" s="64"/>
      <c r="B74" s="60"/>
      <c r="C74" s="60" t="s">
        <v>537</v>
      </c>
      <c r="D74" s="61"/>
      <c r="E74" s="62">
        <v>105</v>
      </c>
      <c r="F74" s="67" t="s">
        <v>538</v>
      </c>
      <c r="G74" s="63"/>
      <c r="H74" s="66">
        <f>ROUND((Source!AF57*Source!AV57+Source!AE57*Source!AV57)*(Source!FX57)/100,2)</f>
        <v>101.02</v>
      </c>
      <c r="I74" s="67">
        <f>T74</f>
        <v>404</v>
      </c>
      <c r="J74" s="63" t="s">
        <v>539</v>
      </c>
      <c r="K74" s="68">
        <f>U74</f>
        <v>6267</v>
      </c>
      <c r="O74" s="21"/>
      <c r="P74" s="21"/>
      <c r="Q74" s="21"/>
      <c r="R74" s="21"/>
      <c r="S74" s="21"/>
      <c r="T74" s="21">
        <f>ROUND((ROUND(Source!AF57*Source!AV57*Source!I57,0)+ROUND(Source!AE57*Source!AV57*Source!I57,0))*(Source!FX57)/100,0)</f>
        <v>404</v>
      </c>
      <c r="U74" s="21">
        <f>Source!X57</f>
        <v>6267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>
        <f>T74</f>
        <v>404</v>
      </c>
      <c r="GZ74" s="21"/>
      <c r="HA74" s="21"/>
      <c r="HB74" s="21">
        <f>T74</f>
        <v>404</v>
      </c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64"/>
      <c r="B75" s="60"/>
      <c r="C75" s="60" t="s">
        <v>540</v>
      </c>
      <c r="D75" s="61"/>
      <c r="E75" s="62">
        <v>60</v>
      </c>
      <c r="F75" s="67" t="s">
        <v>538</v>
      </c>
      <c r="G75" s="63"/>
      <c r="H75" s="66">
        <f>ROUND((Source!AF57*Source!AV57+Source!AE57*Source!AV57)*(Source!FY57)/100,2)</f>
        <v>57.73</v>
      </c>
      <c r="I75" s="67">
        <f>T75</f>
        <v>231</v>
      </c>
      <c r="J75" s="63" t="s">
        <v>541</v>
      </c>
      <c r="K75" s="68">
        <f>U75</f>
        <v>3380</v>
      </c>
      <c r="O75" s="21"/>
      <c r="P75" s="21"/>
      <c r="Q75" s="21"/>
      <c r="R75" s="21"/>
      <c r="S75" s="21"/>
      <c r="T75" s="21">
        <f>ROUND((ROUND(Source!AF57*Source!AV57*Source!I57,0)+ROUND(Source!AE57*Source!AV57*Source!I57,0))*(Source!FY57)/100,0)</f>
        <v>231</v>
      </c>
      <c r="U75" s="21">
        <f>Source!Y57</f>
        <v>3380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>
        <f>T75</f>
        <v>231</v>
      </c>
      <c r="HA75" s="21"/>
      <c r="HB75" s="21">
        <f>T75</f>
        <v>231</v>
      </c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x14ac:dyDescent="0.2">
      <c r="A76" s="64"/>
      <c r="B76" s="60"/>
      <c r="C76" s="60" t="s">
        <v>542</v>
      </c>
      <c r="D76" s="61" t="s">
        <v>543</v>
      </c>
      <c r="E76" s="62">
        <v>7.9</v>
      </c>
      <c r="F76" s="63"/>
      <c r="G76" s="63"/>
      <c r="H76" s="63">
        <f>ROUND(Source!AH57,2)</f>
        <v>7.9</v>
      </c>
      <c r="I76" s="66">
        <f>Source!U57</f>
        <v>31.6</v>
      </c>
      <c r="J76" s="63"/>
      <c r="K76" s="65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78" t="s">
        <v>96</v>
      </c>
      <c r="B77" s="85" t="s">
        <v>29</v>
      </c>
      <c r="C77" s="79" t="s">
        <v>42</v>
      </c>
      <c r="D77" s="80" t="s">
        <v>31</v>
      </c>
      <c r="E77" s="81">
        <f>Source!I59</f>
        <v>30</v>
      </c>
      <c r="F77" s="82">
        <v>17.440000000000001</v>
      </c>
      <c r="G77" s="199"/>
      <c r="H77" s="82">
        <f>Source!AC59</f>
        <v>17.440000000000001</v>
      </c>
      <c r="I77" s="83">
        <f>T77</f>
        <v>523</v>
      </c>
      <c r="J77" s="199">
        <v>7.5</v>
      </c>
      <c r="K77" s="84">
        <f>U77</f>
        <v>3924</v>
      </c>
      <c r="O77" s="21"/>
      <c r="P77" s="21"/>
      <c r="Q77" s="21"/>
      <c r="R77" s="21"/>
      <c r="S77" s="21"/>
      <c r="T77" s="21">
        <f>ROUND(Source!AC59*Source!AW59*Source!I59,0)</f>
        <v>523</v>
      </c>
      <c r="U77" s="21">
        <f>Source!P59</f>
        <v>3924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>
        <f>T77</f>
        <v>523</v>
      </c>
      <c r="GK77" s="21"/>
      <c r="GL77" s="21"/>
      <c r="GM77" s="21"/>
      <c r="GN77" s="21">
        <f>T77</f>
        <v>523</v>
      </c>
      <c r="GO77" s="21"/>
      <c r="GP77" s="21">
        <f>T77</f>
        <v>523</v>
      </c>
      <c r="GQ77" s="21">
        <f>T77</f>
        <v>523</v>
      </c>
      <c r="GR77" s="21"/>
      <c r="GS77" s="21">
        <f>T77</f>
        <v>523</v>
      </c>
      <c r="GT77" s="21"/>
      <c r="GU77" s="21"/>
      <c r="GV77" s="21"/>
      <c r="GW77" s="21">
        <f>ROUND(Source!AG59*Source!I59,0)</f>
        <v>0</v>
      </c>
      <c r="GX77" s="21">
        <f>ROUND(Source!AJ59*Source!I59,0)</f>
        <v>0</v>
      </c>
      <c r="GY77" s="21"/>
      <c r="GZ77" s="21"/>
      <c r="HA77" s="21"/>
      <c r="HB77" s="21">
        <f>T77</f>
        <v>523</v>
      </c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x14ac:dyDescent="0.2">
      <c r="A78" s="200"/>
      <c r="B78" s="201" t="s">
        <v>545</v>
      </c>
      <c r="C78" s="201" t="s">
        <v>548</v>
      </c>
      <c r="D78" s="202"/>
      <c r="E78" s="202"/>
      <c r="F78" s="202"/>
      <c r="G78" s="202"/>
      <c r="H78" s="202"/>
      <c r="I78" s="202"/>
      <c r="J78" s="202"/>
      <c r="K78" s="203"/>
    </row>
    <row r="79" spans="1:255" x14ac:dyDescent="0.2">
      <c r="A79" s="78" t="s">
        <v>97</v>
      </c>
      <c r="B79" s="85" t="s">
        <v>29</v>
      </c>
      <c r="C79" s="79" t="s">
        <v>98</v>
      </c>
      <c r="D79" s="80" t="s">
        <v>31</v>
      </c>
      <c r="E79" s="81">
        <f>Source!I61</f>
        <v>4</v>
      </c>
      <c r="F79" s="82">
        <v>154.72</v>
      </c>
      <c r="G79" s="199"/>
      <c r="H79" s="82">
        <f>Source!AC61</f>
        <v>154.72</v>
      </c>
      <c r="I79" s="83">
        <f>T79</f>
        <v>619</v>
      </c>
      <c r="J79" s="199">
        <v>7.5</v>
      </c>
      <c r="K79" s="84">
        <f>U79</f>
        <v>4642</v>
      </c>
      <c r="O79" s="21"/>
      <c r="P79" s="21"/>
      <c r="Q79" s="21"/>
      <c r="R79" s="21"/>
      <c r="S79" s="21"/>
      <c r="T79" s="21">
        <f>ROUND(Source!AC61*Source!AW61*Source!I61,0)</f>
        <v>619</v>
      </c>
      <c r="U79" s="21">
        <f>Source!P61</f>
        <v>4642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>
        <f>T79</f>
        <v>619</v>
      </c>
      <c r="GK79" s="21"/>
      <c r="GL79" s="21"/>
      <c r="GM79" s="21"/>
      <c r="GN79" s="21">
        <f>T79</f>
        <v>619</v>
      </c>
      <c r="GO79" s="21"/>
      <c r="GP79" s="21">
        <f>T79</f>
        <v>619</v>
      </c>
      <c r="GQ79" s="21">
        <f>T79</f>
        <v>619</v>
      </c>
      <c r="GR79" s="21"/>
      <c r="GS79" s="21">
        <f>T79</f>
        <v>619</v>
      </c>
      <c r="GT79" s="21"/>
      <c r="GU79" s="21"/>
      <c r="GV79" s="21"/>
      <c r="GW79" s="21">
        <f>ROUND(Source!AG61*Source!I61,0)</f>
        <v>0</v>
      </c>
      <c r="GX79" s="21">
        <f>ROUND(Source!AJ61*Source!I61,0)</f>
        <v>0</v>
      </c>
      <c r="GY79" s="21"/>
      <c r="GZ79" s="21"/>
      <c r="HA79" s="21"/>
      <c r="HB79" s="21">
        <f>T79</f>
        <v>619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x14ac:dyDescent="0.2">
      <c r="A80" s="200"/>
      <c r="B80" s="201" t="s">
        <v>545</v>
      </c>
      <c r="C80" s="201" t="s">
        <v>549</v>
      </c>
      <c r="D80" s="202"/>
      <c r="E80" s="202"/>
      <c r="F80" s="202"/>
      <c r="G80" s="202"/>
      <c r="H80" s="202"/>
      <c r="I80" s="202"/>
      <c r="J80" s="202"/>
      <c r="K80" s="203"/>
    </row>
    <row r="81" spans="1:255" x14ac:dyDescent="0.2">
      <c r="A81" s="78" t="s">
        <v>100</v>
      </c>
      <c r="B81" s="85" t="s">
        <v>29</v>
      </c>
      <c r="C81" s="79" t="s">
        <v>101</v>
      </c>
      <c r="D81" s="80" t="s">
        <v>31</v>
      </c>
      <c r="E81" s="81">
        <f>Source!I63</f>
        <v>8</v>
      </c>
      <c r="F81" s="82">
        <v>1016</v>
      </c>
      <c r="G81" s="199"/>
      <c r="H81" s="82">
        <f>Source!AC63</f>
        <v>1016</v>
      </c>
      <c r="I81" s="83">
        <f>T81</f>
        <v>8128</v>
      </c>
      <c r="J81" s="199">
        <v>7.5</v>
      </c>
      <c r="K81" s="84">
        <f>U81</f>
        <v>60960</v>
      </c>
      <c r="O81" s="21"/>
      <c r="P81" s="21"/>
      <c r="Q81" s="21"/>
      <c r="R81" s="21"/>
      <c r="S81" s="21"/>
      <c r="T81" s="21">
        <f>ROUND(Source!AC63*Source!AW63*Source!I63,0)</f>
        <v>8128</v>
      </c>
      <c r="U81" s="21">
        <f>Source!P63</f>
        <v>60960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>
        <f>T81</f>
        <v>8128</v>
      </c>
      <c r="GK81" s="21"/>
      <c r="GL81" s="21"/>
      <c r="GM81" s="21"/>
      <c r="GN81" s="21">
        <f>T81</f>
        <v>8128</v>
      </c>
      <c r="GO81" s="21"/>
      <c r="GP81" s="21">
        <f>T81</f>
        <v>8128</v>
      </c>
      <c r="GQ81" s="21">
        <f>T81</f>
        <v>8128</v>
      </c>
      <c r="GR81" s="21"/>
      <c r="GS81" s="21">
        <f>T81</f>
        <v>8128</v>
      </c>
      <c r="GT81" s="21"/>
      <c r="GU81" s="21"/>
      <c r="GV81" s="21"/>
      <c r="GW81" s="21">
        <f>ROUND(Source!AG63*Source!I63,0)</f>
        <v>0</v>
      </c>
      <c r="GX81" s="21">
        <f>ROUND(Source!AJ63*Source!I63,0)</f>
        <v>0</v>
      </c>
      <c r="GY81" s="21"/>
      <c r="GZ81" s="21"/>
      <c r="HA81" s="21"/>
      <c r="HB81" s="21">
        <f>T81</f>
        <v>8128</v>
      </c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x14ac:dyDescent="0.2">
      <c r="A82" s="200"/>
      <c r="B82" s="201" t="s">
        <v>545</v>
      </c>
      <c r="C82" s="201" t="s">
        <v>546</v>
      </c>
      <c r="D82" s="202"/>
      <c r="E82" s="202"/>
      <c r="F82" s="202"/>
      <c r="G82" s="202"/>
      <c r="H82" s="202"/>
      <c r="I82" s="202"/>
      <c r="J82" s="202"/>
      <c r="K82" s="203"/>
    </row>
    <row r="83" spans="1:255" x14ac:dyDescent="0.2">
      <c r="A83" s="78" t="s">
        <v>102</v>
      </c>
      <c r="B83" s="85" t="s">
        <v>29</v>
      </c>
      <c r="C83" s="79" t="s">
        <v>103</v>
      </c>
      <c r="D83" s="80" t="s">
        <v>31</v>
      </c>
      <c r="E83" s="81">
        <f>Source!I65</f>
        <v>8</v>
      </c>
      <c r="F83" s="82">
        <v>263.02999999999997</v>
      </c>
      <c r="G83" s="199"/>
      <c r="H83" s="82">
        <f>Source!AC65</f>
        <v>263.02999999999997</v>
      </c>
      <c r="I83" s="83">
        <f>T83</f>
        <v>2104</v>
      </c>
      <c r="J83" s="199">
        <v>7.5</v>
      </c>
      <c r="K83" s="84">
        <f>U83</f>
        <v>15782</v>
      </c>
      <c r="O83" s="21"/>
      <c r="P83" s="21"/>
      <c r="Q83" s="21"/>
      <c r="R83" s="21"/>
      <c r="S83" s="21"/>
      <c r="T83" s="21">
        <f>ROUND(Source!AC65*Source!AW65*Source!I65,0)</f>
        <v>2104</v>
      </c>
      <c r="U83" s="21">
        <f>Source!P65</f>
        <v>15782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>
        <f>T83</f>
        <v>2104</v>
      </c>
      <c r="GK83" s="21"/>
      <c r="GL83" s="21"/>
      <c r="GM83" s="21"/>
      <c r="GN83" s="21">
        <f>T83</f>
        <v>2104</v>
      </c>
      <c r="GO83" s="21"/>
      <c r="GP83" s="21">
        <f>T83</f>
        <v>2104</v>
      </c>
      <c r="GQ83" s="21">
        <f>T83</f>
        <v>2104</v>
      </c>
      <c r="GR83" s="21"/>
      <c r="GS83" s="21">
        <f>T83</f>
        <v>2104</v>
      </c>
      <c r="GT83" s="21"/>
      <c r="GU83" s="21"/>
      <c r="GV83" s="21"/>
      <c r="GW83" s="21">
        <f>ROUND(Source!AG65*Source!I65,0)</f>
        <v>0</v>
      </c>
      <c r="GX83" s="21">
        <f>ROUND(Source!AJ65*Source!I65,0)</f>
        <v>0</v>
      </c>
      <c r="GY83" s="21"/>
      <c r="GZ83" s="21"/>
      <c r="HA83" s="21"/>
      <c r="HB83" s="21">
        <f>T83</f>
        <v>2104</v>
      </c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200"/>
      <c r="B84" s="201" t="s">
        <v>545</v>
      </c>
      <c r="C84" s="201" t="s">
        <v>547</v>
      </c>
      <c r="D84" s="202"/>
      <c r="E84" s="202"/>
      <c r="F84" s="202"/>
      <c r="G84" s="202"/>
      <c r="H84" s="202"/>
      <c r="I84" s="202"/>
      <c r="J84" s="202"/>
      <c r="K84" s="203"/>
    </row>
    <row r="85" spans="1:255" x14ac:dyDescent="0.2">
      <c r="A85" s="78" t="s">
        <v>104</v>
      </c>
      <c r="B85" s="85" t="s">
        <v>29</v>
      </c>
      <c r="C85" s="79" t="s">
        <v>105</v>
      </c>
      <c r="D85" s="80" t="s">
        <v>48</v>
      </c>
      <c r="E85" s="81">
        <f>Source!I67</f>
        <v>30</v>
      </c>
      <c r="F85" s="82">
        <v>6.03</v>
      </c>
      <c r="G85" s="199"/>
      <c r="H85" s="82">
        <f>Source!AC67</f>
        <v>6.03</v>
      </c>
      <c r="I85" s="83">
        <f>T85</f>
        <v>181</v>
      </c>
      <c r="J85" s="199">
        <v>7.5</v>
      </c>
      <c r="K85" s="84">
        <f>U85</f>
        <v>1357</v>
      </c>
      <c r="O85" s="21"/>
      <c r="P85" s="21"/>
      <c r="Q85" s="21"/>
      <c r="R85" s="21"/>
      <c r="S85" s="21"/>
      <c r="T85" s="21">
        <f>ROUND(Source!AC67*Source!AW67*Source!I67,0)</f>
        <v>181</v>
      </c>
      <c r="U85" s="21">
        <f>Source!P67</f>
        <v>1357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>
        <f>T85</f>
        <v>181</v>
      </c>
      <c r="GK85" s="21"/>
      <c r="GL85" s="21"/>
      <c r="GM85" s="21"/>
      <c r="GN85" s="21">
        <f>T85</f>
        <v>181</v>
      </c>
      <c r="GO85" s="21"/>
      <c r="GP85" s="21">
        <f>T85</f>
        <v>181</v>
      </c>
      <c r="GQ85" s="21">
        <f>T85</f>
        <v>181</v>
      </c>
      <c r="GR85" s="21"/>
      <c r="GS85" s="21">
        <f>T85</f>
        <v>181</v>
      </c>
      <c r="GT85" s="21"/>
      <c r="GU85" s="21"/>
      <c r="GV85" s="21"/>
      <c r="GW85" s="21">
        <f>ROUND(Source!AG67*Source!I67,0)</f>
        <v>0</v>
      </c>
      <c r="GX85" s="21">
        <f>ROUND(Source!AJ67*Source!I67,0)</f>
        <v>0</v>
      </c>
      <c r="GY85" s="21"/>
      <c r="GZ85" s="21"/>
      <c r="HA85" s="21"/>
      <c r="HB85" s="21">
        <f>T85</f>
        <v>181</v>
      </c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x14ac:dyDescent="0.2">
      <c r="A86" s="200"/>
      <c r="B86" s="201" t="s">
        <v>545</v>
      </c>
      <c r="C86" s="201" t="s">
        <v>550</v>
      </c>
      <c r="D86" s="202"/>
      <c r="E86" s="202"/>
      <c r="F86" s="202"/>
      <c r="G86" s="202"/>
      <c r="H86" s="202"/>
      <c r="I86" s="202"/>
      <c r="J86" s="202"/>
      <c r="K86" s="203"/>
    </row>
    <row r="87" spans="1:255" x14ac:dyDescent="0.2">
      <c r="A87" s="78" t="s">
        <v>107</v>
      </c>
      <c r="B87" s="85" t="s">
        <v>29</v>
      </c>
      <c r="C87" s="79" t="s">
        <v>85</v>
      </c>
      <c r="D87" s="80" t="s">
        <v>31</v>
      </c>
      <c r="E87" s="81">
        <f>Source!I69</f>
        <v>40</v>
      </c>
      <c r="F87" s="82">
        <v>37.520000000000003</v>
      </c>
      <c r="G87" s="199"/>
      <c r="H87" s="82">
        <f>Source!AC69</f>
        <v>37.520000000000003</v>
      </c>
      <c r="I87" s="83">
        <f>T87</f>
        <v>1501</v>
      </c>
      <c r="J87" s="199">
        <v>7.5</v>
      </c>
      <c r="K87" s="84">
        <f>U87</f>
        <v>11256</v>
      </c>
      <c r="O87" s="21"/>
      <c r="P87" s="21"/>
      <c r="Q87" s="21"/>
      <c r="R87" s="21"/>
      <c r="S87" s="21"/>
      <c r="T87" s="21">
        <f>ROUND(Source!AC69*Source!AW69*Source!I69,0)</f>
        <v>1501</v>
      </c>
      <c r="U87" s="21">
        <f>Source!P69</f>
        <v>11256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>
        <f>T87</f>
        <v>1501</v>
      </c>
      <c r="GK87" s="21"/>
      <c r="GL87" s="21"/>
      <c r="GM87" s="21"/>
      <c r="GN87" s="21">
        <f>T87</f>
        <v>1501</v>
      </c>
      <c r="GO87" s="21"/>
      <c r="GP87" s="21">
        <f>T87</f>
        <v>1501</v>
      </c>
      <c r="GQ87" s="21">
        <f>T87</f>
        <v>1501</v>
      </c>
      <c r="GR87" s="21"/>
      <c r="GS87" s="21">
        <f>T87</f>
        <v>1501</v>
      </c>
      <c r="GT87" s="21"/>
      <c r="GU87" s="21"/>
      <c r="GV87" s="21"/>
      <c r="GW87" s="21">
        <f>ROUND(Source!AG69*Source!I69,0)</f>
        <v>0</v>
      </c>
      <c r="GX87" s="21">
        <f>ROUND(Source!AJ69*Source!I69,0)</f>
        <v>0</v>
      </c>
      <c r="GY87" s="21"/>
      <c r="GZ87" s="21"/>
      <c r="HA87" s="21"/>
      <c r="HB87" s="21">
        <f>T87</f>
        <v>1501</v>
      </c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13.5" thickBot="1" x14ac:dyDescent="0.25">
      <c r="A88" s="204"/>
      <c r="B88" s="205" t="s">
        <v>545</v>
      </c>
      <c r="C88" s="205" t="s">
        <v>551</v>
      </c>
      <c r="D88" s="206"/>
      <c r="E88" s="206"/>
      <c r="F88" s="206"/>
      <c r="G88" s="206"/>
      <c r="H88" s="206"/>
      <c r="I88" s="206"/>
      <c r="J88" s="206"/>
      <c r="K88" s="207"/>
    </row>
    <row r="89" spans="1:255" x14ac:dyDescent="0.2">
      <c r="A89" s="70"/>
      <c r="B89" s="69"/>
      <c r="C89" s="69"/>
      <c r="D89" s="69"/>
      <c r="E89" s="69"/>
      <c r="F89" s="69"/>
      <c r="G89" s="69"/>
      <c r="H89" s="184">
        <f>R89</f>
        <v>15107</v>
      </c>
      <c r="I89" s="185"/>
      <c r="J89" s="184">
        <f>S89</f>
        <v>126889</v>
      </c>
      <c r="K89" s="186"/>
      <c r="O89" s="21"/>
      <c r="P89" s="21"/>
      <c r="Q89" s="21"/>
      <c r="R89" s="21">
        <f>SUM(T69:T88)</f>
        <v>15107</v>
      </c>
      <c r="S89" s="21">
        <f>SUM(U69:U88)</f>
        <v>126889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>
        <f>R89</f>
        <v>15107</v>
      </c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48" x14ac:dyDescent="0.2">
      <c r="A90" s="78">
        <v>4</v>
      </c>
      <c r="B90" s="85" t="s">
        <v>119</v>
      </c>
      <c r="C90" s="79" t="s">
        <v>120</v>
      </c>
      <c r="D90" s="80" t="s">
        <v>121</v>
      </c>
      <c r="E90" s="81">
        <v>1</v>
      </c>
      <c r="F90" s="82">
        <f>Source!AK89</f>
        <v>2919.33</v>
      </c>
      <c r="G90" s="197" t="s">
        <v>6</v>
      </c>
      <c r="H90" s="82">
        <f>Source!AB89</f>
        <v>2514.75</v>
      </c>
      <c r="I90" s="83"/>
      <c r="J90" s="198"/>
      <c r="K90" s="84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55"/>
      <c r="B91" s="52"/>
      <c r="C91" s="52" t="s">
        <v>534</v>
      </c>
      <c r="D91" s="53"/>
      <c r="E91" s="54"/>
      <c r="F91" s="56">
        <v>544.26</v>
      </c>
      <c r="G91" s="196"/>
      <c r="H91" s="56">
        <f>Source!AF89</f>
        <v>544.26</v>
      </c>
      <c r="I91" s="57">
        <f>T91</f>
        <v>544</v>
      </c>
      <c r="J91" s="196">
        <v>18.3</v>
      </c>
      <c r="K91" s="58">
        <f>U91</f>
        <v>9960</v>
      </c>
      <c r="O91" s="21"/>
      <c r="P91" s="21"/>
      <c r="Q91" s="21"/>
      <c r="R91" s="21"/>
      <c r="S91" s="21"/>
      <c r="T91" s="21">
        <f>ROUND(Source!AF89*Source!AV89*Source!I89,0)</f>
        <v>544</v>
      </c>
      <c r="U91" s="21">
        <f>Source!S89</f>
        <v>9960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>
        <f>T91</f>
        <v>544</v>
      </c>
      <c r="GK91" s="21">
        <f>T91</f>
        <v>544</v>
      </c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>
        <f>T91</f>
        <v>544</v>
      </c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x14ac:dyDescent="0.2">
      <c r="A92" s="64"/>
      <c r="B92" s="60"/>
      <c r="C92" s="60" t="s">
        <v>535</v>
      </c>
      <c r="D92" s="61"/>
      <c r="E92" s="62"/>
      <c r="F92" s="66">
        <v>1970.48</v>
      </c>
      <c r="G92" s="63"/>
      <c r="H92" s="66">
        <f>Source!AD89</f>
        <v>1970.48</v>
      </c>
      <c r="I92" s="67">
        <f>T92</f>
        <v>1970</v>
      </c>
      <c r="J92" s="63">
        <v>12.5</v>
      </c>
      <c r="K92" s="68">
        <f>U92</f>
        <v>24631</v>
      </c>
      <c r="O92" s="21"/>
      <c r="P92" s="21"/>
      <c r="Q92" s="21"/>
      <c r="R92" s="21"/>
      <c r="S92" s="21"/>
      <c r="T92" s="21">
        <f>ROUND(Source!AD89*Source!AV89*Source!I89,0)</f>
        <v>1970</v>
      </c>
      <c r="U92" s="21">
        <f>Source!Q89</f>
        <v>24631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>
        <f>T92</f>
        <v>1970</v>
      </c>
      <c r="GK92" s="21"/>
      <c r="GL92" s="21">
        <f>T92</f>
        <v>1970</v>
      </c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>
        <f>T92</f>
        <v>1970</v>
      </c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x14ac:dyDescent="0.2">
      <c r="A93" s="64"/>
      <c r="B93" s="60"/>
      <c r="C93" s="60" t="s">
        <v>536</v>
      </c>
      <c r="D93" s="61"/>
      <c r="E93" s="62"/>
      <c r="F93" s="66">
        <v>284.33</v>
      </c>
      <c r="G93" s="63"/>
      <c r="H93" s="66">
        <f>Source!AE89</f>
        <v>284.33</v>
      </c>
      <c r="I93" s="67">
        <f>GM93</f>
        <v>284</v>
      </c>
      <c r="J93" s="63">
        <v>18.3</v>
      </c>
      <c r="K93" s="68">
        <f>Source!R89</f>
        <v>5203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>
        <f>ROUND(Source!AE89*Source!AV89*Source!I89,0)</f>
        <v>284</v>
      </c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x14ac:dyDescent="0.2">
      <c r="A94" s="64"/>
      <c r="B94" s="60"/>
      <c r="C94" s="60" t="s">
        <v>544</v>
      </c>
      <c r="D94" s="61"/>
      <c r="E94" s="62"/>
      <c r="F94" s="66">
        <v>404.59</v>
      </c>
      <c r="G94" s="63"/>
      <c r="H94" s="66">
        <f>Source!AC89</f>
        <v>0.01</v>
      </c>
      <c r="I94" s="67">
        <f>T94</f>
        <v>0</v>
      </c>
      <c r="J94" s="63">
        <v>7.5</v>
      </c>
      <c r="K94" s="68">
        <f>U94</f>
        <v>0</v>
      </c>
      <c r="O94" s="21"/>
      <c r="P94" s="21"/>
      <c r="Q94" s="21"/>
      <c r="R94" s="21"/>
      <c r="S94" s="21"/>
      <c r="T94" s="21">
        <f>ROUND(Source!AC89*Source!AW89*Source!I89,0)</f>
        <v>0</v>
      </c>
      <c r="U94" s="21">
        <f>Source!P89</f>
        <v>0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>
        <f>T94</f>
        <v>0</v>
      </c>
      <c r="GK94" s="21"/>
      <c r="GL94" s="21"/>
      <c r="GM94" s="21"/>
      <c r="GN94" s="21">
        <f>T94</f>
        <v>0</v>
      </c>
      <c r="GO94" s="21"/>
      <c r="GP94" s="21">
        <f>T94</f>
        <v>0</v>
      </c>
      <c r="GQ94" s="21">
        <f>T94</f>
        <v>0</v>
      </c>
      <c r="GR94" s="21"/>
      <c r="GS94" s="21">
        <f>T94</f>
        <v>0</v>
      </c>
      <c r="GT94" s="21"/>
      <c r="GU94" s="21"/>
      <c r="GV94" s="21"/>
      <c r="GW94" s="21">
        <f>ROUND(Source!AG89*Source!I89,0)</f>
        <v>0</v>
      </c>
      <c r="GX94" s="21">
        <f>ROUND(Source!AJ89*Source!I89,0)</f>
        <v>0</v>
      </c>
      <c r="GY94" s="21"/>
      <c r="GZ94" s="21"/>
      <c r="HA94" s="21"/>
      <c r="HB94" s="21">
        <f>T94</f>
        <v>0</v>
      </c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64"/>
      <c r="B95" s="60"/>
      <c r="C95" s="60" t="s">
        <v>537</v>
      </c>
      <c r="D95" s="61"/>
      <c r="E95" s="62">
        <v>105</v>
      </c>
      <c r="F95" s="67" t="s">
        <v>538</v>
      </c>
      <c r="G95" s="63"/>
      <c r="H95" s="66">
        <f>ROUND((Source!AF89*Source!AV89+Source!AE89*Source!AV89)*(Source!FX89)/100,2)</f>
        <v>870.02</v>
      </c>
      <c r="I95" s="67">
        <f>T95</f>
        <v>869</v>
      </c>
      <c r="J95" s="63" t="s">
        <v>539</v>
      </c>
      <c r="K95" s="68">
        <f>U95</f>
        <v>13495</v>
      </c>
      <c r="O95" s="21"/>
      <c r="P95" s="21"/>
      <c r="Q95" s="21"/>
      <c r="R95" s="21"/>
      <c r="S95" s="21"/>
      <c r="T95" s="21">
        <f>ROUND((ROUND(Source!AF89*Source!AV89*Source!I89,0)+ROUND(Source!AE89*Source!AV89*Source!I89,0))*(Source!FX89)/100,0)</f>
        <v>869</v>
      </c>
      <c r="U95" s="21">
        <f>Source!X89</f>
        <v>13495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>
        <f>T95</f>
        <v>869</v>
      </c>
      <c r="GZ95" s="21"/>
      <c r="HA95" s="21"/>
      <c r="HB95" s="21">
        <f>T95</f>
        <v>869</v>
      </c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x14ac:dyDescent="0.2">
      <c r="A96" s="64"/>
      <c r="B96" s="60"/>
      <c r="C96" s="60" t="s">
        <v>540</v>
      </c>
      <c r="D96" s="61"/>
      <c r="E96" s="62">
        <v>60</v>
      </c>
      <c r="F96" s="67" t="s">
        <v>538</v>
      </c>
      <c r="G96" s="63"/>
      <c r="H96" s="66">
        <f>ROUND((Source!AF89*Source!AV89+Source!AE89*Source!AV89)*(Source!FY89)/100,2)</f>
        <v>497.15</v>
      </c>
      <c r="I96" s="67">
        <f>T96</f>
        <v>497</v>
      </c>
      <c r="J96" s="63" t="s">
        <v>541</v>
      </c>
      <c r="K96" s="68">
        <f>U96</f>
        <v>7278</v>
      </c>
      <c r="O96" s="21"/>
      <c r="P96" s="21"/>
      <c r="Q96" s="21"/>
      <c r="R96" s="21"/>
      <c r="S96" s="21"/>
      <c r="T96" s="21">
        <f>ROUND((ROUND(Source!AF89*Source!AV89*Source!I89,0)+ROUND(Source!AE89*Source!AV89*Source!I89,0))*(Source!FY89)/100,0)</f>
        <v>497</v>
      </c>
      <c r="U96" s="21">
        <f>Source!Y89</f>
        <v>7278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>
        <f>T96</f>
        <v>497</v>
      </c>
      <c r="HA96" s="21"/>
      <c r="HB96" s="21">
        <f>T96</f>
        <v>497</v>
      </c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x14ac:dyDescent="0.2">
      <c r="A97" s="64"/>
      <c r="B97" s="60"/>
      <c r="C97" s="60" t="s">
        <v>542</v>
      </c>
      <c r="D97" s="61" t="s">
        <v>543</v>
      </c>
      <c r="E97" s="62">
        <v>57.23</v>
      </c>
      <c r="F97" s="63"/>
      <c r="G97" s="63"/>
      <c r="H97" s="63">
        <f>ROUND(Source!AH89,2)</f>
        <v>57.23</v>
      </c>
      <c r="I97" s="66">
        <f>Source!U89</f>
        <v>57.23</v>
      </c>
      <c r="J97" s="63"/>
      <c r="K97" s="65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78" t="s">
        <v>123</v>
      </c>
      <c r="B98" s="85" t="s">
        <v>29</v>
      </c>
      <c r="C98" s="79" t="s">
        <v>124</v>
      </c>
      <c r="D98" s="80" t="s">
        <v>31</v>
      </c>
      <c r="E98" s="81">
        <f>Source!I91</f>
        <v>15</v>
      </c>
      <c r="F98" s="82">
        <v>28.06</v>
      </c>
      <c r="G98" s="199"/>
      <c r="H98" s="82">
        <f>Source!AC91</f>
        <v>28.06</v>
      </c>
      <c r="I98" s="83">
        <f>T98</f>
        <v>421</v>
      </c>
      <c r="J98" s="199">
        <v>7.5</v>
      </c>
      <c r="K98" s="84">
        <f>U98</f>
        <v>3157</v>
      </c>
      <c r="O98" s="21"/>
      <c r="P98" s="21"/>
      <c r="Q98" s="21"/>
      <c r="R98" s="21"/>
      <c r="S98" s="21"/>
      <c r="T98" s="21">
        <f>ROUND(Source!AC91*Source!AW91*Source!I91,0)</f>
        <v>421</v>
      </c>
      <c r="U98" s="21">
        <f>Source!P91</f>
        <v>3157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>
        <f>T98</f>
        <v>421</v>
      </c>
      <c r="GK98" s="21"/>
      <c r="GL98" s="21"/>
      <c r="GM98" s="21"/>
      <c r="GN98" s="21">
        <f>T98</f>
        <v>421</v>
      </c>
      <c r="GO98" s="21"/>
      <c r="GP98" s="21">
        <f>T98</f>
        <v>421</v>
      </c>
      <c r="GQ98" s="21">
        <f>T98</f>
        <v>421</v>
      </c>
      <c r="GR98" s="21"/>
      <c r="GS98" s="21">
        <f>T98</f>
        <v>421</v>
      </c>
      <c r="GT98" s="21"/>
      <c r="GU98" s="21"/>
      <c r="GV98" s="21"/>
      <c r="GW98" s="21">
        <f>ROUND(Source!AG91*Source!I91,0)</f>
        <v>0</v>
      </c>
      <c r="GX98" s="21">
        <f>ROUND(Source!AJ91*Source!I91,0)</f>
        <v>0</v>
      </c>
      <c r="GY98" s="21"/>
      <c r="GZ98" s="21"/>
      <c r="HA98" s="21"/>
      <c r="HB98" s="21">
        <f>T98</f>
        <v>421</v>
      </c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200"/>
      <c r="B99" s="201" t="s">
        <v>545</v>
      </c>
      <c r="C99" s="201" t="s">
        <v>552</v>
      </c>
      <c r="D99" s="202"/>
      <c r="E99" s="202"/>
      <c r="F99" s="202"/>
      <c r="G99" s="202"/>
      <c r="H99" s="202"/>
      <c r="I99" s="202"/>
      <c r="J99" s="202"/>
      <c r="K99" s="203"/>
    </row>
    <row r="100" spans="1:255" x14ac:dyDescent="0.2">
      <c r="A100" s="78" t="s">
        <v>126</v>
      </c>
      <c r="B100" s="85" t="s">
        <v>29</v>
      </c>
      <c r="C100" s="79" t="s">
        <v>127</v>
      </c>
      <c r="D100" s="80" t="s">
        <v>31</v>
      </c>
      <c r="E100" s="81">
        <f>Source!I93</f>
        <v>17</v>
      </c>
      <c r="F100" s="82">
        <v>117.29</v>
      </c>
      <c r="G100" s="199"/>
      <c r="H100" s="82">
        <f>Source!AC93</f>
        <v>117.29</v>
      </c>
      <c r="I100" s="83">
        <f>T100</f>
        <v>1994</v>
      </c>
      <c r="J100" s="199">
        <v>7.5</v>
      </c>
      <c r="K100" s="84">
        <f>U100</f>
        <v>14954</v>
      </c>
      <c r="O100" s="21"/>
      <c r="P100" s="21"/>
      <c r="Q100" s="21"/>
      <c r="R100" s="21"/>
      <c r="S100" s="21"/>
      <c r="T100" s="21">
        <f>ROUND(Source!AC93*Source!AW93*Source!I93,0)</f>
        <v>1994</v>
      </c>
      <c r="U100" s="21">
        <f>Source!P93</f>
        <v>14954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>
        <f>T100</f>
        <v>1994</v>
      </c>
      <c r="GK100" s="21"/>
      <c r="GL100" s="21"/>
      <c r="GM100" s="21"/>
      <c r="GN100" s="21">
        <f>T100</f>
        <v>1994</v>
      </c>
      <c r="GO100" s="21"/>
      <c r="GP100" s="21">
        <f>T100</f>
        <v>1994</v>
      </c>
      <c r="GQ100" s="21">
        <f>T100</f>
        <v>1994</v>
      </c>
      <c r="GR100" s="21"/>
      <c r="GS100" s="21">
        <f>T100</f>
        <v>1994</v>
      </c>
      <c r="GT100" s="21"/>
      <c r="GU100" s="21"/>
      <c r="GV100" s="21"/>
      <c r="GW100" s="21">
        <f>ROUND(Source!AG93*Source!I93,0)</f>
        <v>0</v>
      </c>
      <c r="GX100" s="21">
        <f>ROUND(Source!AJ93*Source!I93,0)</f>
        <v>0</v>
      </c>
      <c r="GY100" s="21"/>
      <c r="GZ100" s="21"/>
      <c r="HA100" s="21"/>
      <c r="HB100" s="21">
        <f>T100</f>
        <v>1994</v>
      </c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200"/>
      <c r="B101" s="201" t="s">
        <v>545</v>
      </c>
      <c r="C101" s="201" t="s">
        <v>553</v>
      </c>
      <c r="D101" s="202"/>
      <c r="E101" s="202"/>
      <c r="F101" s="202"/>
      <c r="G101" s="202"/>
      <c r="H101" s="202"/>
      <c r="I101" s="202"/>
      <c r="J101" s="202"/>
      <c r="K101" s="203"/>
    </row>
    <row r="102" spans="1:255" x14ac:dyDescent="0.2">
      <c r="A102" s="78" t="s">
        <v>129</v>
      </c>
      <c r="B102" s="85" t="s">
        <v>29</v>
      </c>
      <c r="C102" s="79" t="s">
        <v>130</v>
      </c>
      <c r="D102" s="80" t="s">
        <v>31</v>
      </c>
      <c r="E102" s="81">
        <f>Source!I95</f>
        <v>7</v>
      </c>
      <c r="F102" s="82">
        <v>78.64</v>
      </c>
      <c r="G102" s="199"/>
      <c r="H102" s="82">
        <f>Source!AC95</f>
        <v>78.64</v>
      </c>
      <c r="I102" s="83">
        <f>T102</f>
        <v>550</v>
      </c>
      <c r="J102" s="199">
        <v>7.5</v>
      </c>
      <c r="K102" s="84">
        <f>U102</f>
        <v>4129</v>
      </c>
      <c r="O102" s="21"/>
      <c r="P102" s="21"/>
      <c r="Q102" s="21"/>
      <c r="R102" s="21"/>
      <c r="S102" s="21"/>
      <c r="T102" s="21">
        <f>ROUND(Source!AC95*Source!AW95*Source!I95,0)</f>
        <v>550</v>
      </c>
      <c r="U102" s="21">
        <f>Source!P95</f>
        <v>4129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>
        <f>T102</f>
        <v>550</v>
      </c>
      <c r="GK102" s="21"/>
      <c r="GL102" s="21"/>
      <c r="GM102" s="21"/>
      <c r="GN102" s="21">
        <f>T102</f>
        <v>550</v>
      </c>
      <c r="GO102" s="21"/>
      <c r="GP102" s="21">
        <f>T102</f>
        <v>550</v>
      </c>
      <c r="GQ102" s="21">
        <f>T102</f>
        <v>550</v>
      </c>
      <c r="GR102" s="21"/>
      <c r="GS102" s="21">
        <f>T102</f>
        <v>550</v>
      </c>
      <c r="GT102" s="21"/>
      <c r="GU102" s="21"/>
      <c r="GV102" s="21"/>
      <c r="GW102" s="21">
        <f>ROUND(Source!AG95*Source!I95,0)</f>
        <v>0</v>
      </c>
      <c r="GX102" s="21">
        <f>ROUND(Source!AJ95*Source!I95,0)</f>
        <v>0</v>
      </c>
      <c r="GY102" s="21"/>
      <c r="GZ102" s="21"/>
      <c r="HA102" s="21"/>
      <c r="HB102" s="21">
        <f>T102</f>
        <v>550</v>
      </c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x14ac:dyDescent="0.2">
      <c r="A103" s="200"/>
      <c r="B103" s="201" t="s">
        <v>545</v>
      </c>
      <c r="C103" s="201" t="s">
        <v>554</v>
      </c>
      <c r="D103" s="202"/>
      <c r="E103" s="202"/>
      <c r="F103" s="202"/>
      <c r="G103" s="202"/>
      <c r="H103" s="202"/>
      <c r="I103" s="202"/>
      <c r="J103" s="202"/>
      <c r="K103" s="203"/>
    </row>
    <row r="104" spans="1:255" x14ac:dyDescent="0.2">
      <c r="A104" s="78" t="s">
        <v>132</v>
      </c>
      <c r="B104" s="85" t="s">
        <v>29</v>
      </c>
      <c r="C104" s="79" t="s">
        <v>133</v>
      </c>
      <c r="D104" s="80" t="s">
        <v>31</v>
      </c>
      <c r="E104" s="81">
        <f>Source!I97</f>
        <v>36</v>
      </c>
      <c r="F104" s="82">
        <v>153.97999999999999</v>
      </c>
      <c r="G104" s="199"/>
      <c r="H104" s="82">
        <f>Source!AC97</f>
        <v>153.97999999999999</v>
      </c>
      <c r="I104" s="83">
        <f>T104</f>
        <v>5543</v>
      </c>
      <c r="J104" s="199">
        <v>7.5</v>
      </c>
      <c r="K104" s="84">
        <f>U104</f>
        <v>41575</v>
      </c>
      <c r="O104" s="21"/>
      <c r="P104" s="21"/>
      <c r="Q104" s="21"/>
      <c r="R104" s="21"/>
      <c r="S104" s="21"/>
      <c r="T104" s="21">
        <f>ROUND(Source!AC97*Source!AW97*Source!I97,0)</f>
        <v>5543</v>
      </c>
      <c r="U104" s="21">
        <f>Source!P97</f>
        <v>41575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>
        <f>T104</f>
        <v>5543</v>
      </c>
      <c r="GK104" s="21"/>
      <c r="GL104" s="21"/>
      <c r="GM104" s="21"/>
      <c r="GN104" s="21">
        <f>T104</f>
        <v>5543</v>
      </c>
      <c r="GO104" s="21"/>
      <c r="GP104" s="21">
        <f>T104</f>
        <v>5543</v>
      </c>
      <c r="GQ104" s="21">
        <f>T104</f>
        <v>5543</v>
      </c>
      <c r="GR104" s="21"/>
      <c r="GS104" s="21">
        <f>T104</f>
        <v>5543</v>
      </c>
      <c r="GT104" s="21"/>
      <c r="GU104" s="21"/>
      <c r="GV104" s="21"/>
      <c r="GW104" s="21">
        <f>ROUND(Source!AG97*Source!I97,0)</f>
        <v>0</v>
      </c>
      <c r="GX104" s="21">
        <f>ROUND(Source!AJ97*Source!I97,0)</f>
        <v>0</v>
      </c>
      <c r="GY104" s="21"/>
      <c r="GZ104" s="21"/>
      <c r="HA104" s="21"/>
      <c r="HB104" s="21">
        <f>T104</f>
        <v>5543</v>
      </c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200"/>
      <c r="B105" s="201" t="s">
        <v>545</v>
      </c>
      <c r="C105" s="201" t="s">
        <v>555</v>
      </c>
      <c r="D105" s="202"/>
      <c r="E105" s="202"/>
      <c r="F105" s="202"/>
      <c r="G105" s="202"/>
      <c r="H105" s="202"/>
      <c r="I105" s="202"/>
      <c r="J105" s="202"/>
      <c r="K105" s="203"/>
    </row>
    <row r="106" spans="1:255" x14ac:dyDescent="0.2">
      <c r="A106" s="78" t="s">
        <v>135</v>
      </c>
      <c r="B106" s="85" t="s">
        <v>29</v>
      </c>
      <c r="C106" s="79" t="s">
        <v>136</v>
      </c>
      <c r="D106" s="80" t="s">
        <v>31</v>
      </c>
      <c r="E106" s="81">
        <f>Source!I99</f>
        <v>15</v>
      </c>
      <c r="F106" s="82">
        <v>44.09</v>
      </c>
      <c r="G106" s="199"/>
      <c r="H106" s="82">
        <f>Source!AC99</f>
        <v>44.09</v>
      </c>
      <c r="I106" s="83">
        <f>T106</f>
        <v>661</v>
      </c>
      <c r="J106" s="199">
        <v>7.5</v>
      </c>
      <c r="K106" s="84">
        <f>U106</f>
        <v>4960</v>
      </c>
      <c r="O106" s="21"/>
      <c r="P106" s="21"/>
      <c r="Q106" s="21"/>
      <c r="R106" s="21"/>
      <c r="S106" s="21"/>
      <c r="T106" s="21">
        <f>ROUND(Source!AC99*Source!AW99*Source!I99,0)</f>
        <v>661</v>
      </c>
      <c r="U106" s="21">
        <f>Source!P99</f>
        <v>4960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>
        <f>T106</f>
        <v>661</v>
      </c>
      <c r="GK106" s="21"/>
      <c r="GL106" s="21"/>
      <c r="GM106" s="21"/>
      <c r="GN106" s="21">
        <f>T106</f>
        <v>661</v>
      </c>
      <c r="GO106" s="21"/>
      <c r="GP106" s="21">
        <f>T106</f>
        <v>661</v>
      </c>
      <c r="GQ106" s="21">
        <f>T106</f>
        <v>661</v>
      </c>
      <c r="GR106" s="21"/>
      <c r="GS106" s="21">
        <f>T106</f>
        <v>661</v>
      </c>
      <c r="GT106" s="21"/>
      <c r="GU106" s="21"/>
      <c r="GV106" s="21"/>
      <c r="GW106" s="21">
        <f>ROUND(Source!AG99*Source!I99,0)</f>
        <v>0</v>
      </c>
      <c r="GX106" s="21">
        <f>ROUND(Source!AJ99*Source!I99,0)</f>
        <v>0</v>
      </c>
      <c r="GY106" s="21"/>
      <c r="GZ106" s="21"/>
      <c r="HA106" s="21"/>
      <c r="HB106" s="21">
        <f>T106</f>
        <v>661</v>
      </c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200"/>
      <c r="B107" s="201" t="s">
        <v>545</v>
      </c>
      <c r="C107" s="201" t="s">
        <v>556</v>
      </c>
      <c r="D107" s="202"/>
      <c r="E107" s="202"/>
      <c r="F107" s="202"/>
      <c r="G107" s="202"/>
      <c r="H107" s="202"/>
      <c r="I107" s="202"/>
      <c r="J107" s="202"/>
      <c r="K107" s="203"/>
    </row>
    <row r="108" spans="1:255" x14ac:dyDescent="0.2">
      <c r="A108" s="78" t="s">
        <v>138</v>
      </c>
      <c r="B108" s="85" t="s">
        <v>29</v>
      </c>
      <c r="C108" s="79" t="s">
        <v>139</v>
      </c>
      <c r="D108" s="80" t="s">
        <v>31</v>
      </c>
      <c r="E108" s="81">
        <f>Source!I101</f>
        <v>8</v>
      </c>
      <c r="F108" s="82">
        <v>22.13</v>
      </c>
      <c r="G108" s="199"/>
      <c r="H108" s="82">
        <f>Source!AC101</f>
        <v>22.13</v>
      </c>
      <c r="I108" s="83">
        <f>T108</f>
        <v>177</v>
      </c>
      <c r="J108" s="199">
        <v>7.5</v>
      </c>
      <c r="K108" s="84">
        <f>U108</f>
        <v>1328</v>
      </c>
      <c r="O108" s="21"/>
      <c r="P108" s="21"/>
      <c r="Q108" s="21"/>
      <c r="R108" s="21"/>
      <c r="S108" s="21"/>
      <c r="T108" s="21">
        <f>ROUND(Source!AC101*Source!AW101*Source!I101,0)</f>
        <v>177</v>
      </c>
      <c r="U108" s="21">
        <f>Source!P101</f>
        <v>1328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>
        <f>T108</f>
        <v>177</v>
      </c>
      <c r="GK108" s="21"/>
      <c r="GL108" s="21"/>
      <c r="GM108" s="21"/>
      <c r="GN108" s="21">
        <f>T108</f>
        <v>177</v>
      </c>
      <c r="GO108" s="21"/>
      <c r="GP108" s="21">
        <f>T108</f>
        <v>177</v>
      </c>
      <c r="GQ108" s="21">
        <f>T108</f>
        <v>177</v>
      </c>
      <c r="GR108" s="21"/>
      <c r="GS108" s="21">
        <f>T108</f>
        <v>177</v>
      </c>
      <c r="GT108" s="21"/>
      <c r="GU108" s="21"/>
      <c r="GV108" s="21"/>
      <c r="GW108" s="21">
        <f>ROUND(Source!AG101*Source!I101,0)</f>
        <v>0</v>
      </c>
      <c r="GX108" s="21">
        <f>ROUND(Source!AJ101*Source!I101,0)</f>
        <v>0</v>
      </c>
      <c r="GY108" s="21"/>
      <c r="GZ108" s="21"/>
      <c r="HA108" s="21"/>
      <c r="HB108" s="21">
        <f>T108</f>
        <v>177</v>
      </c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x14ac:dyDescent="0.2">
      <c r="A109" s="200"/>
      <c r="B109" s="201" t="s">
        <v>545</v>
      </c>
      <c r="C109" s="201" t="s">
        <v>557</v>
      </c>
      <c r="D109" s="202"/>
      <c r="E109" s="202"/>
      <c r="F109" s="202"/>
      <c r="G109" s="202"/>
      <c r="H109" s="202"/>
      <c r="I109" s="202"/>
      <c r="J109" s="202"/>
      <c r="K109" s="203"/>
    </row>
    <row r="110" spans="1:255" x14ac:dyDescent="0.2">
      <c r="A110" s="78" t="s">
        <v>141</v>
      </c>
      <c r="B110" s="85" t="s">
        <v>29</v>
      </c>
      <c r="C110" s="79" t="s">
        <v>142</v>
      </c>
      <c r="D110" s="80" t="s">
        <v>31</v>
      </c>
      <c r="E110" s="81">
        <f>Source!I103</f>
        <v>4</v>
      </c>
      <c r="F110" s="82">
        <v>24.58</v>
      </c>
      <c r="G110" s="199"/>
      <c r="H110" s="82">
        <f>Source!AC103</f>
        <v>24.58</v>
      </c>
      <c r="I110" s="83">
        <f>T110</f>
        <v>98</v>
      </c>
      <c r="J110" s="199">
        <v>7.5</v>
      </c>
      <c r="K110" s="84">
        <f>U110</f>
        <v>737</v>
      </c>
      <c r="O110" s="21"/>
      <c r="P110" s="21"/>
      <c r="Q110" s="21"/>
      <c r="R110" s="21"/>
      <c r="S110" s="21"/>
      <c r="T110" s="21">
        <f>ROUND(Source!AC103*Source!AW103*Source!I103,0)</f>
        <v>98</v>
      </c>
      <c r="U110" s="21">
        <f>Source!P103</f>
        <v>737</v>
      </c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>
        <f>T110</f>
        <v>98</v>
      </c>
      <c r="GK110" s="21"/>
      <c r="GL110" s="21"/>
      <c r="GM110" s="21"/>
      <c r="GN110" s="21">
        <f>T110</f>
        <v>98</v>
      </c>
      <c r="GO110" s="21"/>
      <c r="GP110" s="21">
        <f>T110</f>
        <v>98</v>
      </c>
      <c r="GQ110" s="21">
        <f>T110</f>
        <v>98</v>
      </c>
      <c r="GR110" s="21"/>
      <c r="GS110" s="21">
        <f>T110</f>
        <v>98</v>
      </c>
      <c r="GT110" s="21"/>
      <c r="GU110" s="21"/>
      <c r="GV110" s="21"/>
      <c r="GW110" s="21">
        <f>ROUND(Source!AG103*Source!I103,0)</f>
        <v>0</v>
      </c>
      <c r="GX110" s="21">
        <f>ROUND(Source!AJ103*Source!I103,0)</f>
        <v>0</v>
      </c>
      <c r="GY110" s="21"/>
      <c r="GZ110" s="21"/>
      <c r="HA110" s="21"/>
      <c r="HB110" s="21">
        <f>T110</f>
        <v>98</v>
      </c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x14ac:dyDescent="0.2">
      <c r="A111" s="200"/>
      <c r="B111" s="201" t="s">
        <v>545</v>
      </c>
      <c r="C111" s="201" t="s">
        <v>558</v>
      </c>
      <c r="D111" s="202"/>
      <c r="E111" s="202"/>
      <c r="F111" s="202"/>
      <c r="G111" s="202"/>
      <c r="H111" s="202"/>
      <c r="I111" s="202"/>
      <c r="J111" s="202"/>
      <c r="K111" s="203"/>
    </row>
    <row r="112" spans="1:255" x14ac:dyDescent="0.2">
      <c r="A112" s="78" t="s">
        <v>144</v>
      </c>
      <c r="B112" s="85" t="s">
        <v>29</v>
      </c>
      <c r="C112" s="79" t="s">
        <v>145</v>
      </c>
      <c r="D112" s="80" t="s">
        <v>31</v>
      </c>
      <c r="E112" s="81">
        <f>Source!I105</f>
        <v>24</v>
      </c>
      <c r="F112" s="82">
        <v>28.88</v>
      </c>
      <c r="G112" s="199"/>
      <c r="H112" s="82">
        <f>Source!AC105</f>
        <v>28.88</v>
      </c>
      <c r="I112" s="83">
        <f>T112</f>
        <v>693</v>
      </c>
      <c r="J112" s="199">
        <v>7.5</v>
      </c>
      <c r="K112" s="84">
        <f>U112</f>
        <v>5198</v>
      </c>
      <c r="O112" s="21"/>
      <c r="P112" s="21"/>
      <c r="Q112" s="21"/>
      <c r="R112" s="21"/>
      <c r="S112" s="21"/>
      <c r="T112" s="21">
        <f>ROUND(Source!AC105*Source!AW105*Source!I105,0)</f>
        <v>693</v>
      </c>
      <c r="U112" s="21">
        <f>Source!P105</f>
        <v>5198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>
        <f>T112</f>
        <v>693</v>
      </c>
      <c r="GK112" s="21"/>
      <c r="GL112" s="21"/>
      <c r="GM112" s="21"/>
      <c r="GN112" s="21">
        <f>T112</f>
        <v>693</v>
      </c>
      <c r="GO112" s="21"/>
      <c r="GP112" s="21">
        <f>T112</f>
        <v>693</v>
      </c>
      <c r="GQ112" s="21">
        <f>T112</f>
        <v>693</v>
      </c>
      <c r="GR112" s="21"/>
      <c r="GS112" s="21">
        <f>T112</f>
        <v>693</v>
      </c>
      <c r="GT112" s="21"/>
      <c r="GU112" s="21"/>
      <c r="GV112" s="21"/>
      <c r="GW112" s="21">
        <f>ROUND(Source!AG105*Source!I105,0)</f>
        <v>0</v>
      </c>
      <c r="GX112" s="21">
        <f>ROUND(Source!AJ105*Source!I105,0)</f>
        <v>0</v>
      </c>
      <c r="GY112" s="21"/>
      <c r="GZ112" s="21"/>
      <c r="HA112" s="21"/>
      <c r="HB112" s="21">
        <f>T112</f>
        <v>693</v>
      </c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x14ac:dyDescent="0.2">
      <c r="A113" s="200"/>
      <c r="B113" s="201" t="s">
        <v>545</v>
      </c>
      <c r="C113" s="201" t="s">
        <v>559</v>
      </c>
      <c r="D113" s="202"/>
      <c r="E113" s="202"/>
      <c r="F113" s="202"/>
      <c r="G113" s="202"/>
      <c r="H113" s="202"/>
      <c r="I113" s="202"/>
      <c r="J113" s="202"/>
      <c r="K113" s="203"/>
    </row>
    <row r="114" spans="1:255" x14ac:dyDescent="0.2">
      <c r="A114" s="78" t="s">
        <v>148</v>
      </c>
      <c r="B114" s="85" t="s">
        <v>29</v>
      </c>
      <c r="C114" s="79" t="s">
        <v>149</v>
      </c>
      <c r="D114" s="80" t="s">
        <v>150</v>
      </c>
      <c r="E114" s="81">
        <f>Source!I107</f>
        <v>3000</v>
      </c>
      <c r="F114" s="82">
        <v>5.55</v>
      </c>
      <c r="G114" s="199"/>
      <c r="H114" s="82">
        <f>Source!AC107</f>
        <v>5.55</v>
      </c>
      <c r="I114" s="83">
        <f>T114</f>
        <v>16650</v>
      </c>
      <c r="J114" s="199">
        <v>7.5</v>
      </c>
      <c r="K114" s="84">
        <f>U114</f>
        <v>124875</v>
      </c>
      <c r="O114" s="21"/>
      <c r="P114" s="21"/>
      <c r="Q114" s="21"/>
      <c r="R114" s="21"/>
      <c r="S114" s="21"/>
      <c r="T114" s="21">
        <f>ROUND(Source!AC107*Source!AW107*Source!I107,0)</f>
        <v>16650</v>
      </c>
      <c r="U114" s="21">
        <f>Source!P107</f>
        <v>124875</v>
      </c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>
        <f>T114</f>
        <v>16650</v>
      </c>
      <c r="GK114" s="21"/>
      <c r="GL114" s="21"/>
      <c r="GM114" s="21"/>
      <c r="GN114" s="21">
        <f>T114</f>
        <v>16650</v>
      </c>
      <c r="GO114" s="21"/>
      <c r="GP114" s="21">
        <f>T114</f>
        <v>16650</v>
      </c>
      <c r="GQ114" s="21">
        <f>T114</f>
        <v>16650</v>
      </c>
      <c r="GR114" s="21"/>
      <c r="GS114" s="21">
        <f>T114</f>
        <v>16650</v>
      </c>
      <c r="GT114" s="21"/>
      <c r="GU114" s="21"/>
      <c r="GV114" s="21"/>
      <c r="GW114" s="21">
        <f>ROUND(Source!AG107*Source!I107,0)</f>
        <v>0</v>
      </c>
      <c r="GX114" s="21">
        <f>ROUND(Source!AJ107*Source!I107,0)</f>
        <v>0</v>
      </c>
      <c r="GY114" s="21"/>
      <c r="GZ114" s="21"/>
      <c r="HA114" s="21"/>
      <c r="HB114" s="21">
        <f>T114</f>
        <v>16650</v>
      </c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x14ac:dyDescent="0.2">
      <c r="A115" s="200"/>
      <c r="B115" s="201" t="s">
        <v>545</v>
      </c>
      <c r="C115" s="201" t="s">
        <v>560</v>
      </c>
      <c r="D115" s="202"/>
      <c r="E115" s="202"/>
      <c r="F115" s="202"/>
      <c r="G115" s="202"/>
      <c r="H115" s="202"/>
      <c r="I115" s="202"/>
      <c r="J115" s="202"/>
      <c r="K115" s="203"/>
    </row>
    <row r="116" spans="1:255" x14ac:dyDescent="0.2">
      <c r="A116" s="78" t="s">
        <v>152</v>
      </c>
      <c r="B116" s="85" t="s">
        <v>29</v>
      </c>
      <c r="C116" s="79" t="s">
        <v>153</v>
      </c>
      <c r="D116" s="80" t="s">
        <v>31</v>
      </c>
      <c r="E116" s="81">
        <f>Source!I109</f>
        <v>30</v>
      </c>
      <c r="F116" s="82">
        <v>4.3499999999999996</v>
      </c>
      <c r="G116" s="199"/>
      <c r="H116" s="82">
        <f>Source!AC109</f>
        <v>4.3499999999999996</v>
      </c>
      <c r="I116" s="83">
        <f>T116</f>
        <v>131</v>
      </c>
      <c r="J116" s="199">
        <v>7.5</v>
      </c>
      <c r="K116" s="84">
        <f>U116</f>
        <v>979</v>
      </c>
      <c r="O116" s="21"/>
      <c r="P116" s="21"/>
      <c r="Q116" s="21"/>
      <c r="R116" s="21"/>
      <c r="S116" s="21"/>
      <c r="T116" s="21">
        <f>ROUND(Source!AC109*Source!AW109*Source!I109,0)</f>
        <v>131</v>
      </c>
      <c r="U116" s="21">
        <f>Source!P109</f>
        <v>979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>
        <f>T116</f>
        <v>131</v>
      </c>
      <c r="GK116" s="21"/>
      <c r="GL116" s="21"/>
      <c r="GM116" s="21"/>
      <c r="GN116" s="21">
        <f>T116</f>
        <v>131</v>
      </c>
      <c r="GO116" s="21"/>
      <c r="GP116" s="21">
        <f>T116</f>
        <v>131</v>
      </c>
      <c r="GQ116" s="21">
        <f>T116</f>
        <v>131</v>
      </c>
      <c r="GR116" s="21"/>
      <c r="GS116" s="21">
        <f>T116</f>
        <v>131</v>
      </c>
      <c r="GT116" s="21"/>
      <c r="GU116" s="21"/>
      <c r="GV116" s="21"/>
      <c r="GW116" s="21">
        <f>ROUND(Source!AG109*Source!I109,0)</f>
        <v>0</v>
      </c>
      <c r="GX116" s="21">
        <f>ROUND(Source!AJ109*Source!I109,0)</f>
        <v>0</v>
      </c>
      <c r="GY116" s="21"/>
      <c r="GZ116" s="21"/>
      <c r="HA116" s="21"/>
      <c r="HB116" s="21">
        <f>T116</f>
        <v>131</v>
      </c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x14ac:dyDescent="0.2">
      <c r="A117" s="200"/>
      <c r="B117" s="201" t="s">
        <v>545</v>
      </c>
      <c r="C117" s="201" t="s">
        <v>561</v>
      </c>
      <c r="D117" s="202"/>
      <c r="E117" s="202"/>
      <c r="F117" s="202"/>
      <c r="G117" s="202"/>
      <c r="H117" s="202"/>
      <c r="I117" s="202"/>
      <c r="J117" s="202"/>
      <c r="K117" s="203"/>
    </row>
    <row r="118" spans="1:255" x14ac:dyDescent="0.2">
      <c r="A118" s="78" t="s">
        <v>155</v>
      </c>
      <c r="B118" s="85" t="s">
        <v>29</v>
      </c>
      <c r="C118" s="79" t="s">
        <v>156</v>
      </c>
      <c r="D118" s="80" t="s">
        <v>31</v>
      </c>
      <c r="E118" s="81">
        <f>Source!I111</f>
        <v>54</v>
      </c>
      <c r="F118" s="82">
        <v>42.16</v>
      </c>
      <c r="G118" s="199"/>
      <c r="H118" s="82">
        <f>Source!AC111</f>
        <v>42.16</v>
      </c>
      <c r="I118" s="83">
        <f>T118</f>
        <v>2277</v>
      </c>
      <c r="J118" s="199">
        <v>7.5</v>
      </c>
      <c r="K118" s="84">
        <f>U118</f>
        <v>17075</v>
      </c>
      <c r="O118" s="21"/>
      <c r="P118" s="21"/>
      <c r="Q118" s="21"/>
      <c r="R118" s="21"/>
      <c r="S118" s="21"/>
      <c r="T118" s="21">
        <f>ROUND(Source!AC111*Source!AW111*Source!I111,0)</f>
        <v>2277</v>
      </c>
      <c r="U118" s="21">
        <f>Source!P111</f>
        <v>17075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>
        <f>T118</f>
        <v>2277</v>
      </c>
      <c r="GK118" s="21"/>
      <c r="GL118" s="21"/>
      <c r="GM118" s="21"/>
      <c r="GN118" s="21">
        <f>T118</f>
        <v>2277</v>
      </c>
      <c r="GO118" s="21"/>
      <c r="GP118" s="21">
        <f>T118</f>
        <v>2277</v>
      </c>
      <c r="GQ118" s="21">
        <f>T118</f>
        <v>2277</v>
      </c>
      <c r="GR118" s="21"/>
      <c r="GS118" s="21">
        <f>T118</f>
        <v>2277</v>
      </c>
      <c r="GT118" s="21"/>
      <c r="GU118" s="21"/>
      <c r="GV118" s="21"/>
      <c r="GW118" s="21">
        <f>ROUND(Source!AG111*Source!I111,0)</f>
        <v>0</v>
      </c>
      <c r="GX118" s="21">
        <f>ROUND(Source!AJ111*Source!I111,0)</f>
        <v>0</v>
      </c>
      <c r="GY118" s="21"/>
      <c r="GZ118" s="21"/>
      <c r="HA118" s="21"/>
      <c r="HB118" s="21">
        <f>T118</f>
        <v>2277</v>
      </c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x14ac:dyDescent="0.2">
      <c r="A119" s="200"/>
      <c r="B119" s="201" t="s">
        <v>545</v>
      </c>
      <c r="C119" s="201" t="s">
        <v>562</v>
      </c>
      <c r="D119" s="202"/>
      <c r="E119" s="202"/>
      <c r="F119" s="202"/>
      <c r="G119" s="202"/>
      <c r="H119" s="202"/>
      <c r="I119" s="202"/>
      <c r="J119" s="202"/>
      <c r="K119" s="203"/>
    </row>
    <row r="120" spans="1:255" x14ac:dyDescent="0.2">
      <c r="A120" s="78" t="s">
        <v>159</v>
      </c>
      <c r="B120" s="85" t="s">
        <v>29</v>
      </c>
      <c r="C120" s="79" t="s">
        <v>160</v>
      </c>
      <c r="D120" s="80" t="s">
        <v>31</v>
      </c>
      <c r="E120" s="81">
        <f>Source!I113</f>
        <v>75</v>
      </c>
      <c r="F120" s="82">
        <v>18.489999999999998</v>
      </c>
      <c r="G120" s="199"/>
      <c r="H120" s="82">
        <f>Source!AC113</f>
        <v>18.489999999999998</v>
      </c>
      <c r="I120" s="83">
        <f>T120</f>
        <v>1387</v>
      </c>
      <c r="J120" s="199">
        <v>7.5</v>
      </c>
      <c r="K120" s="84">
        <f>U120</f>
        <v>10401</v>
      </c>
      <c r="O120" s="21"/>
      <c r="P120" s="21"/>
      <c r="Q120" s="21"/>
      <c r="R120" s="21"/>
      <c r="S120" s="21"/>
      <c r="T120" s="21">
        <f>ROUND(Source!AC113*Source!AW113*Source!I113,0)</f>
        <v>1387</v>
      </c>
      <c r="U120" s="21">
        <f>Source!P113</f>
        <v>10401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>
        <f>T120</f>
        <v>1387</v>
      </c>
      <c r="GK120" s="21"/>
      <c r="GL120" s="21"/>
      <c r="GM120" s="21"/>
      <c r="GN120" s="21">
        <f>T120</f>
        <v>1387</v>
      </c>
      <c r="GO120" s="21"/>
      <c r="GP120" s="21">
        <f>T120</f>
        <v>1387</v>
      </c>
      <c r="GQ120" s="21">
        <f>T120</f>
        <v>1387</v>
      </c>
      <c r="GR120" s="21"/>
      <c r="GS120" s="21">
        <f>T120</f>
        <v>1387</v>
      </c>
      <c r="GT120" s="21"/>
      <c r="GU120" s="21"/>
      <c r="GV120" s="21"/>
      <c r="GW120" s="21">
        <f>ROUND(Source!AG113*Source!I113,0)</f>
        <v>0</v>
      </c>
      <c r="GX120" s="21">
        <f>ROUND(Source!AJ113*Source!I113,0)</f>
        <v>0</v>
      </c>
      <c r="GY120" s="21"/>
      <c r="GZ120" s="21"/>
      <c r="HA120" s="21"/>
      <c r="HB120" s="21">
        <f>T120</f>
        <v>1387</v>
      </c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x14ac:dyDescent="0.2">
      <c r="A121" s="200"/>
      <c r="B121" s="201" t="s">
        <v>545</v>
      </c>
      <c r="C121" s="201" t="s">
        <v>563</v>
      </c>
      <c r="D121" s="202"/>
      <c r="E121" s="202"/>
      <c r="F121" s="202"/>
      <c r="G121" s="202"/>
      <c r="H121" s="202"/>
      <c r="I121" s="202"/>
      <c r="J121" s="202"/>
      <c r="K121" s="203"/>
    </row>
    <row r="122" spans="1:255" x14ac:dyDescent="0.2">
      <c r="A122" s="78" t="s">
        <v>163</v>
      </c>
      <c r="B122" s="85" t="s">
        <v>29</v>
      </c>
      <c r="C122" s="79" t="s">
        <v>164</v>
      </c>
      <c r="D122" s="80" t="s">
        <v>31</v>
      </c>
      <c r="E122" s="81">
        <f>Source!I115</f>
        <v>50</v>
      </c>
      <c r="F122" s="82">
        <v>2.91</v>
      </c>
      <c r="G122" s="199"/>
      <c r="H122" s="82">
        <f>Source!AC115</f>
        <v>2.91</v>
      </c>
      <c r="I122" s="83">
        <f>T122</f>
        <v>146</v>
      </c>
      <c r="J122" s="199">
        <v>7.5</v>
      </c>
      <c r="K122" s="84">
        <f>U122</f>
        <v>1091</v>
      </c>
      <c r="O122" s="21"/>
      <c r="P122" s="21"/>
      <c r="Q122" s="21"/>
      <c r="R122" s="21"/>
      <c r="S122" s="21"/>
      <c r="T122" s="21">
        <f>ROUND(Source!AC115*Source!AW115*Source!I115,0)</f>
        <v>146</v>
      </c>
      <c r="U122" s="21">
        <f>Source!P115</f>
        <v>1091</v>
      </c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>
        <f>T122</f>
        <v>146</v>
      </c>
      <c r="GK122" s="21"/>
      <c r="GL122" s="21"/>
      <c r="GM122" s="21"/>
      <c r="GN122" s="21">
        <f>T122</f>
        <v>146</v>
      </c>
      <c r="GO122" s="21"/>
      <c r="GP122" s="21">
        <f>T122</f>
        <v>146</v>
      </c>
      <c r="GQ122" s="21">
        <f>T122</f>
        <v>146</v>
      </c>
      <c r="GR122" s="21"/>
      <c r="GS122" s="21">
        <f>T122</f>
        <v>146</v>
      </c>
      <c r="GT122" s="21"/>
      <c r="GU122" s="21"/>
      <c r="GV122" s="21"/>
      <c r="GW122" s="21">
        <f>ROUND(Source!AG115*Source!I115,0)</f>
        <v>0</v>
      </c>
      <c r="GX122" s="21">
        <f>ROUND(Source!AJ115*Source!I115,0)</f>
        <v>0</v>
      </c>
      <c r="GY122" s="21"/>
      <c r="GZ122" s="21"/>
      <c r="HA122" s="21"/>
      <c r="HB122" s="21"/>
      <c r="HC122" s="21">
        <f>T122</f>
        <v>146</v>
      </c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x14ac:dyDescent="0.2">
      <c r="A123" s="200"/>
      <c r="B123" s="201" t="s">
        <v>545</v>
      </c>
      <c r="C123" s="201" t="s">
        <v>564</v>
      </c>
      <c r="D123" s="202"/>
      <c r="E123" s="202"/>
      <c r="F123" s="202"/>
      <c r="G123" s="202"/>
      <c r="H123" s="202"/>
      <c r="I123" s="202"/>
      <c r="J123" s="202"/>
      <c r="K123" s="203"/>
    </row>
    <row r="124" spans="1:255" x14ac:dyDescent="0.2">
      <c r="A124" s="78" t="s">
        <v>167</v>
      </c>
      <c r="B124" s="85" t="s">
        <v>29</v>
      </c>
      <c r="C124" s="79" t="s">
        <v>168</v>
      </c>
      <c r="D124" s="80" t="s">
        <v>31</v>
      </c>
      <c r="E124" s="81">
        <f>Source!I117</f>
        <v>50</v>
      </c>
      <c r="F124" s="82">
        <v>3.03</v>
      </c>
      <c r="G124" s="199"/>
      <c r="H124" s="82">
        <f>Source!AC117</f>
        <v>3.03</v>
      </c>
      <c r="I124" s="83">
        <f>T124</f>
        <v>152</v>
      </c>
      <c r="J124" s="199">
        <v>7.5</v>
      </c>
      <c r="K124" s="84">
        <f>U124</f>
        <v>1136</v>
      </c>
      <c r="O124" s="21"/>
      <c r="P124" s="21"/>
      <c r="Q124" s="21"/>
      <c r="R124" s="21"/>
      <c r="S124" s="21"/>
      <c r="T124" s="21">
        <f>ROUND(Source!AC117*Source!AW117*Source!I117,0)</f>
        <v>152</v>
      </c>
      <c r="U124" s="21">
        <f>Source!P117</f>
        <v>1136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>
        <f>T124</f>
        <v>152</v>
      </c>
      <c r="GK124" s="21"/>
      <c r="GL124" s="21"/>
      <c r="GM124" s="21"/>
      <c r="GN124" s="21">
        <f>T124</f>
        <v>152</v>
      </c>
      <c r="GO124" s="21"/>
      <c r="GP124" s="21">
        <f>T124</f>
        <v>152</v>
      </c>
      <c r="GQ124" s="21">
        <f>T124</f>
        <v>152</v>
      </c>
      <c r="GR124" s="21"/>
      <c r="GS124" s="21">
        <f>T124</f>
        <v>152</v>
      </c>
      <c r="GT124" s="21"/>
      <c r="GU124" s="21"/>
      <c r="GV124" s="21"/>
      <c r="GW124" s="21">
        <f>ROUND(Source!AG117*Source!I117,0)</f>
        <v>0</v>
      </c>
      <c r="GX124" s="21">
        <f>ROUND(Source!AJ117*Source!I117,0)</f>
        <v>0</v>
      </c>
      <c r="GY124" s="21"/>
      <c r="GZ124" s="21"/>
      <c r="HA124" s="21"/>
      <c r="HB124" s="21">
        <f>T124</f>
        <v>152</v>
      </c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x14ac:dyDescent="0.2">
      <c r="A125" s="200"/>
      <c r="B125" s="201" t="s">
        <v>545</v>
      </c>
      <c r="C125" s="201" t="s">
        <v>565</v>
      </c>
      <c r="D125" s="202"/>
      <c r="E125" s="202"/>
      <c r="F125" s="202"/>
      <c r="G125" s="202"/>
      <c r="H125" s="202"/>
      <c r="I125" s="202"/>
      <c r="J125" s="202"/>
      <c r="K125" s="203"/>
    </row>
    <row r="126" spans="1:255" x14ac:dyDescent="0.2">
      <c r="A126" s="78" t="s">
        <v>170</v>
      </c>
      <c r="B126" s="85" t="s">
        <v>29</v>
      </c>
      <c r="C126" s="79" t="s">
        <v>171</v>
      </c>
      <c r="D126" s="80" t="s">
        <v>31</v>
      </c>
      <c r="E126" s="81">
        <f>Source!I119</f>
        <v>10</v>
      </c>
      <c r="F126" s="82">
        <v>8.43</v>
      </c>
      <c r="G126" s="199"/>
      <c r="H126" s="82">
        <f>Source!AC119</f>
        <v>8.43</v>
      </c>
      <c r="I126" s="83">
        <f>T126</f>
        <v>84</v>
      </c>
      <c r="J126" s="199">
        <v>7.5</v>
      </c>
      <c r="K126" s="84">
        <f>U126</f>
        <v>632</v>
      </c>
      <c r="O126" s="21"/>
      <c r="P126" s="21"/>
      <c r="Q126" s="21"/>
      <c r="R126" s="21"/>
      <c r="S126" s="21"/>
      <c r="T126" s="21">
        <f>ROUND(Source!AC119*Source!AW119*Source!I119,0)</f>
        <v>84</v>
      </c>
      <c r="U126" s="21">
        <f>Source!P119</f>
        <v>632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>
        <f>T126</f>
        <v>84</v>
      </c>
      <c r="GK126" s="21"/>
      <c r="GL126" s="21"/>
      <c r="GM126" s="21"/>
      <c r="GN126" s="21">
        <f>T126</f>
        <v>84</v>
      </c>
      <c r="GO126" s="21"/>
      <c r="GP126" s="21">
        <f>T126</f>
        <v>84</v>
      </c>
      <c r="GQ126" s="21">
        <f>T126</f>
        <v>84</v>
      </c>
      <c r="GR126" s="21"/>
      <c r="GS126" s="21">
        <f>T126</f>
        <v>84</v>
      </c>
      <c r="GT126" s="21"/>
      <c r="GU126" s="21"/>
      <c r="GV126" s="21"/>
      <c r="GW126" s="21">
        <f>ROUND(Source!AG119*Source!I119,0)</f>
        <v>0</v>
      </c>
      <c r="GX126" s="21">
        <f>ROUND(Source!AJ119*Source!I119,0)</f>
        <v>0</v>
      </c>
      <c r="GY126" s="21"/>
      <c r="GZ126" s="21"/>
      <c r="HA126" s="21"/>
      <c r="HB126" s="21">
        <f>T126</f>
        <v>84</v>
      </c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x14ac:dyDescent="0.2">
      <c r="A127" s="200"/>
      <c r="B127" s="201" t="s">
        <v>545</v>
      </c>
      <c r="C127" s="201" t="s">
        <v>566</v>
      </c>
      <c r="D127" s="202"/>
      <c r="E127" s="202"/>
      <c r="F127" s="202"/>
      <c r="G127" s="202"/>
      <c r="H127" s="202"/>
      <c r="I127" s="202"/>
      <c r="J127" s="202"/>
      <c r="K127" s="203"/>
    </row>
    <row r="128" spans="1:255" x14ac:dyDescent="0.2">
      <c r="A128" s="78" t="s">
        <v>173</v>
      </c>
      <c r="B128" s="85" t="s">
        <v>29</v>
      </c>
      <c r="C128" s="79" t="s">
        <v>174</v>
      </c>
      <c r="D128" s="80" t="s">
        <v>31</v>
      </c>
      <c r="E128" s="81">
        <f>Source!I121</f>
        <v>48</v>
      </c>
      <c r="F128" s="82">
        <v>74.16</v>
      </c>
      <c r="G128" s="199"/>
      <c r="H128" s="82">
        <f>Source!AC121</f>
        <v>74.16</v>
      </c>
      <c r="I128" s="83">
        <f>T128</f>
        <v>3560</v>
      </c>
      <c r="J128" s="199">
        <v>7.5</v>
      </c>
      <c r="K128" s="84">
        <f>U128</f>
        <v>26698</v>
      </c>
      <c r="O128" s="21"/>
      <c r="P128" s="21"/>
      <c r="Q128" s="21"/>
      <c r="R128" s="21"/>
      <c r="S128" s="21"/>
      <c r="T128" s="21">
        <f>ROUND(Source!AC121*Source!AW121*Source!I121,0)</f>
        <v>3560</v>
      </c>
      <c r="U128" s="21">
        <f>Source!P121</f>
        <v>26698</v>
      </c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>
        <f>T128</f>
        <v>3560</v>
      </c>
      <c r="GK128" s="21"/>
      <c r="GL128" s="21"/>
      <c r="GM128" s="21"/>
      <c r="GN128" s="21">
        <f>T128</f>
        <v>3560</v>
      </c>
      <c r="GO128" s="21"/>
      <c r="GP128" s="21">
        <f>T128</f>
        <v>3560</v>
      </c>
      <c r="GQ128" s="21">
        <f>T128</f>
        <v>3560</v>
      </c>
      <c r="GR128" s="21"/>
      <c r="GS128" s="21">
        <f>T128</f>
        <v>3560</v>
      </c>
      <c r="GT128" s="21"/>
      <c r="GU128" s="21"/>
      <c r="GV128" s="21"/>
      <c r="GW128" s="21">
        <f>ROUND(Source!AG121*Source!I121,0)</f>
        <v>0</v>
      </c>
      <c r="GX128" s="21">
        <f>ROUND(Source!AJ121*Source!I121,0)</f>
        <v>0</v>
      </c>
      <c r="GY128" s="21"/>
      <c r="GZ128" s="21"/>
      <c r="HA128" s="21"/>
      <c r="HB128" s="21">
        <f>T128</f>
        <v>3560</v>
      </c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13.5" thickBot="1" x14ac:dyDescent="0.25">
      <c r="A129" s="204"/>
      <c r="B129" s="205" t="s">
        <v>545</v>
      </c>
      <c r="C129" s="205" t="s">
        <v>567</v>
      </c>
      <c r="D129" s="206"/>
      <c r="E129" s="206"/>
      <c r="F129" s="206"/>
      <c r="G129" s="206"/>
      <c r="H129" s="206"/>
      <c r="I129" s="206"/>
      <c r="J129" s="206"/>
      <c r="K129" s="207"/>
    </row>
    <row r="130" spans="1:255" x14ac:dyDescent="0.2">
      <c r="A130" s="70"/>
      <c r="B130" s="69"/>
      <c r="C130" s="69"/>
      <c r="D130" s="69"/>
      <c r="E130" s="69"/>
      <c r="F130" s="69"/>
      <c r="G130" s="69"/>
      <c r="H130" s="184">
        <f>R130</f>
        <v>38404</v>
      </c>
      <c r="I130" s="185"/>
      <c r="J130" s="184">
        <f>S130</f>
        <v>314289</v>
      </c>
      <c r="K130" s="186"/>
      <c r="O130" s="21"/>
      <c r="P130" s="21"/>
      <c r="Q130" s="21"/>
      <c r="R130" s="21">
        <f>SUM(T90:T129)</f>
        <v>38404</v>
      </c>
      <c r="S130" s="21">
        <f>SUM(U90:U129)</f>
        <v>314289</v>
      </c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>
        <f>R130</f>
        <v>38404</v>
      </c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ht="24" x14ac:dyDescent="0.2">
      <c r="A131" s="78">
        <v>5</v>
      </c>
      <c r="B131" s="85" t="s">
        <v>177</v>
      </c>
      <c r="C131" s="79" t="s">
        <v>178</v>
      </c>
      <c r="D131" s="80" t="s">
        <v>17</v>
      </c>
      <c r="E131" s="81">
        <v>11</v>
      </c>
      <c r="F131" s="82">
        <f>Source!AK123</f>
        <v>442.39</v>
      </c>
      <c r="G131" s="197" t="s">
        <v>6</v>
      </c>
      <c r="H131" s="82">
        <f>Source!AB123</f>
        <v>129.01</v>
      </c>
      <c r="I131" s="83"/>
      <c r="J131" s="198"/>
      <c r="K131" s="84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x14ac:dyDescent="0.2">
      <c r="A132" s="55"/>
      <c r="B132" s="52"/>
      <c r="C132" s="52" t="s">
        <v>534</v>
      </c>
      <c r="D132" s="53"/>
      <c r="E132" s="54"/>
      <c r="F132" s="56">
        <v>23.28</v>
      </c>
      <c r="G132" s="196"/>
      <c r="H132" s="56">
        <f>Source!AF123</f>
        <v>23.28</v>
      </c>
      <c r="I132" s="57">
        <f>T132</f>
        <v>256</v>
      </c>
      <c r="J132" s="196">
        <v>18.3</v>
      </c>
      <c r="K132" s="58">
        <f>U132</f>
        <v>4686</v>
      </c>
      <c r="O132" s="21"/>
      <c r="P132" s="21"/>
      <c r="Q132" s="21"/>
      <c r="R132" s="21"/>
      <c r="S132" s="21"/>
      <c r="T132" s="21">
        <f>ROUND(Source!AF123*Source!AV123*Source!I123,0)</f>
        <v>256</v>
      </c>
      <c r="U132" s="21">
        <f>Source!S123</f>
        <v>4686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>
        <f>T132</f>
        <v>256</v>
      </c>
      <c r="GK132" s="21">
        <f>T132</f>
        <v>256</v>
      </c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>
        <f>T132</f>
        <v>256</v>
      </c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x14ac:dyDescent="0.2">
      <c r="A133" s="64"/>
      <c r="B133" s="60"/>
      <c r="C133" s="60" t="s">
        <v>535</v>
      </c>
      <c r="D133" s="61"/>
      <c r="E133" s="62"/>
      <c r="F133" s="66">
        <v>105.73</v>
      </c>
      <c r="G133" s="63"/>
      <c r="H133" s="66">
        <f>Source!AD123</f>
        <v>105.73</v>
      </c>
      <c r="I133" s="67">
        <f>T133</f>
        <v>1163</v>
      </c>
      <c r="J133" s="63">
        <v>12.5</v>
      </c>
      <c r="K133" s="68">
        <f>U133</f>
        <v>14538</v>
      </c>
      <c r="O133" s="21"/>
      <c r="P133" s="21"/>
      <c r="Q133" s="21"/>
      <c r="R133" s="21"/>
      <c r="S133" s="21"/>
      <c r="T133" s="21">
        <f>ROUND(Source!AD123*Source!AV123*Source!I123,0)</f>
        <v>1163</v>
      </c>
      <c r="U133" s="21">
        <f>Source!Q123</f>
        <v>14538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>
        <f>T133</f>
        <v>1163</v>
      </c>
      <c r="GK133" s="21"/>
      <c r="GL133" s="21">
        <f>T133</f>
        <v>1163</v>
      </c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>
        <f>T133</f>
        <v>1163</v>
      </c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x14ac:dyDescent="0.2">
      <c r="A134" s="64"/>
      <c r="B134" s="60"/>
      <c r="C134" s="60" t="s">
        <v>536</v>
      </c>
      <c r="D134" s="61"/>
      <c r="E134" s="62"/>
      <c r="F134" s="66">
        <v>13.36</v>
      </c>
      <c r="G134" s="63"/>
      <c r="H134" s="66">
        <f>Source!AE123</f>
        <v>13.36</v>
      </c>
      <c r="I134" s="67">
        <f>GM134</f>
        <v>147</v>
      </c>
      <c r="J134" s="63">
        <v>18.3</v>
      </c>
      <c r="K134" s="68">
        <f>Source!R123</f>
        <v>2689</v>
      </c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>
        <f>ROUND(Source!AE123*Source!AV123*Source!I123,0)</f>
        <v>147</v>
      </c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x14ac:dyDescent="0.2">
      <c r="A135" s="64"/>
      <c r="B135" s="60"/>
      <c r="C135" s="60" t="s">
        <v>537</v>
      </c>
      <c r="D135" s="61"/>
      <c r="E135" s="62">
        <v>105</v>
      </c>
      <c r="F135" s="67" t="s">
        <v>538</v>
      </c>
      <c r="G135" s="63"/>
      <c r="H135" s="66">
        <f>ROUND((Source!AF123*Source!AV123+Source!AE123*Source!AV123)*(Source!FX123)/100,2)</f>
        <v>38.47</v>
      </c>
      <c r="I135" s="67">
        <f>T135</f>
        <v>423</v>
      </c>
      <c r="J135" s="63" t="s">
        <v>539</v>
      </c>
      <c r="K135" s="68">
        <f>U135</f>
        <v>6564</v>
      </c>
      <c r="O135" s="21"/>
      <c r="P135" s="21"/>
      <c r="Q135" s="21"/>
      <c r="R135" s="21"/>
      <c r="S135" s="21"/>
      <c r="T135" s="21">
        <f>ROUND((ROUND(Source!AF123*Source!AV123*Source!I123,0)+ROUND(Source!AE123*Source!AV123*Source!I123,0))*(Source!FX123)/100,0)</f>
        <v>423</v>
      </c>
      <c r="U135" s="21">
        <f>Source!X123</f>
        <v>6564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>
        <f>T135</f>
        <v>423</v>
      </c>
      <c r="GZ135" s="21"/>
      <c r="HA135" s="21"/>
      <c r="HB135" s="21">
        <f>T135</f>
        <v>423</v>
      </c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x14ac:dyDescent="0.2">
      <c r="A136" s="64"/>
      <c r="B136" s="60"/>
      <c r="C136" s="60" t="s">
        <v>540</v>
      </c>
      <c r="D136" s="61"/>
      <c r="E136" s="62">
        <v>60</v>
      </c>
      <c r="F136" s="67" t="s">
        <v>538</v>
      </c>
      <c r="G136" s="63"/>
      <c r="H136" s="66">
        <f>ROUND((Source!AF123*Source!AV123+Source!AE123*Source!AV123)*(Source!FY123)/100,2)</f>
        <v>21.98</v>
      </c>
      <c r="I136" s="67">
        <f>T136</f>
        <v>242</v>
      </c>
      <c r="J136" s="63" t="s">
        <v>541</v>
      </c>
      <c r="K136" s="68">
        <f>U136</f>
        <v>3540</v>
      </c>
      <c r="O136" s="21"/>
      <c r="P136" s="21"/>
      <c r="Q136" s="21"/>
      <c r="R136" s="21"/>
      <c r="S136" s="21"/>
      <c r="T136" s="21">
        <f>ROUND((ROUND(Source!AF123*Source!AV123*Source!I123,0)+ROUND(Source!AE123*Source!AV123*Source!I123,0))*(Source!FY123)/100,0)</f>
        <v>242</v>
      </c>
      <c r="U136" s="21">
        <f>Source!Y123</f>
        <v>3540</v>
      </c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>
        <f>T136</f>
        <v>242</v>
      </c>
      <c r="HA136" s="21"/>
      <c r="HB136" s="21">
        <f>T136</f>
        <v>242</v>
      </c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x14ac:dyDescent="0.2">
      <c r="A137" s="64"/>
      <c r="B137" s="60"/>
      <c r="C137" s="60" t="s">
        <v>542</v>
      </c>
      <c r="D137" s="61" t="s">
        <v>543</v>
      </c>
      <c r="E137" s="62">
        <v>2.42</v>
      </c>
      <c r="F137" s="63"/>
      <c r="G137" s="63"/>
      <c r="H137" s="63">
        <f>ROUND(Source!AH123,2)</f>
        <v>2.42</v>
      </c>
      <c r="I137" s="66">
        <f>Source!U123</f>
        <v>26.619999999999997</v>
      </c>
      <c r="J137" s="63"/>
      <c r="K137" s="65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x14ac:dyDescent="0.2">
      <c r="A138" s="78" t="s">
        <v>180</v>
      </c>
      <c r="B138" s="85" t="s">
        <v>29</v>
      </c>
      <c r="C138" s="79" t="s">
        <v>156</v>
      </c>
      <c r="D138" s="80" t="s">
        <v>31</v>
      </c>
      <c r="E138" s="81">
        <f>Source!I125</f>
        <v>20</v>
      </c>
      <c r="F138" s="82">
        <v>42.16</v>
      </c>
      <c r="G138" s="199"/>
      <c r="H138" s="82">
        <f>Source!AC125</f>
        <v>42.16</v>
      </c>
      <c r="I138" s="83">
        <f>T138</f>
        <v>843</v>
      </c>
      <c r="J138" s="199">
        <v>7.5</v>
      </c>
      <c r="K138" s="84">
        <f>U138</f>
        <v>6324</v>
      </c>
      <c r="O138" s="21"/>
      <c r="P138" s="21"/>
      <c r="Q138" s="21"/>
      <c r="R138" s="21"/>
      <c r="S138" s="21"/>
      <c r="T138" s="21">
        <f>ROUND(Source!AC125*Source!AW125*Source!I125,0)</f>
        <v>843</v>
      </c>
      <c r="U138" s="21">
        <f>Source!P125</f>
        <v>6324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>
        <f>T138</f>
        <v>843</v>
      </c>
      <c r="GK138" s="21"/>
      <c r="GL138" s="21"/>
      <c r="GM138" s="21"/>
      <c r="GN138" s="21">
        <f>T138</f>
        <v>843</v>
      </c>
      <c r="GO138" s="21"/>
      <c r="GP138" s="21">
        <f>T138</f>
        <v>843</v>
      </c>
      <c r="GQ138" s="21">
        <f>T138</f>
        <v>843</v>
      </c>
      <c r="GR138" s="21"/>
      <c r="GS138" s="21">
        <f>T138</f>
        <v>843</v>
      </c>
      <c r="GT138" s="21"/>
      <c r="GU138" s="21"/>
      <c r="GV138" s="21"/>
      <c r="GW138" s="21">
        <f>ROUND(Source!AG125*Source!I125,0)</f>
        <v>0</v>
      </c>
      <c r="GX138" s="21">
        <f>ROUND(Source!AJ125*Source!I125,0)</f>
        <v>0</v>
      </c>
      <c r="GY138" s="21"/>
      <c r="GZ138" s="21"/>
      <c r="HA138" s="21"/>
      <c r="HB138" s="21">
        <f>T138</f>
        <v>843</v>
      </c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ht="13.5" thickBot="1" x14ac:dyDescent="0.25">
      <c r="A139" s="204"/>
      <c r="B139" s="205" t="s">
        <v>545</v>
      </c>
      <c r="C139" s="205" t="s">
        <v>562</v>
      </c>
      <c r="D139" s="206"/>
      <c r="E139" s="206"/>
      <c r="F139" s="206"/>
      <c r="G139" s="206"/>
      <c r="H139" s="206"/>
      <c r="I139" s="206"/>
      <c r="J139" s="206"/>
      <c r="K139" s="207"/>
    </row>
    <row r="140" spans="1:255" x14ac:dyDescent="0.2">
      <c r="A140" s="70"/>
      <c r="B140" s="69"/>
      <c r="C140" s="69"/>
      <c r="D140" s="69"/>
      <c r="E140" s="69"/>
      <c r="F140" s="69"/>
      <c r="G140" s="69"/>
      <c r="H140" s="184">
        <f>R140</f>
        <v>2927</v>
      </c>
      <c r="I140" s="185"/>
      <c r="J140" s="184">
        <f>S140</f>
        <v>35652</v>
      </c>
      <c r="K140" s="186"/>
      <c r="O140" s="21"/>
      <c r="P140" s="21"/>
      <c r="Q140" s="21"/>
      <c r="R140" s="21">
        <f>SUM(T131:T139)</f>
        <v>2927</v>
      </c>
      <c r="S140" s="21">
        <f>SUM(U131:U139)</f>
        <v>35652</v>
      </c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>
        <f>R140</f>
        <v>2927</v>
      </c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ht="24" x14ac:dyDescent="0.2">
      <c r="A141" s="78">
        <v>6</v>
      </c>
      <c r="B141" s="85" t="s">
        <v>195</v>
      </c>
      <c r="C141" s="79" t="s">
        <v>196</v>
      </c>
      <c r="D141" s="80" t="s">
        <v>17</v>
      </c>
      <c r="E141" s="81">
        <v>21</v>
      </c>
      <c r="F141" s="82">
        <f>Source!AK137</f>
        <v>133.4</v>
      </c>
      <c r="G141" s="197" t="s">
        <v>6</v>
      </c>
      <c r="H141" s="82">
        <f>Source!AB137</f>
        <v>133.05000000000001</v>
      </c>
      <c r="I141" s="83"/>
      <c r="J141" s="198"/>
      <c r="K141" s="84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x14ac:dyDescent="0.2">
      <c r="A142" s="55"/>
      <c r="B142" s="52"/>
      <c r="C142" s="52" t="s">
        <v>534</v>
      </c>
      <c r="D142" s="53"/>
      <c r="E142" s="54"/>
      <c r="F142" s="56">
        <v>17.46</v>
      </c>
      <c r="G142" s="196"/>
      <c r="H142" s="56">
        <f>Source!AF137</f>
        <v>17.46</v>
      </c>
      <c r="I142" s="57">
        <f>T142</f>
        <v>367</v>
      </c>
      <c r="J142" s="196">
        <v>18.3</v>
      </c>
      <c r="K142" s="58">
        <f>U142</f>
        <v>6710</v>
      </c>
      <c r="O142" s="21"/>
      <c r="P142" s="21"/>
      <c r="Q142" s="21"/>
      <c r="R142" s="21"/>
      <c r="S142" s="21"/>
      <c r="T142" s="21">
        <f>ROUND(Source!AF137*Source!AV137*Source!I137,0)</f>
        <v>367</v>
      </c>
      <c r="U142" s="21">
        <f>Source!S137</f>
        <v>6710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>
        <f>T142</f>
        <v>367</v>
      </c>
      <c r="GK142" s="21">
        <f>T142</f>
        <v>367</v>
      </c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>
        <f>T142</f>
        <v>367</v>
      </c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x14ac:dyDescent="0.2">
      <c r="A143" s="64"/>
      <c r="B143" s="60"/>
      <c r="C143" s="60" t="s">
        <v>535</v>
      </c>
      <c r="D143" s="61"/>
      <c r="E143" s="62"/>
      <c r="F143" s="66">
        <v>115.59</v>
      </c>
      <c r="G143" s="63"/>
      <c r="H143" s="66">
        <f>Source!AD137</f>
        <v>115.59</v>
      </c>
      <c r="I143" s="67">
        <f>T143</f>
        <v>2427</v>
      </c>
      <c r="J143" s="63">
        <v>12.5</v>
      </c>
      <c r="K143" s="68">
        <f>U143</f>
        <v>30342</v>
      </c>
      <c r="O143" s="21"/>
      <c r="P143" s="21"/>
      <c r="Q143" s="21"/>
      <c r="R143" s="21"/>
      <c r="S143" s="21"/>
      <c r="T143" s="21">
        <f>ROUND(Source!AD137*Source!AV137*Source!I137,0)</f>
        <v>2427</v>
      </c>
      <c r="U143" s="21">
        <f>Source!Q137</f>
        <v>30342</v>
      </c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>
        <f>T143</f>
        <v>2427</v>
      </c>
      <c r="GK143" s="21"/>
      <c r="GL143" s="21">
        <f>T143</f>
        <v>2427</v>
      </c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>
        <f>T143</f>
        <v>2427</v>
      </c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x14ac:dyDescent="0.2">
      <c r="A144" s="64"/>
      <c r="B144" s="60"/>
      <c r="C144" s="60" t="s">
        <v>536</v>
      </c>
      <c r="D144" s="61"/>
      <c r="E144" s="62"/>
      <c r="F144" s="66">
        <v>10.94</v>
      </c>
      <c r="G144" s="63"/>
      <c r="H144" s="66">
        <f>Source!AE137</f>
        <v>10.94</v>
      </c>
      <c r="I144" s="67">
        <f>GM144</f>
        <v>230</v>
      </c>
      <c r="J144" s="63">
        <v>18.3</v>
      </c>
      <c r="K144" s="68">
        <f>Source!R137</f>
        <v>4204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>
        <f>ROUND(Source!AE137*Source!AV137*Source!I137,0)</f>
        <v>230</v>
      </c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x14ac:dyDescent="0.2">
      <c r="A145" s="64"/>
      <c r="B145" s="60"/>
      <c r="C145" s="60" t="s">
        <v>537</v>
      </c>
      <c r="D145" s="61"/>
      <c r="E145" s="62">
        <v>95</v>
      </c>
      <c r="F145" s="67" t="s">
        <v>538</v>
      </c>
      <c r="G145" s="63"/>
      <c r="H145" s="66">
        <f>ROUND((Source!AF137*Source!AV137+Source!AE137*Source!AV137)*(Source!FX137)/100,2)</f>
        <v>26.98</v>
      </c>
      <c r="I145" s="67">
        <f>T145</f>
        <v>567</v>
      </c>
      <c r="J145" s="63" t="s">
        <v>568</v>
      </c>
      <c r="K145" s="68">
        <f>U145</f>
        <v>8840</v>
      </c>
      <c r="O145" s="21"/>
      <c r="P145" s="21"/>
      <c r="Q145" s="21"/>
      <c r="R145" s="21"/>
      <c r="S145" s="21"/>
      <c r="T145" s="21">
        <f>ROUND((ROUND(Source!AF137*Source!AV137*Source!I137,0)+ROUND(Source!AE137*Source!AV137*Source!I137,0))*(Source!FX137)/100,0)</f>
        <v>567</v>
      </c>
      <c r="U145" s="21">
        <f>Source!X137</f>
        <v>8840</v>
      </c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>
        <f>T145</f>
        <v>567</v>
      </c>
      <c r="GZ145" s="21"/>
      <c r="HA145" s="21"/>
      <c r="HB145" s="21"/>
      <c r="HC145" s="21">
        <f>T145</f>
        <v>567</v>
      </c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x14ac:dyDescent="0.2">
      <c r="A146" s="64"/>
      <c r="B146" s="60"/>
      <c r="C146" s="60" t="s">
        <v>540</v>
      </c>
      <c r="D146" s="61"/>
      <c r="E146" s="62">
        <v>65</v>
      </c>
      <c r="F146" s="67" t="s">
        <v>538</v>
      </c>
      <c r="G146" s="63"/>
      <c r="H146" s="66">
        <f>ROUND((Source!AF137*Source!AV137+Source!AE137*Source!AV137)*(Source!FY137)/100,2)</f>
        <v>18.46</v>
      </c>
      <c r="I146" s="67">
        <f>T146</f>
        <v>388</v>
      </c>
      <c r="J146" s="63" t="s">
        <v>569</v>
      </c>
      <c r="K146" s="68">
        <f>U146</f>
        <v>5675</v>
      </c>
      <c r="O146" s="21"/>
      <c r="P146" s="21"/>
      <c r="Q146" s="21"/>
      <c r="R146" s="21"/>
      <c r="S146" s="21"/>
      <c r="T146" s="21">
        <f>ROUND((ROUND(Source!AF137*Source!AV137*Source!I137,0)+ROUND(Source!AE137*Source!AV137*Source!I137,0))*(Source!FY137)/100,0)</f>
        <v>388</v>
      </c>
      <c r="U146" s="21">
        <f>Source!Y137</f>
        <v>5675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>
        <f>T146</f>
        <v>388</v>
      </c>
      <c r="HA146" s="21"/>
      <c r="HB146" s="21"/>
      <c r="HC146" s="21">
        <f>T146</f>
        <v>388</v>
      </c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ht="13.5" thickBot="1" x14ac:dyDescent="0.25">
      <c r="A147" s="71"/>
      <c r="B147" s="72"/>
      <c r="C147" s="72" t="s">
        <v>542</v>
      </c>
      <c r="D147" s="73" t="s">
        <v>543</v>
      </c>
      <c r="E147" s="74">
        <v>1.76</v>
      </c>
      <c r="F147" s="75"/>
      <c r="G147" s="75"/>
      <c r="H147" s="75">
        <f>ROUND(Source!AH137,2)</f>
        <v>1.76</v>
      </c>
      <c r="I147" s="76">
        <f>Source!U137</f>
        <v>36.96</v>
      </c>
      <c r="J147" s="75"/>
      <c r="K147" s="77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x14ac:dyDescent="0.2">
      <c r="A148" s="70"/>
      <c r="B148" s="69"/>
      <c r="C148" s="69"/>
      <c r="D148" s="69"/>
      <c r="E148" s="69"/>
      <c r="F148" s="69"/>
      <c r="G148" s="69"/>
      <c r="H148" s="184">
        <f>R148</f>
        <v>3749</v>
      </c>
      <c r="I148" s="185"/>
      <c r="J148" s="184">
        <f>S148</f>
        <v>51567</v>
      </c>
      <c r="K148" s="186"/>
      <c r="O148" s="21"/>
      <c r="P148" s="21"/>
      <c r="Q148" s="21"/>
      <c r="R148" s="21">
        <f>SUM(T141:T147)</f>
        <v>3749</v>
      </c>
      <c r="S148" s="21">
        <f>SUM(U141:U147)</f>
        <v>51567</v>
      </c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>
        <f>R148</f>
        <v>3749</v>
      </c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ht="24" x14ac:dyDescent="0.2">
      <c r="A149" s="78">
        <v>7</v>
      </c>
      <c r="B149" s="85" t="s">
        <v>206</v>
      </c>
      <c r="C149" s="79" t="s">
        <v>207</v>
      </c>
      <c r="D149" s="80" t="s">
        <v>208</v>
      </c>
      <c r="E149" s="81">
        <v>2</v>
      </c>
      <c r="F149" s="82">
        <f>Source!AK141</f>
        <v>184.47</v>
      </c>
      <c r="G149" s="197" t="s">
        <v>6</v>
      </c>
      <c r="H149" s="82">
        <f>Source!AB141</f>
        <v>182.24</v>
      </c>
      <c r="I149" s="83"/>
      <c r="J149" s="198"/>
      <c r="K149" s="84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x14ac:dyDescent="0.2">
      <c r="A150" s="55"/>
      <c r="B150" s="52"/>
      <c r="C150" s="52" t="s">
        <v>534</v>
      </c>
      <c r="D150" s="53"/>
      <c r="E150" s="54"/>
      <c r="F150" s="56">
        <v>81.39</v>
      </c>
      <c r="G150" s="196"/>
      <c r="H150" s="56">
        <f>Source!AF141</f>
        <v>81.39</v>
      </c>
      <c r="I150" s="57">
        <f>T150</f>
        <v>163</v>
      </c>
      <c r="J150" s="196">
        <v>18.3</v>
      </c>
      <c r="K150" s="58">
        <f>U150</f>
        <v>2979</v>
      </c>
      <c r="O150" s="21"/>
      <c r="P150" s="21"/>
      <c r="Q150" s="21"/>
      <c r="R150" s="21"/>
      <c r="S150" s="21"/>
      <c r="T150" s="21">
        <f>ROUND(Source!AF141*Source!AV141*Source!I141,0)</f>
        <v>163</v>
      </c>
      <c r="U150" s="21">
        <f>Source!S141</f>
        <v>2979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>
        <f>T150</f>
        <v>163</v>
      </c>
      <c r="GK150" s="21">
        <f>T150</f>
        <v>163</v>
      </c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>
        <f>T150</f>
        <v>163</v>
      </c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x14ac:dyDescent="0.2">
      <c r="A151" s="64"/>
      <c r="B151" s="60"/>
      <c r="C151" s="60" t="s">
        <v>535</v>
      </c>
      <c r="D151" s="61"/>
      <c r="E151" s="62"/>
      <c r="F151" s="66">
        <v>100.85</v>
      </c>
      <c r="G151" s="63"/>
      <c r="H151" s="66">
        <f>Source!AD141</f>
        <v>100.85</v>
      </c>
      <c r="I151" s="67">
        <f>T151</f>
        <v>202</v>
      </c>
      <c r="J151" s="63">
        <v>12.5</v>
      </c>
      <c r="K151" s="68">
        <f>U151</f>
        <v>2521</v>
      </c>
      <c r="O151" s="21"/>
      <c r="P151" s="21"/>
      <c r="Q151" s="21"/>
      <c r="R151" s="21"/>
      <c r="S151" s="21"/>
      <c r="T151" s="21">
        <f>ROUND(Source!AD141*Source!AV141*Source!I141,0)</f>
        <v>202</v>
      </c>
      <c r="U151" s="21">
        <f>Source!Q141</f>
        <v>2521</v>
      </c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>
        <f>T151</f>
        <v>202</v>
      </c>
      <c r="GK151" s="21"/>
      <c r="GL151" s="21">
        <f>T151</f>
        <v>202</v>
      </c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>
        <f>T151</f>
        <v>202</v>
      </c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x14ac:dyDescent="0.2">
      <c r="A152" s="64"/>
      <c r="B152" s="60"/>
      <c r="C152" s="60" t="s">
        <v>536</v>
      </c>
      <c r="D152" s="61"/>
      <c r="E152" s="62"/>
      <c r="F152" s="66">
        <v>13.67</v>
      </c>
      <c r="G152" s="63"/>
      <c r="H152" s="66">
        <f>Source!AE141</f>
        <v>13.67</v>
      </c>
      <c r="I152" s="67">
        <f>GM152</f>
        <v>27</v>
      </c>
      <c r="J152" s="63">
        <v>18.3</v>
      </c>
      <c r="K152" s="68">
        <f>Source!R141</f>
        <v>500</v>
      </c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>
        <f>ROUND(Source!AE141*Source!AV141*Source!I141,0)</f>
        <v>27</v>
      </c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x14ac:dyDescent="0.2">
      <c r="A153" s="64"/>
      <c r="B153" s="60"/>
      <c r="C153" s="60" t="s">
        <v>537</v>
      </c>
      <c r="D153" s="61"/>
      <c r="E153" s="62">
        <v>105</v>
      </c>
      <c r="F153" s="67" t="s">
        <v>538</v>
      </c>
      <c r="G153" s="63"/>
      <c r="H153" s="66">
        <f>ROUND((Source!AF141*Source!AV141+Source!AE141*Source!AV141)*(Source!FX141)/100,2)</f>
        <v>99.81</v>
      </c>
      <c r="I153" s="67">
        <f>T153</f>
        <v>200</v>
      </c>
      <c r="J153" s="63" t="s">
        <v>539</v>
      </c>
      <c r="K153" s="68">
        <f>U153</f>
        <v>3096</v>
      </c>
      <c r="O153" s="21"/>
      <c r="P153" s="21"/>
      <c r="Q153" s="21"/>
      <c r="R153" s="21"/>
      <c r="S153" s="21"/>
      <c r="T153" s="21">
        <f>ROUND((ROUND(Source!AF141*Source!AV141*Source!I141,0)+ROUND(Source!AE141*Source!AV141*Source!I141,0))*(Source!FX141)/100,0)</f>
        <v>200</v>
      </c>
      <c r="U153" s="21">
        <f>Source!X141</f>
        <v>3096</v>
      </c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>
        <f>T153</f>
        <v>200</v>
      </c>
      <c r="GZ153" s="21"/>
      <c r="HA153" s="21"/>
      <c r="HB153" s="21">
        <f>T153</f>
        <v>200</v>
      </c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x14ac:dyDescent="0.2">
      <c r="A154" s="64"/>
      <c r="B154" s="60"/>
      <c r="C154" s="60" t="s">
        <v>540</v>
      </c>
      <c r="D154" s="61"/>
      <c r="E154" s="62">
        <v>60</v>
      </c>
      <c r="F154" s="67" t="s">
        <v>538</v>
      </c>
      <c r="G154" s="63"/>
      <c r="H154" s="66">
        <f>ROUND((Source!AF141*Source!AV141+Source!AE141*Source!AV141)*(Source!FY141)/100,2)</f>
        <v>57.04</v>
      </c>
      <c r="I154" s="67">
        <f>T154</f>
        <v>114</v>
      </c>
      <c r="J154" s="63" t="s">
        <v>541</v>
      </c>
      <c r="K154" s="68">
        <f>U154</f>
        <v>1670</v>
      </c>
      <c r="O154" s="21"/>
      <c r="P154" s="21"/>
      <c r="Q154" s="21"/>
      <c r="R154" s="21"/>
      <c r="S154" s="21"/>
      <c r="T154" s="21">
        <f>ROUND((ROUND(Source!AF141*Source!AV141*Source!I141,0)+ROUND(Source!AE141*Source!AV141*Source!I141,0))*(Source!FY141)/100,0)</f>
        <v>114</v>
      </c>
      <c r="U154" s="21">
        <f>Source!Y141</f>
        <v>1670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>
        <f>T154</f>
        <v>114</v>
      </c>
      <c r="HA154" s="21"/>
      <c r="HB154" s="21">
        <f>T154</f>
        <v>114</v>
      </c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x14ac:dyDescent="0.2">
      <c r="A155" s="64"/>
      <c r="B155" s="60"/>
      <c r="C155" s="60" t="s">
        <v>542</v>
      </c>
      <c r="D155" s="61" t="s">
        <v>543</v>
      </c>
      <c r="E155" s="62">
        <v>8.09</v>
      </c>
      <c r="F155" s="63"/>
      <c r="G155" s="63"/>
      <c r="H155" s="63">
        <f>ROUND(Source!AH141,2)</f>
        <v>8.09</v>
      </c>
      <c r="I155" s="66">
        <f>Source!U141</f>
        <v>16.18</v>
      </c>
      <c r="J155" s="63"/>
      <c r="K155" s="65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x14ac:dyDescent="0.2">
      <c r="A156" s="78" t="s">
        <v>210</v>
      </c>
      <c r="B156" s="85" t="s">
        <v>29</v>
      </c>
      <c r="C156" s="79" t="s">
        <v>211</v>
      </c>
      <c r="D156" s="80" t="s">
        <v>31</v>
      </c>
      <c r="E156" s="81">
        <f>Source!I143</f>
        <v>2</v>
      </c>
      <c r="F156" s="82">
        <v>1014.67</v>
      </c>
      <c r="G156" s="199"/>
      <c r="H156" s="82">
        <f>Source!AC143</f>
        <v>1014.67</v>
      </c>
      <c r="I156" s="83">
        <f>T156</f>
        <v>2029</v>
      </c>
      <c r="J156" s="199">
        <v>7.5</v>
      </c>
      <c r="K156" s="84">
        <f>U156</f>
        <v>15220</v>
      </c>
      <c r="O156" s="21"/>
      <c r="P156" s="21"/>
      <c r="Q156" s="21"/>
      <c r="R156" s="21"/>
      <c r="S156" s="21"/>
      <c r="T156" s="21">
        <f>ROUND(Source!AC143*Source!AW143*Source!I143,0)</f>
        <v>2029</v>
      </c>
      <c r="U156" s="21">
        <f>Source!P143</f>
        <v>15220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>
        <f>T156</f>
        <v>2029</v>
      </c>
      <c r="GK156" s="21"/>
      <c r="GL156" s="21"/>
      <c r="GM156" s="21"/>
      <c r="GN156" s="21">
        <f>T156</f>
        <v>2029</v>
      </c>
      <c r="GO156" s="21"/>
      <c r="GP156" s="21">
        <f>T156</f>
        <v>2029</v>
      </c>
      <c r="GQ156" s="21">
        <f>T156</f>
        <v>2029</v>
      </c>
      <c r="GR156" s="21"/>
      <c r="GS156" s="21">
        <f>T156</f>
        <v>2029</v>
      </c>
      <c r="GT156" s="21"/>
      <c r="GU156" s="21"/>
      <c r="GV156" s="21"/>
      <c r="GW156" s="21">
        <f>ROUND(Source!AG143*Source!I143,0)</f>
        <v>0</v>
      </c>
      <c r="GX156" s="21">
        <f>ROUND(Source!AJ143*Source!I143,0)</f>
        <v>0</v>
      </c>
      <c r="GY156" s="21"/>
      <c r="GZ156" s="21"/>
      <c r="HA156" s="21"/>
      <c r="HB156" s="21">
        <f>T156</f>
        <v>2029</v>
      </c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x14ac:dyDescent="0.2">
      <c r="A157" s="200"/>
      <c r="B157" s="201" t="s">
        <v>545</v>
      </c>
      <c r="C157" s="201" t="s">
        <v>570</v>
      </c>
      <c r="D157" s="202"/>
      <c r="E157" s="202"/>
      <c r="F157" s="202"/>
      <c r="G157" s="202"/>
      <c r="H157" s="202"/>
      <c r="I157" s="202"/>
      <c r="J157" s="202"/>
      <c r="K157" s="203"/>
    </row>
    <row r="158" spans="1:255" x14ac:dyDescent="0.2">
      <c r="A158" s="78" t="s">
        <v>213</v>
      </c>
      <c r="B158" s="85" t="s">
        <v>29</v>
      </c>
      <c r="C158" s="79" t="s">
        <v>214</v>
      </c>
      <c r="D158" s="80" t="s">
        <v>31</v>
      </c>
      <c r="E158" s="81">
        <f>Source!I145</f>
        <v>40</v>
      </c>
      <c r="F158" s="82">
        <v>39</v>
      </c>
      <c r="G158" s="199"/>
      <c r="H158" s="82">
        <f>Source!AC145</f>
        <v>39</v>
      </c>
      <c r="I158" s="83">
        <f>T158</f>
        <v>1560</v>
      </c>
      <c r="J158" s="199">
        <v>7.5</v>
      </c>
      <c r="K158" s="84">
        <f>U158</f>
        <v>11700</v>
      </c>
      <c r="O158" s="21"/>
      <c r="P158" s="21"/>
      <c r="Q158" s="21"/>
      <c r="R158" s="21"/>
      <c r="S158" s="21"/>
      <c r="T158" s="21">
        <f>ROUND(Source!AC145*Source!AW145*Source!I145,0)</f>
        <v>1560</v>
      </c>
      <c r="U158" s="21">
        <f>Source!P145</f>
        <v>11700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>
        <f>T158</f>
        <v>1560</v>
      </c>
      <c r="GK158" s="21"/>
      <c r="GL158" s="21"/>
      <c r="GM158" s="21"/>
      <c r="GN158" s="21">
        <f>T158</f>
        <v>1560</v>
      </c>
      <c r="GO158" s="21"/>
      <c r="GP158" s="21">
        <f>T158</f>
        <v>1560</v>
      </c>
      <c r="GQ158" s="21">
        <f>T158</f>
        <v>1560</v>
      </c>
      <c r="GR158" s="21"/>
      <c r="GS158" s="21">
        <f>T158</f>
        <v>1560</v>
      </c>
      <c r="GT158" s="21"/>
      <c r="GU158" s="21"/>
      <c r="GV158" s="21"/>
      <c r="GW158" s="21">
        <f>ROUND(Source!AG145*Source!I145,0)</f>
        <v>0</v>
      </c>
      <c r="GX158" s="21">
        <f>ROUND(Source!AJ145*Source!I145,0)</f>
        <v>0</v>
      </c>
      <c r="GY158" s="21"/>
      <c r="GZ158" s="21"/>
      <c r="HA158" s="21"/>
      <c r="HB158" s="21">
        <f>T158</f>
        <v>1560</v>
      </c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x14ac:dyDescent="0.2">
      <c r="A159" s="200"/>
      <c r="B159" s="201" t="s">
        <v>545</v>
      </c>
      <c r="C159" s="201" t="s">
        <v>571</v>
      </c>
      <c r="D159" s="202"/>
      <c r="E159" s="202"/>
      <c r="F159" s="202"/>
      <c r="G159" s="202"/>
      <c r="H159" s="202"/>
      <c r="I159" s="202"/>
      <c r="J159" s="202"/>
      <c r="K159" s="203"/>
    </row>
    <row r="160" spans="1:255" x14ac:dyDescent="0.2">
      <c r="A160" s="78" t="s">
        <v>216</v>
      </c>
      <c r="B160" s="85" t="s">
        <v>29</v>
      </c>
      <c r="C160" s="79" t="s">
        <v>217</v>
      </c>
      <c r="D160" s="80" t="s">
        <v>48</v>
      </c>
      <c r="E160" s="81">
        <f>Source!I147</f>
        <v>30</v>
      </c>
      <c r="F160" s="82">
        <v>6.97</v>
      </c>
      <c r="G160" s="199"/>
      <c r="H160" s="82">
        <f>Source!AC147</f>
        <v>6.97</v>
      </c>
      <c r="I160" s="83">
        <f>T160</f>
        <v>209</v>
      </c>
      <c r="J160" s="199">
        <v>7.5</v>
      </c>
      <c r="K160" s="84">
        <f>U160</f>
        <v>1568</v>
      </c>
      <c r="O160" s="21"/>
      <c r="P160" s="21"/>
      <c r="Q160" s="21"/>
      <c r="R160" s="21"/>
      <c r="S160" s="21"/>
      <c r="T160" s="21">
        <f>ROUND(Source!AC147*Source!AW147*Source!I147,0)</f>
        <v>209</v>
      </c>
      <c r="U160" s="21">
        <f>Source!P147</f>
        <v>1568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>
        <f>T160</f>
        <v>209</v>
      </c>
      <c r="GK160" s="21"/>
      <c r="GL160" s="21"/>
      <c r="GM160" s="21"/>
      <c r="GN160" s="21">
        <f>T160</f>
        <v>209</v>
      </c>
      <c r="GO160" s="21"/>
      <c r="GP160" s="21">
        <f>T160</f>
        <v>209</v>
      </c>
      <c r="GQ160" s="21">
        <f>T160</f>
        <v>209</v>
      </c>
      <c r="GR160" s="21"/>
      <c r="GS160" s="21">
        <f>T160</f>
        <v>209</v>
      </c>
      <c r="GT160" s="21"/>
      <c r="GU160" s="21"/>
      <c r="GV160" s="21"/>
      <c r="GW160" s="21">
        <f>ROUND(Source!AG147*Source!I147,0)</f>
        <v>0</v>
      </c>
      <c r="GX160" s="21">
        <f>ROUND(Source!AJ147*Source!I147,0)</f>
        <v>0</v>
      </c>
      <c r="GY160" s="21"/>
      <c r="GZ160" s="21"/>
      <c r="HA160" s="21"/>
      <c r="HB160" s="21">
        <f>T160</f>
        <v>209</v>
      </c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x14ac:dyDescent="0.2">
      <c r="A161" s="200"/>
      <c r="B161" s="201" t="s">
        <v>545</v>
      </c>
      <c r="C161" s="201" t="s">
        <v>572</v>
      </c>
      <c r="D161" s="202"/>
      <c r="E161" s="202"/>
      <c r="F161" s="202"/>
      <c r="G161" s="202"/>
      <c r="H161" s="202"/>
      <c r="I161" s="202"/>
      <c r="J161" s="202"/>
      <c r="K161" s="203"/>
    </row>
    <row r="162" spans="1:255" x14ac:dyDescent="0.2">
      <c r="A162" s="78" t="s">
        <v>219</v>
      </c>
      <c r="B162" s="85" t="s">
        <v>29</v>
      </c>
      <c r="C162" s="79" t="s">
        <v>220</v>
      </c>
      <c r="D162" s="80" t="s">
        <v>48</v>
      </c>
      <c r="E162" s="81">
        <f>Source!I149</f>
        <v>60</v>
      </c>
      <c r="F162" s="82">
        <v>6.12</v>
      </c>
      <c r="G162" s="199"/>
      <c r="H162" s="82">
        <f>Source!AC149</f>
        <v>6.12</v>
      </c>
      <c r="I162" s="83">
        <f>T162</f>
        <v>367</v>
      </c>
      <c r="J162" s="199">
        <v>7.5</v>
      </c>
      <c r="K162" s="84">
        <f>U162</f>
        <v>2754</v>
      </c>
      <c r="O162" s="21"/>
      <c r="P162" s="21"/>
      <c r="Q162" s="21"/>
      <c r="R162" s="21"/>
      <c r="S162" s="21"/>
      <c r="T162" s="21">
        <f>ROUND(Source!AC149*Source!AW149*Source!I149,0)</f>
        <v>367</v>
      </c>
      <c r="U162" s="21">
        <f>Source!P149</f>
        <v>2754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>
        <f>T162</f>
        <v>367</v>
      </c>
      <c r="GK162" s="21"/>
      <c r="GL162" s="21"/>
      <c r="GM162" s="21"/>
      <c r="GN162" s="21">
        <f>T162</f>
        <v>367</v>
      </c>
      <c r="GO162" s="21"/>
      <c r="GP162" s="21">
        <f>T162</f>
        <v>367</v>
      </c>
      <c r="GQ162" s="21">
        <f>T162</f>
        <v>367</v>
      </c>
      <c r="GR162" s="21"/>
      <c r="GS162" s="21">
        <f>T162</f>
        <v>367</v>
      </c>
      <c r="GT162" s="21"/>
      <c r="GU162" s="21"/>
      <c r="GV162" s="21"/>
      <c r="GW162" s="21">
        <f>ROUND(Source!AG149*Source!I149,0)</f>
        <v>0</v>
      </c>
      <c r="GX162" s="21">
        <f>ROUND(Source!AJ149*Source!I149,0)</f>
        <v>0</v>
      </c>
      <c r="GY162" s="21"/>
      <c r="GZ162" s="21"/>
      <c r="HA162" s="21"/>
      <c r="HB162" s="21">
        <f>T162</f>
        <v>367</v>
      </c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ht="13.5" thickBot="1" x14ac:dyDescent="0.25">
      <c r="A163" s="204"/>
      <c r="B163" s="205" t="s">
        <v>545</v>
      </c>
      <c r="C163" s="205" t="s">
        <v>573</v>
      </c>
      <c r="D163" s="206"/>
      <c r="E163" s="206"/>
      <c r="F163" s="206"/>
      <c r="G163" s="206"/>
      <c r="H163" s="206"/>
      <c r="I163" s="206"/>
      <c r="J163" s="206"/>
      <c r="K163" s="207"/>
    </row>
    <row r="164" spans="1:255" x14ac:dyDescent="0.2">
      <c r="A164" s="70"/>
      <c r="B164" s="69"/>
      <c r="C164" s="69"/>
      <c r="D164" s="69"/>
      <c r="E164" s="69"/>
      <c r="F164" s="69"/>
      <c r="G164" s="69"/>
      <c r="H164" s="184">
        <f>R164</f>
        <v>4844</v>
      </c>
      <c r="I164" s="185"/>
      <c r="J164" s="184">
        <f>S164</f>
        <v>41508</v>
      </c>
      <c r="K164" s="186"/>
      <c r="O164" s="21"/>
      <c r="P164" s="21"/>
      <c r="Q164" s="21"/>
      <c r="R164" s="21">
        <f>SUM(T149:T163)</f>
        <v>4844</v>
      </c>
      <c r="S164" s="21">
        <f>SUM(U149:U163)</f>
        <v>41508</v>
      </c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>
        <f>R164</f>
        <v>4844</v>
      </c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ht="24" x14ac:dyDescent="0.2">
      <c r="A165" s="78">
        <v>8</v>
      </c>
      <c r="B165" s="85" t="s">
        <v>234</v>
      </c>
      <c r="C165" s="79" t="s">
        <v>235</v>
      </c>
      <c r="D165" s="80" t="s">
        <v>208</v>
      </c>
      <c r="E165" s="81">
        <v>24</v>
      </c>
      <c r="F165" s="82">
        <f>Source!AK165</f>
        <v>135.15</v>
      </c>
      <c r="G165" s="197" t="s">
        <v>6</v>
      </c>
      <c r="H165" s="82">
        <f>Source!AB165</f>
        <v>132.22999999999999</v>
      </c>
      <c r="I165" s="83"/>
      <c r="J165" s="198"/>
      <c r="K165" s="84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x14ac:dyDescent="0.2">
      <c r="A166" s="55"/>
      <c r="B166" s="52"/>
      <c r="C166" s="52" t="s">
        <v>534</v>
      </c>
      <c r="D166" s="53"/>
      <c r="E166" s="54"/>
      <c r="F166" s="56">
        <v>38.01</v>
      </c>
      <c r="G166" s="196"/>
      <c r="H166" s="56">
        <f>Source!AF165</f>
        <v>38.01</v>
      </c>
      <c r="I166" s="57">
        <f>T166</f>
        <v>912</v>
      </c>
      <c r="J166" s="196">
        <v>18.3</v>
      </c>
      <c r="K166" s="58">
        <f>U166</f>
        <v>16694</v>
      </c>
      <c r="O166" s="21"/>
      <c r="P166" s="21"/>
      <c r="Q166" s="21"/>
      <c r="R166" s="21"/>
      <c r="S166" s="21"/>
      <c r="T166" s="21">
        <f>ROUND(Source!AF165*Source!AV165*Source!I165,0)</f>
        <v>912</v>
      </c>
      <c r="U166" s="21">
        <f>Source!S165</f>
        <v>16694</v>
      </c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>
        <f>T166</f>
        <v>912</v>
      </c>
      <c r="GK166" s="21">
        <f>T166</f>
        <v>912</v>
      </c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>
        <f>T166</f>
        <v>912</v>
      </c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x14ac:dyDescent="0.2">
      <c r="A167" s="64"/>
      <c r="B167" s="60"/>
      <c r="C167" s="60" t="s">
        <v>535</v>
      </c>
      <c r="D167" s="61"/>
      <c r="E167" s="62"/>
      <c r="F167" s="66">
        <v>94.21</v>
      </c>
      <c r="G167" s="63"/>
      <c r="H167" s="66">
        <f>Source!AD165</f>
        <v>94.21</v>
      </c>
      <c r="I167" s="67">
        <f>T167</f>
        <v>2261</v>
      </c>
      <c r="J167" s="63">
        <v>12.5</v>
      </c>
      <c r="K167" s="68">
        <f>U167</f>
        <v>28263</v>
      </c>
      <c r="O167" s="21"/>
      <c r="P167" s="21"/>
      <c r="Q167" s="21"/>
      <c r="R167" s="21"/>
      <c r="S167" s="21"/>
      <c r="T167" s="21">
        <f>ROUND(Source!AD165*Source!AV165*Source!I165,0)</f>
        <v>2261</v>
      </c>
      <c r="U167" s="21">
        <f>Source!Q165</f>
        <v>28263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>
        <f>T167</f>
        <v>2261</v>
      </c>
      <c r="GK167" s="21"/>
      <c r="GL167" s="21">
        <f>T167</f>
        <v>2261</v>
      </c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>
        <f>T167</f>
        <v>2261</v>
      </c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x14ac:dyDescent="0.2">
      <c r="A168" s="64"/>
      <c r="B168" s="60"/>
      <c r="C168" s="60" t="s">
        <v>536</v>
      </c>
      <c r="D168" s="61"/>
      <c r="E168" s="62"/>
      <c r="F168" s="66">
        <v>12.31</v>
      </c>
      <c r="G168" s="63"/>
      <c r="H168" s="66">
        <f>Source!AE165</f>
        <v>12.31</v>
      </c>
      <c r="I168" s="67">
        <f>GM168</f>
        <v>295</v>
      </c>
      <c r="J168" s="63">
        <v>18.3</v>
      </c>
      <c r="K168" s="68">
        <f>Source!R165</f>
        <v>5407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>
        <f>ROUND(Source!AE165*Source!AV165*Source!I165,0)</f>
        <v>295</v>
      </c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x14ac:dyDescent="0.2">
      <c r="A169" s="64"/>
      <c r="B169" s="60"/>
      <c r="C169" s="60" t="s">
        <v>544</v>
      </c>
      <c r="D169" s="61"/>
      <c r="E169" s="62"/>
      <c r="F169" s="66">
        <v>2.93</v>
      </c>
      <c r="G169" s="63"/>
      <c r="H169" s="66">
        <f>Source!AC165</f>
        <v>0.01</v>
      </c>
      <c r="I169" s="67">
        <f>T169</f>
        <v>0</v>
      </c>
      <c r="J169" s="63">
        <v>7.5</v>
      </c>
      <c r="K169" s="68">
        <f>U169</f>
        <v>2</v>
      </c>
      <c r="O169" s="21"/>
      <c r="P169" s="21"/>
      <c r="Q169" s="21"/>
      <c r="R169" s="21"/>
      <c r="S169" s="21"/>
      <c r="T169" s="21">
        <f>ROUND(Source!AC165*Source!AW165*Source!I165,0)</f>
        <v>0</v>
      </c>
      <c r="U169" s="21">
        <f>Source!P165</f>
        <v>2</v>
      </c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>
        <f>T169</f>
        <v>0</v>
      </c>
      <c r="GK169" s="21"/>
      <c r="GL169" s="21"/>
      <c r="GM169" s="21"/>
      <c r="GN169" s="21">
        <f>T169</f>
        <v>0</v>
      </c>
      <c r="GO169" s="21"/>
      <c r="GP169" s="21">
        <f>T169</f>
        <v>0</v>
      </c>
      <c r="GQ169" s="21">
        <f>T169</f>
        <v>0</v>
      </c>
      <c r="GR169" s="21"/>
      <c r="GS169" s="21">
        <f>T169</f>
        <v>0</v>
      </c>
      <c r="GT169" s="21"/>
      <c r="GU169" s="21"/>
      <c r="GV169" s="21"/>
      <c r="GW169" s="21">
        <f>ROUND(Source!AG165*Source!I165,0)</f>
        <v>0</v>
      </c>
      <c r="GX169" s="21">
        <f>ROUND(Source!AJ165*Source!I165,0)</f>
        <v>0</v>
      </c>
      <c r="GY169" s="21"/>
      <c r="GZ169" s="21"/>
      <c r="HA169" s="21"/>
      <c r="HB169" s="21">
        <f>T169</f>
        <v>0</v>
      </c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x14ac:dyDescent="0.2">
      <c r="A170" s="64"/>
      <c r="B170" s="60"/>
      <c r="C170" s="60" t="s">
        <v>537</v>
      </c>
      <c r="D170" s="61"/>
      <c r="E170" s="62">
        <v>105</v>
      </c>
      <c r="F170" s="67" t="s">
        <v>538</v>
      </c>
      <c r="G170" s="63"/>
      <c r="H170" s="66">
        <f>ROUND((Source!AF165*Source!AV165+Source!AE165*Source!AV165)*(Source!FX165)/100,2)</f>
        <v>52.84</v>
      </c>
      <c r="I170" s="67">
        <f>T170</f>
        <v>1267</v>
      </c>
      <c r="J170" s="63" t="s">
        <v>539</v>
      </c>
      <c r="K170" s="68">
        <f>U170</f>
        <v>19670</v>
      </c>
      <c r="O170" s="21"/>
      <c r="P170" s="21"/>
      <c r="Q170" s="21"/>
      <c r="R170" s="21"/>
      <c r="S170" s="21"/>
      <c r="T170" s="21">
        <f>ROUND((ROUND(Source!AF165*Source!AV165*Source!I165,0)+ROUND(Source!AE165*Source!AV165*Source!I165,0))*(Source!FX165)/100,0)</f>
        <v>1267</v>
      </c>
      <c r="U170" s="21">
        <f>Source!X165</f>
        <v>19670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>
        <f>T170</f>
        <v>1267</v>
      </c>
      <c r="GZ170" s="21"/>
      <c r="HA170" s="21"/>
      <c r="HB170" s="21">
        <f>T170</f>
        <v>1267</v>
      </c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x14ac:dyDescent="0.2">
      <c r="A171" s="64"/>
      <c r="B171" s="60"/>
      <c r="C171" s="60" t="s">
        <v>540</v>
      </c>
      <c r="D171" s="61"/>
      <c r="E171" s="62">
        <v>60</v>
      </c>
      <c r="F171" s="67" t="s">
        <v>538</v>
      </c>
      <c r="G171" s="63"/>
      <c r="H171" s="66">
        <f>ROUND((Source!AF165*Source!AV165+Source!AE165*Source!AV165)*(Source!FY165)/100,2)</f>
        <v>30.19</v>
      </c>
      <c r="I171" s="67">
        <f>T171</f>
        <v>724</v>
      </c>
      <c r="J171" s="63" t="s">
        <v>541</v>
      </c>
      <c r="K171" s="68">
        <f>U171</f>
        <v>10608</v>
      </c>
      <c r="O171" s="21"/>
      <c r="P171" s="21"/>
      <c r="Q171" s="21"/>
      <c r="R171" s="21"/>
      <c r="S171" s="21"/>
      <c r="T171" s="21">
        <f>ROUND((ROUND(Source!AF165*Source!AV165*Source!I165,0)+ROUND(Source!AE165*Source!AV165*Source!I165,0))*(Source!FY165)/100,0)</f>
        <v>724</v>
      </c>
      <c r="U171" s="21">
        <f>Source!Y165</f>
        <v>10608</v>
      </c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>
        <f>T171</f>
        <v>724</v>
      </c>
      <c r="HA171" s="21"/>
      <c r="HB171" s="21">
        <f>T171</f>
        <v>724</v>
      </c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x14ac:dyDescent="0.2">
      <c r="A172" s="64"/>
      <c r="B172" s="60"/>
      <c r="C172" s="60" t="s">
        <v>542</v>
      </c>
      <c r="D172" s="61" t="s">
        <v>543</v>
      </c>
      <c r="E172" s="62">
        <v>4.29</v>
      </c>
      <c r="F172" s="63"/>
      <c r="G172" s="63"/>
      <c r="H172" s="63">
        <f>ROUND(Source!AH165,2)</f>
        <v>4.29</v>
      </c>
      <c r="I172" s="66">
        <f>Source!U165</f>
        <v>102.96000000000001</v>
      </c>
      <c r="J172" s="63"/>
      <c r="K172" s="65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x14ac:dyDescent="0.2">
      <c r="A173" s="78" t="s">
        <v>240</v>
      </c>
      <c r="B173" s="85" t="s">
        <v>29</v>
      </c>
      <c r="C173" s="79" t="s">
        <v>241</v>
      </c>
      <c r="D173" s="80" t="s">
        <v>31</v>
      </c>
      <c r="E173" s="81">
        <f>Source!I169</f>
        <v>24</v>
      </c>
      <c r="F173" s="82">
        <v>694.67</v>
      </c>
      <c r="G173" s="199"/>
      <c r="H173" s="82">
        <f>Source!AC169</f>
        <v>694.67</v>
      </c>
      <c r="I173" s="83">
        <f>T173</f>
        <v>16672</v>
      </c>
      <c r="J173" s="199">
        <v>7.5</v>
      </c>
      <c r="K173" s="84">
        <f>U173</f>
        <v>125041</v>
      </c>
      <c r="O173" s="21"/>
      <c r="P173" s="21"/>
      <c r="Q173" s="21"/>
      <c r="R173" s="21"/>
      <c r="S173" s="21"/>
      <c r="T173" s="21">
        <f>ROUND(Source!AC169*Source!AW169*Source!I169,0)</f>
        <v>16672</v>
      </c>
      <c r="U173" s="21">
        <f>Source!P169</f>
        <v>125041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>
        <f>T173</f>
        <v>16672</v>
      </c>
      <c r="GK173" s="21"/>
      <c r="GL173" s="21"/>
      <c r="GM173" s="21"/>
      <c r="GN173" s="21">
        <f>T173</f>
        <v>16672</v>
      </c>
      <c r="GO173" s="21"/>
      <c r="GP173" s="21">
        <f>T173</f>
        <v>16672</v>
      </c>
      <c r="GQ173" s="21">
        <f>T173</f>
        <v>16672</v>
      </c>
      <c r="GR173" s="21"/>
      <c r="GS173" s="21">
        <f>T173</f>
        <v>16672</v>
      </c>
      <c r="GT173" s="21"/>
      <c r="GU173" s="21"/>
      <c r="GV173" s="21"/>
      <c r="GW173" s="21">
        <f>ROUND(Source!AG169*Source!I169,0)</f>
        <v>0</v>
      </c>
      <c r="GX173" s="21">
        <f>ROUND(Source!AJ169*Source!I169,0)</f>
        <v>0</v>
      </c>
      <c r="GY173" s="21"/>
      <c r="GZ173" s="21"/>
      <c r="HA173" s="21"/>
      <c r="HB173" s="21">
        <f>T173</f>
        <v>16672</v>
      </c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ht="13.5" thickBot="1" x14ac:dyDescent="0.25">
      <c r="A174" s="204"/>
      <c r="B174" s="205" t="s">
        <v>545</v>
      </c>
      <c r="C174" s="205" t="s">
        <v>574</v>
      </c>
      <c r="D174" s="206"/>
      <c r="E174" s="206"/>
      <c r="F174" s="206"/>
      <c r="G174" s="206"/>
      <c r="H174" s="206"/>
      <c r="I174" s="206"/>
      <c r="J174" s="206"/>
      <c r="K174" s="207"/>
    </row>
    <row r="175" spans="1:255" x14ac:dyDescent="0.2">
      <c r="A175" s="70"/>
      <c r="B175" s="69"/>
      <c r="C175" s="69"/>
      <c r="D175" s="69"/>
      <c r="E175" s="69"/>
      <c r="F175" s="69"/>
      <c r="G175" s="69"/>
      <c r="H175" s="184">
        <f>R175</f>
        <v>21836</v>
      </c>
      <c r="I175" s="185"/>
      <c r="J175" s="184">
        <f>S175</f>
        <v>200278</v>
      </c>
      <c r="K175" s="186"/>
      <c r="O175" s="21"/>
      <c r="P175" s="21"/>
      <c r="Q175" s="21"/>
      <c r="R175" s="21">
        <f>SUM(T165:T174)</f>
        <v>21836</v>
      </c>
      <c r="S175" s="21">
        <f>SUM(U165:U174)</f>
        <v>200278</v>
      </c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>
        <f>R175</f>
        <v>21836</v>
      </c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ht="24" x14ac:dyDescent="0.2">
      <c r="A176" s="78">
        <v>9</v>
      </c>
      <c r="B176" s="85" t="s">
        <v>253</v>
      </c>
      <c r="C176" s="79" t="s">
        <v>254</v>
      </c>
      <c r="D176" s="80" t="s">
        <v>17</v>
      </c>
      <c r="E176" s="81">
        <v>21</v>
      </c>
      <c r="F176" s="82">
        <f>Source!AK187</f>
        <v>152.85</v>
      </c>
      <c r="G176" s="197" t="s">
        <v>6</v>
      </c>
      <c r="H176" s="82">
        <f>Source!AB187</f>
        <v>120</v>
      </c>
      <c r="I176" s="83"/>
      <c r="J176" s="198"/>
      <c r="K176" s="84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x14ac:dyDescent="0.2">
      <c r="A177" s="55"/>
      <c r="B177" s="52"/>
      <c r="C177" s="52" t="s">
        <v>534</v>
      </c>
      <c r="D177" s="53"/>
      <c r="E177" s="54"/>
      <c r="F177" s="56">
        <v>6.85</v>
      </c>
      <c r="G177" s="196"/>
      <c r="H177" s="56">
        <f>Source!AF187</f>
        <v>6.85</v>
      </c>
      <c r="I177" s="57">
        <f>T177</f>
        <v>144</v>
      </c>
      <c r="J177" s="196">
        <v>18.3</v>
      </c>
      <c r="K177" s="58">
        <f>U177</f>
        <v>2632</v>
      </c>
      <c r="O177" s="21"/>
      <c r="P177" s="21"/>
      <c r="Q177" s="21"/>
      <c r="R177" s="21"/>
      <c r="S177" s="21"/>
      <c r="T177" s="21">
        <f>ROUND(Source!AF187*Source!AV187*Source!I187,0)</f>
        <v>144</v>
      </c>
      <c r="U177" s="21">
        <f>Source!S187</f>
        <v>2632</v>
      </c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>
        <f>T177</f>
        <v>144</v>
      </c>
      <c r="GK177" s="21">
        <f>T177</f>
        <v>144</v>
      </c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>
        <f>T177</f>
        <v>144</v>
      </c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x14ac:dyDescent="0.2">
      <c r="A178" s="64"/>
      <c r="B178" s="60"/>
      <c r="C178" s="60" t="s">
        <v>535</v>
      </c>
      <c r="D178" s="61"/>
      <c r="E178" s="62"/>
      <c r="F178" s="66">
        <v>113.15</v>
      </c>
      <c r="G178" s="63"/>
      <c r="H178" s="66">
        <f>Source!AD187</f>
        <v>113.15</v>
      </c>
      <c r="I178" s="67">
        <f>T178</f>
        <v>2376</v>
      </c>
      <c r="J178" s="63">
        <v>12.5</v>
      </c>
      <c r="K178" s="68">
        <f>U178</f>
        <v>29702</v>
      </c>
      <c r="O178" s="21"/>
      <c r="P178" s="21"/>
      <c r="Q178" s="21"/>
      <c r="R178" s="21"/>
      <c r="S178" s="21"/>
      <c r="T178" s="21">
        <f>ROUND(Source!AD187*Source!AV187*Source!I187,0)</f>
        <v>2376</v>
      </c>
      <c r="U178" s="21">
        <f>Source!Q187</f>
        <v>29702</v>
      </c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>
        <f>T178</f>
        <v>2376</v>
      </c>
      <c r="GK178" s="21"/>
      <c r="GL178" s="21">
        <f>T178</f>
        <v>2376</v>
      </c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>
        <f>T178</f>
        <v>2376</v>
      </c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x14ac:dyDescent="0.2">
      <c r="A179" s="64"/>
      <c r="B179" s="60"/>
      <c r="C179" s="60" t="s">
        <v>536</v>
      </c>
      <c r="D179" s="61"/>
      <c r="E179" s="62"/>
      <c r="F179" s="66">
        <v>6.14</v>
      </c>
      <c r="G179" s="63"/>
      <c r="H179" s="66">
        <f>Source!AE187</f>
        <v>6.14</v>
      </c>
      <c r="I179" s="67">
        <f>GM179</f>
        <v>129</v>
      </c>
      <c r="J179" s="63">
        <v>18.3</v>
      </c>
      <c r="K179" s="68">
        <f>Source!R187</f>
        <v>2360</v>
      </c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>
        <f>ROUND(Source!AE187*Source!AV187*Source!I187,0)</f>
        <v>129</v>
      </c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x14ac:dyDescent="0.2">
      <c r="A180" s="64"/>
      <c r="B180" s="60"/>
      <c r="C180" s="60" t="s">
        <v>537</v>
      </c>
      <c r="D180" s="61"/>
      <c r="E180" s="62">
        <v>105</v>
      </c>
      <c r="F180" s="67" t="s">
        <v>538</v>
      </c>
      <c r="G180" s="63"/>
      <c r="H180" s="66">
        <f>ROUND((Source!AF187*Source!AV187+Source!AE187*Source!AV187)*(Source!FX187)/100,2)</f>
        <v>13.64</v>
      </c>
      <c r="I180" s="67">
        <f>T180</f>
        <v>287</v>
      </c>
      <c r="J180" s="63" t="s">
        <v>539</v>
      </c>
      <c r="K180" s="68">
        <f>U180</f>
        <v>4443</v>
      </c>
      <c r="O180" s="21"/>
      <c r="P180" s="21"/>
      <c r="Q180" s="21"/>
      <c r="R180" s="21"/>
      <c r="S180" s="21"/>
      <c r="T180" s="21">
        <f>ROUND((ROUND(Source!AF187*Source!AV187*Source!I187,0)+ROUND(Source!AE187*Source!AV187*Source!I187,0))*(Source!FX187)/100,0)</f>
        <v>287</v>
      </c>
      <c r="U180" s="21">
        <f>Source!X187</f>
        <v>4443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>
        <f>T180</f>
        <v>287</v>
      </c>
      <c r="GZ180" s="21"/>
      <c r="HA180" s="21"/>
      <c r="HB180" s="21">
        <f>T180</f>
        <v>287</v>
      </c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x14ac:dyDescent="0.2">
      <c r="A181" s="64"/>
      <c r="B181" s="60"/>
      <c r="C181" s="60" t="s">
        <v>540</v>
      </c>
      <c r="D181" s="61"/>
      <c r="E181" s="62">
        <v>60</v>
      </c>
      <c r="F181" s="67" t="s">
        <v>538</v>
      </c>
      <c r="G181" s="63"/>
      <c r="H181" s="66">
        <f>ROUND((Source!AF187*Source!AV187+Source!AE187*Source!AV187)*(Source!FY187)/100,2)</f>
        <v>7.79</v>
      </c>
      <c r="I181" s="67">
        <f>T181</f>
        <v>164</v>
      </c>
      <c r="J181" s="63" t="s">
        <v>541</v>
      </c>
      <c r="K181" s="68">
        <f>U181</f>
        <v>2396</v>
      </c>
      <c r="O181" s="21"/>
      <c r="P181" s="21"/>
      <c r="Q181" s="21"/>
      <c r="R181" s="21"/>
      <c r="S181" s="21"/>
      <c r="T181" s="21">
        <f>ROUND((ROUND(Source!AF187*Source!AV187*Source!I187,0)+ROUND(Source!AE187*Source!AV187*Source!I187,0))*(Source!FY187)/100,0)</f>
        <v>164</v>
      </c>
      <c r="U181" s="21">
        <f>Source!Y187</f>
        <v>2396</v>
      </c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>
        <f>T181</f>
        <v>164</v>
      </c>
      <c r="HA181" s="21"/>
      <c r="HB181" s="21">
        <f>T181</f>
        <v>164</v>
      </c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x14ac:dyDescent="0.2">
      <c r="A182" s="64"/>
      <c r="B182" s="60"/>
      <c r="C182" s="60" t="s">
        <v>542</v>
      </c>
      <c r="D182" s="61" t="s">
        <v>543</v>
      </c>
      <c r="E182" s="62">
        <v>0.81</v>
      </c>
      <c r="F182" s="63"/>
      <c r="G182" s="63"/>
      <c r="H182" s="63">
        <f>ROUND(Source!AH187,2)</f>
        <v>0.81</v>
      </c>
      <c r="I182" s="66">
        <f>Source!U187</f>
        <v>17.010000000000002</v>
      </c>
      <c r="J182" s="63"/>
      <c r="K182" s="65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x14ac:dyDescent="0.2">
      <c r="A183" s="78" t="s">
        <v>256</v>
      </c>
      <c r="B183" s="85" t="s">
        <v>29</v>
      </c>
      <c r="C183" s="79" t="s">
        <v>257</v>
      </c>
      <c r="D183" s="80" t="s">
        <v>48</v>
      </c>
      <c r="E183" s="81">
        <f>Source!I189</f>
        <v>50</v>
      </c>
      <c r="F183" s="82">
        <v>5.96</v>
      </c>
      <c r="G183" s="199"/>
      <c r="H183" s="82">
        <f>Source!AC189</f>
        <v>5.96</v>
      </c>
      <c r="I183" s="83">
        <f>T183</f>
        <v>298</v>
      </c>
      <c r="J183" s="199">
        <v>7.5</v>
      </c>
      <c r="K183" s="84">
        <f>U183</f>
        <v>2235</v>
      </c>
      <c r="O183" s="21"/>
      <c r="P183" s="21"/>
      <c r="Q183" s="21"/>
      <c r="R183" s="21"/>
      <c r="S183" s="21"/>
      <c r="T183" s="21">
        <f>ROUND(Source!AC189*Source!AW189*Source!I189,0)</f>
        <v>298</v>
      </c>
      <c r="U183" s="21">
        <f>Source!P189</f>
        <v>2235</v>
      </c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>
        <f>T183</f>
        <v>298</v>
      </c>
      <c r="GK183" s="21"/>
      <c r="GL183" s="21"/>
      <c r="GM183" s="21"/>
      <c r="GN183" s="21">
        <f>T183</f>
        <v>298</v>
      </c>
      <c r="GO183" s="21"/>
      <c r="GP183" s="21">
        <f>T183</f>
        <v>298</v>
      </c>
      <c r="GQ183" s="21">
        <f>T183</f>
        <v>298</v>
      </c>
      <c r="GR183" s="21"/>
      <c r="GS183" s="21">
        <f>T183</f>
        <v>298</v>
      </c>
      <c r="GT183" s="21"/>
      <c r="GU183" s="21"/>
      <c r="GV183" s="21"/>
      <c r="GW183" s="21">
        <f>ROUND(Source!AG189*Source!I189,0)</f>
        <v>0</v>
      </c>
      <c r="GX183" s="21">
        <f>ROUND(Source!AJ189*Source!I189,0)</f>
        <v>0</v>
      </c>
      <c r="GY183" s="21"/>
      <c r="GZ183" s="21"/>
      <c r="HA183" s="21"/>
      <c r="HB183" s="21">
        <f>T183</f>
        <v>298</v>
      </c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x14ac:dyDescent="0.2">
      <c r="A184" s="200"/>
      <c r="B184" s="201" t="s">
        <v>545</v>
      </c>
      <c r="C184" s="201" t="s">
        <v>575</v>
      </c>
      <c r="D184" s="202"/>
      <c r="E184" s="202"/>
      <c r="F184" s="202"/>
      <c r="G184" s="202"/>
      <c r="H184" s="202"/>
      <c r="I184" s="202"/>
      <c r="J184" s="202"/>
      <c r="K184" s="203"/>
    </row>
    <row r="185" spans="1:255" x14ac:dyDescent="0.2">
      <c r="A185" s="78" t="s">
        <v>259</v>
      </c>
      <c r="B185" s="85" t="s">
        <v>29</v>
      </c>
      <c r="C185" s="79" t="s">
        <v>260</v>
      </c>
      <c r="D185" s="80" t="s">
        <v>48</v>
      </c>
      <c r="E185" s="81">
        <f>Source!I191</f>
        <v>30</v>
      </c>
      <c r="F185" s="82">
        <v>5.98</v>
      </c>
      <c r="G185" s="199"/>
      <c r="H185" s="82">
        <f>Source!AC191</f>
        <v>5.98</v>
      </c>
      <c r="I185" s="83">
        <f>T185</f>
        <v>179</v>
      </c>
      <c r="J185" s="199">
        <v>7.5</v>
      </c>
      <c r="K185" s="84">
        <f>U185</f>
        <v>1346</v>
      </c>
      <c r="O185" s="21"/>
      <c r="P185" s="21"/>
      <c r="Q185" s="21"/>
      <c r="R185" s="21"/>
      <c r="S185" s="21"/>
      <c r="T185" s="21">
        <f>ROUND(Source!AC191*Source!AW191*Source!I191,0)</f>
        <v>179</v>
      </c>
      <c r="U185" s="21">
        <f>Source!P191</f>
        <v>1346</v>
      </c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>
        <f>T185</f>
        <v>179</v>
      </c>
      <c r="GK185" s="21"/>
      <c r="GL185" s="21"/>
      <c r="GM185" s="21"/>
      <c r="GN185" s="21">
        <f>T185</f>
        <v>179</v>
      </c>
      <c r="GO185" s="21"/>
      <c r="GP185" s="21">
        <f>T185</f>
        <v>179</v>
      </c>
      <c r="GQ185" s="21">
        <f>T185</f>
        <v>179</v>
      </c>
      <c r="GR185" s="21"/>
      <c r="GS185" s="21">
        <f>T185</f>
        <v>179</v>
      </c>
      <c r="GT185" s="21"/>
      <c r="GU185" s="21"/>
      <c r="GV185" s="21"/>
      <c r="GW185" s="21">
        <f>ROUND(Source!AG191*Source!I191,0)</f>
        <v>0</v>
      </c>
      <c r="GX185" s="21">
        <f>ROUND(Source!AJ191*Source!I191,0)</f>
        <v>0</v>
      </c>
      <c r="GY185" s="21"/>
      <c r="GZ185" s="21"/>
      <c r="HA185" s="21"/>
      <c r="HB185" s="21">
        <f>T185</f>
        <v>179</v>
      </c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x14ac:dyDescent="0.2">
      <c r="A186" s="200"/>
      <c r="B186" s="201" t="s">
        <v>545</v>
      </c>
      <c r="C186" s="201" t="s">
        <v>576</v>
      </c>
      <c r="D186" s="202"/>
      <c r="E186" s="202"/>
      <c r="F186" s="202"/>
      <c r="G186" s="202"/>
      <c r="H186" s="202"/>
      <c r="I186" s="202"/>
      <c r="J186" s="202"/>
      <c r="K186" s="203"/>
    </row>
    <row r="187" spans="1:255" x14ac:dyDescent="0.2">
      <c r="A187" s="78" t="s">
        <v>263</v>
      </c>
      <c r="B187" s="85" t="s">
        <v>29</v>
      </c>
      <c r="C187" s="79" t="s">
        <v>264</v>
      </c>
      <c r="D187" s="80" t="s">
        <v>31</v>
      </c>
      <c r="E187" s="81">
        <f>Source!I193</f>
        <v>21</v>
      </c>
      <c r="F187" s="82">
        <v>65.17</v>
      </c>
      <c r="G187" s="199"/>
      <c r="H187" s="82">
        <f>Source!AC193</f>
        <v>65.17</v>
      </c>
      <c r="I187" s="83">
        <f>T187</f>
        <v>1369</v>
      </c>
      <c r="J187" s="199">
        <v>7.5</v>
      </c>
      <c r="K187" s="84">
        <f>U187</f>
        <v>10264</v>
      </c>
      <c r="O187" s="21"/>
      <c r="P187" s="21"/>
      <c r="Q187" s="21"/>
      <c r="R187" s="21"/>
      <c r="S187" s="21"/>
      <c r="T187" s="21">
        <f>ROUND(Source!AC193*Source!AW193*Source!I193,0)</f>
        <v>1369</v>
      </c>
      <c r="U187" s="21">
        <f>Source!P193</f>
        <v>10264</v>
      </c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>
        <f>T187</f>
        <v>1369</v>
      </c>
      <c r="GK187" s="21"/>
      <c r="GL187" s="21"/>
      <c r="GM187" s="21"/>
      <c r="GN187" s="21">
        <f>T187</f>
        <v>1369</v>
      </c>
      <c r="GO187" s="21"/>
      <c r="GP187" s="21">
        <f>T187</f>
        <v>1369</v>
      </c>
      <c r="GQ187" s="21">
        <f>T187</f>
        <v>1369</v>
      </c>
      <c r="GR187" s="21"/>
      <c r="GS187" s="21">
        <f>T187</f>
        <v>1369</v>
      </c>
      <c r="GT187" s="21"/>
      <c r="GU187" s="21"/>
      <c r="GV187" s="21"/>
      <c r="GW187" s="21">
        <f>ROUND(Source!AG193*Source!I193,0)</f>
        <v>0</v>
      </c>
      <c r="GX187" s="21">
        <f>ROUND(Source!AJ193*Source!I193,0)</f>
        <v>0</v>
      </c>
      <c r="GY187" s="21"/>
      <c r="GZ187" s="21"/>
      <c r="HA187" s="21"/>
      <c r="HB187" s="21">
        <f>T187</f>
        <v>1369</v>
      </c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ht="13.5" thickBot="1" x14ac:dyDescent="0.25">
      <c r="A188" s="204"/>
      <c r="B188" s="205" t="s">
        <v>545</v>
      </c>
      <c r="C188" s="205" t="s">
        <v>577</v>
      </c>
      <c r="D188" s="206"/>
      <c r="E188" s="206"/>
      <c r="F188" s="206"/>
      <c r="G188" s="206"/>
      <c r="H188" s="206"/>
      <c r="I188" s="206"/>
      <c r="J188" s="206"/>
      <c r="K188" s="207"/>
    </row>
    <row r="189" spans="1:255" x14ac:dyDescent="0.2">
      <c r="A189" s="70"/>
      <c r="B189" s="69"/>
      <c r="C189" s="69"/>
      <c r="D189" s="69"/>
      <c r="E189" s="69"/>
      <c r="F189" s="69"/>
      <c r="G189" s="69"/>
      <c r="H189" s="184">
        <f>R189</f>
        <v>4817</v>
      </c>
      <c r="I189" s="185"/>
      <c r="J189" s="184">
        <f>S189</f>
        <v>53018</v>
      </c>
      <c r="K189" s="186"/>
      <c r="O189" s="21"/>
      <c r="P189" s="21"/>
      <c r="Q189" s="21"/>
      <c r="R189" s="21">
        <f>SUM(T176:T188)</f>
        <v>4817</v>
      </c>
      <c r="S189" s="21">
        <f>SUM(U176:U188)</f>
        <v>53018</v>
      </c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>
        <f>R189</f>
        <v>4817</v>
      </c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ht="24" x14ac:dyDescent="0.2">
      <c r="A190" s="78">
        <v>10</v>
      </c>
      <c r="B190" s="85" t="s">
        <v>268</v>
      </c>
      <c r="C190" s="79" t="s">
        <v>269</v>
      </c>
      <c r="D190" s="80" t="s">
        <v>17</v>
      </c>
      <c r="E190" s="81">
        <v>2</v>
      </c>
      <c r="F190" s="82">
        <f>Source!AK195</f>
        <v>65.94</v>
      </c>
      <c r="G190" s="197" t="s">
        <v>6</v>
      </c>
      <c r="H190" s="82">
        <f>Source!AB195</f>
        <v>65.94</v>
      </c>
      <c r="I190" s="83"/>
      <c r="J190" s="198"/>
      <c r="K190" s="84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x14ac:dyDescent="0.2">
      <c r="A191" s="55"/>
      <c r="B191" s="52"/>
      <c r="C191" s="52" t="s">
        <v>534</v>
      </c>
      <c r="D191" s="53"/>
      <c r="E191" s="54"/>
      <c r="F191" s="56">
        <v>65.94</v>
      </c>
      <c r="G191" s="196"/>
      <c r="H191" s="56">
        <f>Source!AF195</f>
        <v>65.94</v>
      </c>
      <c r="I191" s="57">
        <f>T191</f>
        <v>132</v>
      </c>
      <c r="J191" s="196">
        <v>18.3</v>
      </c>
      <c r="K191" s="58">
        <f>U191</f>
        <v>2413</v>
      </c>
      <c r="O191" s="21"/>
      <c r="P191" s="21"/>
      <c r="Q191" s="21"/>
      <c r="R191" s="21"/>
      <c r="S191" s="21"/>
      <c r="T191" s="21">
        <f>ROUND(Source!AF195*Source!AV195*Source!I195,0)</f>
        <v>132</v>
      </c>
      <c r="U191" s="21">
        <f>Source!S195</f>
        <v>2413</v>
      </c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>
        <f>T191</f>
        <v>132</v>
      </c>
      <c r="GK191" s="21">
        <f>T191</f>
        <v>132</v>
      </c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>
        <f>T191</f>
        <v>132</v>
      </c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x14ac:dyDescent="0.2">
      <c r="A192" s="64"/>
      <c r="B192" s="60"/>
      <c r="C192" s="60" t="s">
        <v>537</v>
      </c>
      <c r="D192" s="61"/>
      <c r="E192" s="62">
        <v>65</v>
      </c>
      <c r="F192" s="67" t="s">
        <v>538</v>
      </c>
      <c r="G192" s="63"/>
      <c r="H192" s="66">
        <f>ROUND((Source!AF195*Source!AV195+Source!AE195*Source!AV195)*(Source!FX195)/100,2)</f>
        <v>42.86</v>
      </c>
      <c r="I192" s="67">
        <f>T192</f>
        <v>86</v>
      </c>
      <c r="J192" s="63" t="s">
        <v>578</v>
      </c>
      <c r="K192" s="68">
        <f>U192</f>
        <v>1327</v>
      </c>
      <c r="O192" s="21"/>
      <c r="P192" s="21"/>
      <c r="Q192" s="21"/>
      <c r="R192" s="21"/>
      <c r="S192" s="21"/>
      <c r="T192" s="21">
        <f>ROUND((ROUND(Source!AF195*Source!AV195*Source!I195,0)+ROUND(Source!AE195*Source!AV195*Source!I195,0))*(Source!FX195)/100,0)</f>
        <v>86</v>
      </c>
      <c r="U192" s="21">
        <f>Source!X195</f>
        <v>1327</v>
      </c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>
        <f>T192</f>
        <v>86</v>
      </c>
      <c r="GZ192" s="21"/>
      <c r="HA192" s="21"/>
      <c r="HB192" s="21"/>
      <c r="HC192" s="21"/>
      <c r="HD192" s="21"/>
      <c r="HE192" s="21">
        <f>T192</f>
        <v>86</v>
      </c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x14ac:dyDescent="0.2">
      <c r="A193" s="64"/>
      <c r="B193" s="60"/>
      <c r="C193" s="60" t="s">
        <v>540</v>
      </c>
      <c r="D193" s="61"/>
      <c r="E193" s="62">
        <v>40</v>
      </c>
      <c r="F193" s="67" t="s">
        <v>538</v>
      </c>
      <c r="G193" s="63"/>
      <c r="H193" s="66">
        <f>ROUND((Source!AF195*Source!AV195+Source!AE195*Source!AV195)*(Source!FY195)/100,2)</f>
        <v>26.38</v>
      </c>
      <c r="I193" s="67">
        <f>T193</f>
        <v>53</v>
      </c>
      <c r="J193" s="63" t="s">
        <v>579</v>
      </c>
      <c r="K193" s="68">
        <f>U193</f>
        <v>772</v>
      </c>
      <c r="O193" s="21"/>
      <c r="P193" s="21"/>
      <c r="Q193" s="21"/>
      <c r="R193" s="21"/>
      <c r="S193" s="21"/>
      <c r="T193" s="21">
        <f>ROUND((ROUND(Source!AF195*Source!AV195*Source!I195,0)+ROUND(Source!AE195*Source!AV195*Source!I195,0))*(Source!FY195)/100,0)</f>
        <v>53</v>
      </c>
      <c r="U193" s="21">
        <f>Source!Y195</f>
        <v>772</v>
      </c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>
        <f>T193</f>
        <v>53</v>
      </c>
      <c r="HA193" s="21"/>
      <c r="HB193" s="21"/>
      <c r="HC193" s="21"/>
      <c r="HD193" s="21"/>
      <c r="HE193" s="21">
        <f>T193</f>
        <v>53</v>
      </c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13.5" thickBot="1" x14ac:dyDescent="0.25">
      <c r="A194" s="71"/>
      <c r="B194" s="72"/>
      <c r="C194" s="72" t="s">
        <v>542</v>
      </c>
      <c r="D194" s="73" t="s">
        <v>543</v>
      </c>
      <c r="E194" s="74">
        <v>5.4</v>
      </c>
      <c r="F194" s="75"/>
      <c r="G194" s="75"/>
      <c r="H194" s="75">
        <f>ROUND(Source!AH195,2)</f>
        <v>5.4</v>
      </c>
      <c r="I194" s="76">
        <f>Source!U195</f>
        <v>10.8</v>
      </c>
      <c r="J194" s="75"/>
      <c r="K194" s="77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x14ac:dyDescent="0.2">
      <c r="A195" s="70"/>
      <c r="B195" s="69"/>
      <c r="C195" s="69"/>
      <c r="D195" s="69"/>
      <c r="E195" s="69"/>
      <c r="F195" s="69"/>
      <c r="G195" s="69"/>
      <c r="H195" s="184">
        <f>R195</f>
        <v>271</v>
      </c>
      <c r="I195" s="185"/>
      <c r="J195" s="184">
        <f>S195</f>
        <v>4512</v>
      </c>
      <c r="K195" s="186"/>
      <c r="O195" s="21"/>
      <c r="P195" s="21"/>
      <c r="Q195" s="21"/>
      <c r="R195" s="21">
        <f>SUM(T190:T194)</f>
        <v>271</v>
      </c>
      <c r="S195" s="21">
        <f>SUM(U190:U194)</f>
        <v>4512</v>
      </c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>
        <f>R195</f>
        <v>271</v>
      </c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</row>
    <row r="196" spans="1:255" ht="24" x14ac:dyDescent="0.2">
      <c r="A196" s="78">
        <v>11</v>
      </c>
      <c r="B196" s="85" t="s">
        <v>275</v>
      </c>
      <c r="C196" s="79" t="s">
        <v>276</v>
      </c>
      <c r="D196" s="80" t="s">
        <v>277</v>
      </c>
      <c r="E196" s="81">
        <v>20</v>
      </c>
      <c r="F196" s="82">
        <f>Source!AK197</f>
        <v>15.62</v>
      </c>
      <c r="G196" s="197" t="s">
        <v>6</v>
      </c>
      <c r="H196" s="82">
        <f>Source!AB197</f>
        <v>15.62</v>
      </c>
      <c r="I196" s="83"/>
      <c r="J196" s="198"/>
      <c r="K196" s="84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x14ac:dyDescent="0.2">
      <c r="A197" s="55"/>
      <c r="B197" s="52"/>
      <c r="C197" s="52" t="s">
        <v>534</v>
      </c>
      <c r="D197" s="53"/>
      <c r="E197" s="54"/>
      <c r="F197" s="56">
        <v>15.62</v>
      </c>
      <c r="G197" s="196"/>
      <c r="H197" s="56">
        <f>Source!AF197</f>
        <v>15.62</v>
      </c>
      <c r="I197" s="57">
        <f>T197</f>
        <v>312</v>
      </c>
      <c r="J197" s="196">
        <v>18.3</v>
      </c>
      <c r="K197" s="58">
        <f>U197</f>
        <v>5717</v>
      </c>
      <c r="O197" s="21"/>
      <c r="P197" s="21"/>
      <c r="Q197" s="21"/>
      <c r="R197" s="21"/>
      <c r="S197" s="21"/>
      <c r="T197" s="21">
        <f>ROUND(Source!AF197*Source!AV197*Source!I197,0)</f>
        <v>312</v>
      </c>
      <c r="U197" s="21">
        <f>Source!S197</f>
        <v>5717</v>
      </c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>
        <f>T197</f>
        <v>312</v>
      </c>
      <c r="GK197" s="21">
        <f>T197</f>
        <v>312</v>
      </c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>
        <f>T197</f>
        <v>312</v>
      </c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x14ac:dyDescent="0.2">
      <c r="A198" s="64"/>
      <c r="B198" s="60"/>
      <c r="C198" s="60" t="s">
        <v>537</v>
      </c>
      <c r="D198" s="61"/>
      <c r="E198" s="62">
        <v>65</v>
      </c>
      <c r="F198" s="67" t="s">
        <v>538</v>
      </c>
      <c r="G198" s="63"/>
      <c r="H198" s="66">
        <f>ROUND((Source!AF197*Source!AV197+Source!AE197*Source!AV197)*(Source!FX197)/100,2)</f>
        <v>10.15</v>
      </c>
      <c r="I198" s="67">
        <f>T198</f>
        <v>203</v>
      </c>
      <c r="J198" s="63" t="s">
        <v>578</v>
      </c>
      <c r="K198" s="68">
        <f>U198</f>
        <v>3144</v>
      </c>
      <c r="O198" s="21"/>
      <c r="P198" s="21"/>
      <c r="Q198" s="21"/>
      <c r="R198" s="21"/>
      <c r="S198" s="21"/>
      <c r="T198" s="21">
        <f>ROUND((ROUND(Source!AF197*Source!AV197*Source!I197,0)+ROUND(Source!AE197*Source!AV197*Source!I197,0))*(Source!FX197)/100,0)</f>
        <v>203</v>
      </c>
      <c r="U198" s="21">
        <f>Source!X197</f>
        <v>3144</v>
      </c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>
        <f>T198</f>
        <v>203</v>
      </c>
      <c r="GZ198" s="21"/>
      <c r="HA198" s="21"/>
      <c r="HB198" s="21"/>
      <c r="HC198" s="21"/>
      <c r="HD198" s="21"/>
      <c r="HE198" s="21">
        <f>T198</f>
        <v>203</v>
      </c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</row>
    <row r="199" spans="1:255" x14ac:dyDescent="0.2">
      <c r="A199" s="64"/>
      <c r="B199" s="60"/>
      <c r="C199" s="60" t="s">
        <v>540</v>
      </c>
      <c r="D199" s="61"/>
      <c r="E199" s="62">
        <v>40</v>
      </c>
      <c r="F199" s="67" t="s">
        <v>538</v>
      </c>
      <c r="G199" s="63"/>
      <c r="H199" s="66">
        <f>ROUND((Source!AF197*Source!AV197+Source!AE197*Source!AV197)*(Source!FY197)/100,2)</f>
        <v>6.25</v>
      </c>
      <c r="I199" s="67">
        <f>T199</f>
        <v>125</v>
      </c>
      <c r="J199" s="63" t="s">
        <v>579</v>
      </c>
      <c r="K199" s="68">
        <f>U199</f>
        <v>1829</v>
      </c>
      <c r="O199" s="21"/>
      <c r="P199" s="21"/>
      <c r="Q199" s="21"/>
      <c r="R199" s="21"/>
      <c r="S199" s="21"/>
      <c r="T199" s="21">
        <f>ROUND((ROUND(Source!AF197*Source!AV197*Source!I197,0)+ROUND(Source!AE197*Source!AV197*Source!I197,0))*(Source!FY197)/100,0)</f>
        <v>125</v>
      </c>
      <c r="U199" s="21">
        <f>Source!Y197</f>
        <v>1829</v>
      </c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>
        <f>T199</f>
        <v>125</v>
      </c>
      <c r="HA199" s="21"/>
      <c r="HB199" s="21"/>
      <c r="HC199" s="21"/>
      <c r="HD199" s="21"/>
      <c r="HE199" s="21">
        <f>T199</f>
        <v>125</v>
      </c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13.5" thickBot="1" x14ac:dyDescent="0.25">
      <c r="A200" s="71"/>
      <c r="B200" s="72"/>
      <c r="C200" s="72" t="s">
        <v>542</v>
      </c>
      <c r="D200" s="73" t="s">
        <v>543</v>
      </c>
      <c r="E200" s="74">
        <v>1.22</v>
      </c>
      <c r="F200" s="75"/>
      <c r="G200" s="75"/>
      <c r="H200" s="75">
        <f>ROUND(Source!AH197,2)</f>
        <v>1.22</v>
      </c>
      <c r="I200" s="76">
        <f>Source!U197</f>
        <v>24.4</v>
      </c>
      <c r="J200" s="75"/>
      <c r="K200" s="77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x14ac:dyDescent="0.2">
      <c r="A201" s="70"/>
      <c r="B201" s="69"/>
      <c r="C201" s="69"/>
      <c r="D201" s="69"/>
      <c r="E201" s="69"/>
      <c r="F201" s="69"/>
      <c r="G201" s="69"/>
      <c r="H201" s="184">
        <f>R201</f>
        <v>640</v>
      </c>
      <c r="I201" s="185"/>
      <c r="J201" s="184">
        <f>S201</f>
        <v>10690</v>
      </c>
      <c r="K201" s="186"/>
      <c r="O201" s="21"/>
      <c r="P201" s="21"/>
      <c r="Q201" s="21"/>
      <c r="R201" s="21">
        <f>SUM(T196:T200)</f>
        <v>640</v>
      </c>
      <c r="S201" s="21">
        <f>SUM(U196:U200)</f>
        <v>10690</v>
      </c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>
        <f>R201</f>
        <v>640</v>
      </c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</row>
    <row r="202" spans="1:255" ht="36" x14ac:dyDescent="0.2">
      <c r="A202" s="78">
        <v>12</v>
      </c>
      <c r="B202" s="85" t="s">
        <v>280</v>
      </c>
      <c r="C202" s="79" t="s">
        <v>281</v>
      </c>
      <c r="D202" s="80" t="s">
        <v>17</v>
      </c>
      <c r="E202" s="81">
        <v>1</v>
      </c>
      <c r="F202" s="82">
        <f>Source!AK199</f>
        <v>20.75</v>
      </c>
      <c r="G202" s="197" t="s">
        <v>6</v>
      </c>
      <c r="H202" s="82">
        <f>Source!AB199</f>
        <v>20.75</v>
      </c>
      <c r="I202" s="83"/>
      <c r="J202" s="198"/>
      <c r="K202" s="84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x14ac:dyDescent="0.2">
      <c r="A203" s="55"/>
      <c r="B203" s="52"/>
      <c r="C203" s="52" t="s">
        <v>534</v>
      </c>
      <c r="D203" s="53"/>
      <c r="E203" s="54"/>
      <c r="F203" s="56">
        <v>20.75</v>
      </c>
      <c r="G203" s="196"/>
      <c r="H203" s="56">
        <f>Source!AF199</f>
        <v>20.75</v>
      </c>
      <c r="I203" s="57">
        <f>T203</f>
        <v>21</v>
      </c>
      <c r="J203" s="196">
        <v>18.3</v>
      </c>
      <c r="K203" s="58">
        <f>U203</f>
        <v>380</v>
      </c>
      <c r="O203" s="21"/>
      <c r="P203" s="21"/>
      <c r="Q203" s="21"/>
      <c r="R203" s="21"/>
      <c r="S203" s="21"/>
      <c r="T203" s="21">
        <f>ROUND(Source!AF199*Source!AV199*Source!I199,0)</f>
        <v>21</v>
      </c>
      <c r="U203" s="21">
        <f>Source!S199</f>
        <v>380</v>
      </c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>
        <f>T203</f>
        <v>21</v>
      </c>
      <c r="GK203" s="21">
        <f>T203</f>
        <v>21</v>
      </c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>
        <f>T203</f>
        <v>21</v>
      </c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x14ac:dyDescent="0.2">
      <c r="A204" s="64"/>
      <c r="B204" s="60"/>
      <c r="C204" s="60" t="s">
        <v>537</v>
      </c>
      <c r="D204" s="61"/>
      <c r="E204" s="62">
        <v>65</v>
      </c>
      <c r="F204" s="67" t="s">
        <v>538</v>
      </c>
      <c r="G204" s="63"/>
      <c r="H204" s="66">
        <f>ROUND((Source!AF199*Source!AV199+Source!AE199*Source!AV199)*(Source!FX199)/100,2)</f>
        <v>13.49</v>
      </c>
      <c r="I204" s="67">
        <f>T204</f>
        <v>14</v>
      </c>
      <c r="J204" s="63" t="s">
        <v>578</v>
      </c>
      <c r="K204" s="68">
        <f>U204</f>
        <v>209</v>
      </c>
      <c r="O204" s="21"/>
      <c r="P204" s="21"/>
      <c r="Q204" s="21"/>
      <c r="R204" s="21"/>
      <c r="S204" s="21"/>
      <c r="T204" s="21">
        <f>ROUND((ROUND(Source!AF199*Source!AV199*Source!I199,0)+ROUND(Source!AE199*Source!AV199*Source!I199,0))*(Source!FX199)/100,0)</f>
        <v>14</v>
      </c>
      <c r="U204" s="21">
        <f>Source!X199</f>
        <v>209</v>
      </c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>
        <f>T204</f>
        <v>14</v>
      </c>
      <c r="GZ204" s="21"/>
      <c r="HA204" s="21"/>
      <c r="HB204" s="21"/>
      <c r="HC204" s="21"/>
      <c r="HD204" s="21"/>
      <c r="HE204" s="21">
        <f>T204</f>
        <v>14</v>
      </c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</row>
    <row r="205" spans="1:255" x14ac:dyDescent="0.2">
      <c r="A205" s="64"/>
      <c r="B205" s="60"/>
      <c r="C205" s="60" t="s">
        <v>540</v>
      </c>
      <c r="D205" s="61"/>
      <c r="E205" s="62">
        <v>40</v>
      </c>
      <c r="F205" s="67" t="s">
        <v>538</v>
      </c>
      <c r="G205" s="63"/>
      <c r="H205" s="66">
        <f>ROUND((Source!AF199*Source!AV199+Source!AE199*Source!AV199)*(Source!FY199)/100,2)</f>
        <v>8.3000000000000007</v>
      </c>
      <c r="I205" s="67">
        <f>T205</f>
        <v>8</v>
      </c>
      <c r="J205" s="63" t="s">
        <v>579</v>
      </c>
      <c r="K205" s="68">
        <f>U205</f>
        <v>122</v>
      </c>
      <c r="O205" s="21"/>
      <c r="P205" s="21"/>
      <c r="Q205" s="21"/>
      <c r="R205" s="21"/>
      <c r="S205" s="21"/>
      <c r="T205" s="21">
        <f>ROUND((ROUND(Source!AF199*Source!AV199*Source!I199,0)+ROUND(Source!AE199*Source!AV199*Source!I199,0))*(Source!FY199)/100,0)</f>
        <v>8</v>
      </c>
      <c r="U205" s="21">
        <f>Source!Y199</f>
        <v>122</v>
      </c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>
        <f>T205</f>
        <v>8</v>
      </c>
      <c r="HA205" s="21"/>
      <c r="HB205" s="21"/>
      <c r="HC205" s="21"/>
      <c r="HD205" s="21"/>
      <c r="HE205" s="21">
        <f>T205</f>
        <v>8</v>
      </c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ht="13.5" thickBot="1" x14ac:dyDescent="0.25">
      <c r="A206" s="71"/>
      <c r="B206" s="72"/>
      <c r="C206" s="72" t="s">
        <v>542</v>
      </c>
      <c r="D206" s="73" t="s">
        <v>543</v>
      </c>
      <c r="E206" s="74">
        <v>1.62</v>
      </c>
      <c r="F206" s="75"/>
      <c r="G206" s="75"/>
      <c r="H206" s="75">
        <f>ROUND(Source!AH199,2)</f>
        <v>1.62</v>
      </c>
      <c r="I206" s="76">
        <f>Source!U199</f>
        <v>1.62</v>
      </c>
      <c r="J206" s="75"/>
      <c r="K206" s="77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x14ac:dyDescent="0.2">
      <c r="A207" s="70"/>
      <c r="B207" s="69"/>
      <c r="C207" s="69"/>
      <c r="D207" s="69"/>
      <c r="E207" s="69"/>
      <c r="F207" s="69"/>
      <c r="G207" s="69"/>
      <c r="H207" s="184">
        <f>R207</f>
        <v>43</v>
      </c>
      <c r="I207" s="185"/>
      <c r="J207" s="184">
        <f>S207</f>
        <v>711</v>
      </c>
      <c r="K207" s="186"/>
      <c r="O207" s="21"/>
      <c r="P207" s="21"/>
      <c r="Q207" s="21"/>
      <c r="R207" s="21">
        <f>SUM(T202:T206)</f>
        <v>43</v>
      </c>
      <c r="S207" s="21">
        <f>SUM(U202:U206)</f>
        <v>711</v>
      </c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>
        <f>R207</f>
        <v>43</v>
      </c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</row>
    <row r="208" spans="1:255" ht="36" x14ac:dyDescent="0.2">
      <c r="A208" s="78">
        <v>13</v>
      </c>
      <c r="B208" s="85" t="s">
        <v>284</v>
      </c>
      <c r="C208" s="79" t="s">
        <v>285</v>
      </c>
      <c r="D208" s="80" t="s">
        <v>286</v>
      </c>
      <c r="E208" s="81">
        <v>1</v>
      </c>
      <c r="F208" s="82">
        <f>Source!AK201</f>
        <v>165.95</v>
      </c>
      <c r="G208" s="197" t="s">
        <v>6</v>
      </c>
      <c r="H208" s="82">
        <f>Source!AB201</f>
        <v>165.95</v>
      </c>
      <c r="I208" s="83"/>
      <c r="J208" s="198"/>
      <c r="K208" s="84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x14ac:dyDescent="0.2">
      <c r="A209" s="55"/>
      <c r="B209" s="52"/>
      <c r="C209" s="52" t="s">
        <v>534</v>
      </c>
      <c r="D209" s="53"/>
      <c r="E209" s="54"/>
      <c r="F209" s="56">
        <v>165.95</v>
      </c>
      <c r="G209" s="196"/>
      <c r="H209" s="56">
        <f>Source!AF201</f>
        <v>165.95</v>
      </c>
      <c r="I209" s="57">
        <f>T209</f>
        <v>166</v>
      </c>
      <c r="J209" s="196">
        <v>18.3</v>
      </c>
      <c r="K209" s="58">
        <f>U209</f>
        <v>3037</v>
      </c>
      <c r="O209" s="21"/>
      <c r="P209" s="21"/>
      <c r="Q209" s="21"/>
      <c r="R209" s="21"/>
      <c r="S209" s="21"/>
      <c r="T209" s="21">
        <f>ROUND(Source!AF201*Source!AV201*Source!I201,0)</f>
        <v>166</v>
      </c>
      <c r="U209" s="21">
        <f>Source!S201</f>
        <v>3037</v>
      </c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>
        <f>T209</f>
        <v>166</v>
      </c>
      <c r="GK209" s="21">
        <f>T209</f>
        <v>166</v>
      </c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>
        <f>T209</f>
        <v>166</v>
      </c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x14ac:dyDescent="0.2">
      <c r="A210" s="64"/>
      <c r="B210" s="60"/>
      <c r="C210" s="60" t="s">
        <v>537</v>
      </c>
      <c r="D210" s="61"/>
      <c r="E210" s="62">
        <v>65</v>
      </c>
      <c r="F210" s="67" t="s">
        <v>538</v>
      </c>
      <c r="G210" s="63"/>
      <c r="H210" s="66">
        <f>ROUND((Source!AF201*Source!AV201+Source!AE201*Source!AV201)*(Source!FX201)/100,2)</f>
        <v>107.87</v>
      </c>
      <c r="I210" s="67">
        <f>T210</f>
        <v>108</v>
      </c>
      <c r="J210" s="63" t="s">
        <v>578</v>
      </c>
      <c r="K210" s="68">
        <f>U210</f>
        <v>1670</v>
      </c>
      <c r="O210" s="21"/>
      <c r="P210" s="21"/>
      <c r="Q210" s="21"/>
      <c r="R210" s="21"/>
      <c r="S210" s="21"/>
      <c r="T210" s="21">
        <f>ROUND((ROUND(Source!AF201*Source!AV201*Source!I201,0)+ROUND(Source!AE201*Source!AV201*Source!I201,0))*(Source!FX201)/100,0)</f>
        <v>108</v>
      </c>
      <c r="U210" s="21">
        <f>Source!X201</f>
        <v>1670</v>
      </c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>
        <f>T210</f>
        <v>108</v>
      </c>
      <c r="GZ210" s="21"/>
      <c r="HA210" s="21"/>
      <c r="HB210" s="21"/>
      <c r="HC210" s="21"/>
      <c r="HD210" s="21"/>
      <c r="HE210" s="21">
        <f>T210</f>
        <v>108</v>
      </c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</row>
    <row r="211" spans="1:255" x14ac:dyDescent="0.2">
      <c r="A211" s="64"/>
      <c r="B211" s="60"/>
      <c r="C211" s="60" t="s">
        <v>540</v>
      </c>
      <c r="D211" s="61"/>
      <c r="E211" s="62">
        <v>40</v>
      </c>
      <c r="F211" s="67" t="s">
        <v>538</v>
      </c>
      <c r="G211" s="63"/>
      <c r="H211" s="66">
        <f>ROUND((Source!AF201*Source!AV201+Source!AE201*Source!AV201)*(Source!FY201)/100,2)</f>
        <v>66.38</v>
      </c>
      <c r="I211" s="67">
        <f>T211</f>
        <v>66</v>
      </c>
      <c r="J211" s="63" t="s">
        <v>579</v>
      </c>
      <c r="K211" s="68">
        <f>U211</f>
        <v>972</v>
      </c>
      <c r="O211" s="21"/>
      <c r="P211" s="21"/>
      <c r="Q211" s="21"/>
      <c r="R211" s="21"/>
      <c r="S211" s="21"/>
      <c r="T211" s="21">
        <f>ROUND((ROUND(Source!AF201*Source!AV201*Source!I201,0)+ROUND(Source!AE201*Source!AV201*Source!I201,0))*(Source!FY201)/100,0)</f>
        <v>66</v>
      </c>
      <c r="U211" s="21">
        <f>Source!Y201</f>
        <v>972</v>
      </c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>
        <f>T211</f>
        <v>66</v>
      </c>
      <c r="HA211" s="21"/>
      <c r="HB211" s="21"/>
      <c r="HC211" s="21"/>
      <c r="HD211" s="21"/>
      <c r="HE211" s="21">
        <f>T211</f>
        <v>66</v>
      </c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ht="13.5" thickBot="1" x14ac:dyDescent="0.25">
      <c r="A212" s="71"/>
      <c r="B212" s="72"/>
      <c r="C212" s="72" t="s">
        <v>542</v>
      </c>
      <c r="D212" s="73" t="s">
        <v>543</v>
      </c>
      <c r="E212" s="74">
        <v>12.96</v>
      </c>
      <c r="F212" s="75"/>
      <c r="G212" s="75"/>
      <c r="H212" s="75">
        <f>ROUND(Source!AH201,2)</f>
        <v>12.96</v>
      </c>
      <c r="I212" s="76">
        <f>Source!U201</f>
        <v>12.96</v>
      </c>
      <c r="J212" s="75"/>
      <c r="K212" s="77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ht="13.5" thickBot="1" x14ac:dyDescent="0.25">
      <c r="A213" s="70"/>
      <c r="B213" s="69"/>
      <c r="C213" s="69"/>
      <c r="D213" s="69"/>
      <c r="E213" s="69"/>
      <c r="F213" s="69"/>
      <c r="G213" s="69"/>
      <c r="H213" s="184">
        <f>R213</f>
        <v>340</v>
      </c>
      <c r="I213" s="185"/>
      <c r="J213" s="184">
        <f>S213</f>
        <v>5679</v>
      </c>
      <c r="K213" s="186"/>
      <c r="O213" s="21"/>
      <c r="P213" s="21"/>
      <c r="Q213" s="21"/>
      <c r="R213" s="21">
        <f>SUM(T208:T212)</f>
        <v>340</v>
      </c>
      <c r="S213" s="21">
        <f>SUM(U208:U212)</f>
        <v>5679</v>
      </c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>
        <f>R213</f>
        <v>340</v>
      </c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</row>
    <row r="214" spans="1:255" x14ac:dyDescent="0.2">
      <c r="A214" s="208"/>
      <c r="B214" s="208"/>
      <c r="C214" s="86" t="s">
        <v>580</v>
      </c>
      <c r="D214" s="86"/>
      <c r="E214" s="86"/>
      <c r="F214" s="86"/>
      <c r="G214" s="86"/>
      <c r="H214" s="189">
        <f>FM214</f>
        <v>123054</v>
      </c>
      <c r="I214" s="189"/>
      <c r="J214" s="189">
        <f>DP214</f>
        <v>1106370</v>
      </c>
      <c r="K214" s="189"/>
      <c r="P214" s="21">
        <f>SUM(R46:R213)</f>
        <v>123054</v>
      </c>
      <c r="Q214" s="21">
        <f>SUM(S46:S213)</f>
        <v>1106370</v>
      </c>
      <c r="R214" s="21"/>
      <c r="S214" s="21"/>
      <c r="T214" s="21"/>
      <c r="U214" s="21"/>
      <c r="V214" s="21"/>
      <c r="W214" s="21"/>
      <c r="X214" s="21"/>
      <c r="Y214" s="21">
        <v>513</v>
      </c>
      <c r="Z214" s="21" t="s">
        <v>581</v>
      </c>
      <c r="AA214" s="21"/>
      <c r="AB214" s="21" t="s">
        <v>513</v>
      </c>
      <c r="AC214" s="21" t="str">
        <f>Source!G203</f>
        <v>Новая локальная смета</v>
      </c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>
        <f>Source!DM203</f>
        <v>413.93999999999994</v>
      </c>
      <c r="CX214" s="21">
        <f>Source!DN203</f>
        <v>137.69999999999999</v>
      </c>
      <c r="CY214" s="21">
        <f>Source!DG203</f>
        <v>973946</v>
      </c>
      <c r="CZ214" s="21">
        <f>Source!DK203</f>
        <v>72448</v>
      </c>
      <c r="DA214" s="21">
        <f>Source!DI203</f>
        <v>184107</v>
      </c>
      <c r="DB214" s="21">
        <f>Source!DJ203</f>
        <v>28747</v>
      </c>
      <c r="DC214" s="21">
        <f>Source!DH203</f>
        <v>717391</v>
      </c>
      <c r="DD214" s="21">
        <f>Source!EG203</f>
        <v>0</v>
      </c>
      <c r="DE214" s="21">
        <f>Source!EN203</f>
        <v>717391</v>
      </c>
      <c r="DF214" s="21">
        <f>Source!EO203</f>
        <v>717391</v>
      </c>
      <c r="DG214" s="21">
        <f>Source!EP203</f>
        <v>0</v>
      </c>
      <c r="DH214" s="21">
        <f>Source!EQ203</f>
        <v>717391</v>
      </c>
      <c r="DI214" s="21">
        <f>Source!EH203</f>
        <v>0</v>
      </c>
      <c r="DJ214" s="21">
        <f>Source!EI203</f>
        <v>0</v>
      </c>
      <c r="DK214" s="21">
        <f>Source!ER203</f>
        <v>0</v>
      </c>
      <c r="DL214" s="21">
        <f>Source!DL203</f>
        <v>0</v>
      </c>
      <c r="DM214" s="21">
        <f>Source!DO203</f>
        <v>0</v>
      </c>
      <c r="DN214" s="21">
        <f>Source!DP203</f>
        <v>85263</v>
      </c>
      <c r="DO214" s="21">
        <f>Source!DQ203</f>
        <v>47161</v>
      </c>
      <c r="DP214" s="21">
        <f>Source!EJ203</f>
        <v>1106370</v>
      </c>
      <c r="DQ214" s="21">
        <f>Source!EK203</f>
        <v>1032120</v>
      </c>
      <c r="DR214" s="21">
        <f>Source!EL203</f>
        <v>52658</v>
      </c>
      <c r="DS214" s="21">
        <f>Source!EH203</f>
        <v>0</v>
      </c>
      <c r="DT214" s="21">
        <f>Source!EM203</f>
        <v>21592</v>
      </c>
      <c r="DU214" s="21">
        <f>Source!EK203+Source!EL203</f>
        <v>1084778</v>
      </c>
      <c r="DV214" s="21"/>
      <c r="DW214" s="21">
        <f>Source!ES203</f>
        <v>0</v>
      </c>
      <c r="DX214" s="21">
        <f>Source!ET203</f>
        <v>0</v>
      </c>
      <c r="DY214" s="21">
        <f>Source!EU203</f>
        <v>0</v>
      </c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>
        <f>Source!DM203</f>
        <v>413.93999999999994</v>
      </c>
      <c r="EU214" s="21">
        <f>Source!DN203</f>
        <v>137.69999999999999</v>
      </c>
      <c r="EV214" s="21">
        <f t="shared" ref="EV214:FQ214" si="0">SUM(GJ46:GJ213)</f>
        <v>114339</v>
      </c>
      <c r="EW214" s="21">
        <f t="shared" si="0"/>
        <v>3959</v>
      </c>
      <c r="EX214" s="21">
        <f t="shared" si="0"/>
        <v>14728</v>
      </c>
      <c r="EY214" s="21">
        <f t="shared" si="0"/>
        <v>1570</v>
      </c>
      <c r="EZ214" s="21">
        <f t="shared" si="0"/>
        <v>95652</v>
      </c>
      <c r="FA214" s="21">
        <f t="shared" si="0"/>
        <v>0</v>
      </c>
      <c r="FB214" s="21">
        <f t="shared" si="0"/>
        <v>95652</v>
      </c>
      <c r="FC214" s="21">
        <f t="shared" si="0"/>
        <v>95652</v>
      </c>
      <c r="FD214" s="21">
        <f t="shared" si="0"/>
        <v>0</v>
      </c>
      <c r="FE214" s="21">
        <f t="shared" si="0"/>
        <v>95652</v>
      </c>
      <c r="FF214" s="21">
        <f t="shared" si="0"/>
        <v>0</v>
      </c>
      <c r="FG214" s="21">
        <f t="shared" si="0"/>
        <v>0</v>
      </c>
      <c r="FH214" s="21">
        <f t="shared" si="0"/>
        <v>0</v>
      </c>
      <c r="FI214" s="21">
        <f t="shared" si="0"/>
        <v>0</v>
      </c>
      <c r="FJ214" s="21">
        <f t="shared" si="0"/>
        <v>0</v>
      </c>
      <c r="FK214" s="21">
        <f t="shared" si="0"/>
        <v>5494</v>
      </c>
      <c r="FL214" s="21">
        <f t="shared" si="0"/>
        <v>3221</v>
      </c>
      <c r="FM214" s="21">
        <f t="shared" si="0"/>
        <v>123054</v>
      </c>
      <c r="FN214" s="21">
        <f t="shared" si="0"/>
        <v>117865</v>
      </c>
      <c r="FO214" s="21">
        <f t="shared" si="0"/>
        <v>3895</v>
      </c>
      <c r="FP214" s="21">
        <f t="shared" si="0"/>
        <v>0</v>
      </c>
      <c r="FQ214" s="21">
        <f t="shared" si="0"/>
        <v>1294</v>
      </c>
      <c r="FR214" s="21">
        <f>FN214+FO214</f>
        <v>121760</v>
      </c>
      <c r="FS214" s="21">
        <f>SUM(HG46:HG213)</f>
        <v>0</v>
      </c>
      <c r="FT214" s="21">
        <f>SUM(HH46:HH213)</f>
        <v>0</v>
      </c>
      <c r="FU214" s="21">
        <f>SUM(HI46:HI213)</f>
        <v>0</v>
      </c>
      <c r="FV214" s="21">
        <f>SUM(HJ46:HJ213)</f>
        <v>0</v>
      </c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x14ac:dyDescent="0.2">
      <c r="A215" s="193"/>
      <c r="B215" s="193"/>
      <c r="C215" s="193"/>
      <c r="D215" s="193"/>
      <c r="E215" s="193"/>
      <c r="F215" s="193"/>
      <c r="G215" s="193"/>
      <c r="H215" s="209"/>
      <c r="I215" s="209"/>
      <c r="J215" s="209"/>
      <c r="K215" s="209"/>
    </row>
    <row r="216" spans="1:255" x14ac:dyDescent="0.2">
      <c r="A216" s="193"/>
      <c r="B216" s="193"/>
      <c r="C216" s="22" t="s">
        <v>289</v>
      </c>
      <c r="D216" s="22"/>
      <c r="E216" s="22"/>
      <c r="F216" s="22"/>
      <c r="G216" s="22"/>
      <c r="H216" s="190">
        <f>EV214</f>
        <v>114339</v>
      </c>
      <c r="I216" s="190"/>
      <c r="J216" s="190">
        <f>CY214</f>
        <v>973946</v>
      </c>
      <c r="K216" s="210"/>
    </row>
    <row r="217" spans="1:255" x14ac:dyDescent="0.2">
      <c r="A217" s="193"/>
      <c r="B217" s="193"/>
      <c r="C217" s="22" t="s">
        <v>584</v>
      </c>
      <c r="D217" s="22"/>
      <c r="E217" s="22"/>
      <c r="F217" s="22"/>
      <c r="G217" s="22"/>
      <c r="H217" s="191"/>
      <c r="I217" s="191"/>
      <c r="J217" s="191"/>
      <c r="K217" s="209"/>
    </row>
    <row r="218" spans="1:255" x14ac:dyDescent="0.2">
      <c r="A218" s="193"/>
      <c r="B218" s="193"/>
      <c r="C218" s="22" t="s">
        <v>585</v>
      </c>
      <c r="D218" s="22"/>
      <c r="E218" s="22"/>
      <c r="F218" s="22"/>
      <c r="G218" s="22"/>
      <c r="H218" s="190">
        <f>EW214</f>
        <v>3959</v>
      </c>
      <c r="I218" s="190"/>
      <c r="J218" s="190">
        <f>CZ214</f>
        <v>72448</v>
      </c>
      <c r="K218" s="210"/>
    </row>
    <row r="219" spans="1:255" x14ac:dyDescent="0.2">
      <c r="A219" s="193"/>
      <c r="B219" s="193"/>
      <c r="C219" s="22" t="s">
        <v>586</v>
      </c>
      <c r="D219" s="22"/>
      <c r="E219" s="22"/>
      <c r="F219" s="22"/>
      <c r="G219" s="22"/>
      <c r="H219" s="190">
        <f>EX214</f>
        <v>14728</v>
      </c>
      <c r="I219" s="190"/>
      <c r="J219" s="190">
        <f>DA214</f>
        <v>184107</v>
      </c>
      <c r="K219" s="210"/>
    </row>
    <row r="220" spans="1:255" x14ac:dyDescent="0.2">
      <c r="A220" s="193"/>
      <c r="B220" s="193"/>
      <c r="C220" s="22" t="s">
        <v>587</v>
      </c>
      <c r="D220" s="22"/>
      <c r="E220" s="22"/>
      <c r="F220" s="22"/>
      <c r="G220" s="22"/>
      <c r="H220" s="190">
        <f>EZ214</f>
        <v>95652</v>
      </c>
      <c r="I220" s="190"/>
      <c r="J220" s="190">
        <f>DC214</f>
        <v>717391</v>
      </c>
      <c r="K220" s="210"/>
    </row>
    <row r="221" spans="1:255" x14ac:dyDescent="0.2">
      <c r="A221" s="193"/>
      <c r="B221" s="193"/>
      <c r="C221" s="22"/>
      <c r="D221" s="22"/>
      <c r="E221" s="22"/>
      <c r="F221" s="22"/>
      <c r="G221" s="22"/>
      <c r="H221" s="191"/>
      <c r="I221" s="191"/>
      <c r="J221" s="191"/>
      <c r="K221" s="209"/>
    </row>
    <row r="222" spans="1:255" x14ac:dyDescent="0.2">
      <c r="A222" s="193"/>
      <c r="B222" s="193"/>
      <c r="C222" s="22" t="s">
        <v>588</v>
      </c>
      <c r="D222" s="22"/>
      <c r="E222" s="22"/>
      <c r="F222" s="22"/>
      <c r="G222" s="22"/>
      <c r="H222" s="190">
        <f>FK214</f>
        <v>5494</v>
      </c>
      <c r="I222" s="190"/>
      <c r="J222" s="190">
        <f>DN214</f>
        <v>85263</v>
      </c>
      <c r="K222" s="210"/>
    </row>
    <row r="223" spans="1:255" x14ac:dyDescent="0.2">
      <c r="A223" s="193"/>
      <c r="B223" s="193"/>
      <c r="C223" s="22" t="s">
        <v>589</v>
      </c>
      <c r="D223" s="22"/>
      <c r="E223" s="22"/>
      <c r="F223" s="22"/>
      <c r="G223" s="22"/>
      <c r="H223" s="190">
        <f>FL214</f>
        <v>3221</v>
      </c>
      <c r="I223" s="190"/>
      <c r="J223" s="190">
        <f>DO214</f>
        <v>47161</v>
      </c>
      <c r="K223" s="210"/>
    </row>
    <row r="224" spans="1:255" x14ac:dyDescent="0.2">
      <c r="A224" s="193"/>
      <c r="B224" s="193"/>
      <c r="C224" s="22" t="s">
        <v>590</v>
      </c>
      <c r="D224" s="22"/>
      <c r="E224" s="22"/>
      <c r="F224" s="22"/>
      <c r="G224" s="22"/>
      <c r="H224" s="190">
        <f>FM214</f>
        <v>123054</v>
      </c>
      <c r="I224" s="190"/>
      <c r="J224" s="190">
        <f>DP214</f>
        <v>1106370</v>
      </c>
      <c r="K224" s="210"/>
    </row>
    <row r="225" spans="1:255" x14ac:dyDescent="0.2">
      <c r="A225" s="193"/>
      <c r="B225" s="193"/>
      <c r="C225" s="22" t="s">
        <v>591</v>
      </c>
      <c r="D225" s="22"/>
      <c r="E225" s="22"/>
      <c r="F225" s="22"/>
      <c r="G225" s="22"/>
      <c r="H225" s="191"/>
      <c r="I225" s="191"/>
      <c r="J225" s="191"/>
      <c r="K225" s="209"/>
    </row>
    <row r="226" spans="1:255" x14ac:dyDescent="0.2">
      <c r="A226" s="193"/>
      <c r="B226" s="193"/>
      <c r="C226" s="22" t="s">
        <v>592</v>
      </c>
      <c r="D226" s="22"/>
      <c r="E226" s="22"/>
      <c r="F226" s="22"/>
      <c r="G226" s="22"/>
      <c r="H226" s="190">
        <f>FN214</f>
        <v>117865</v>
      </c>
      <c r="I226" s="190"/>
      <c r="J226" s="190">
        <f>DQ214</f>
        <v>1032120</v>
      </c>
      <c r="K226" s="210"/>
    </row>
    <row r="227" spans="1:255" x14ac:dyDescent="0.2">
      <c r="A227" s="193"/>
      <c r="B227" s="193"/>
      <c r="C227" s="22" t="s">
        <v>593</v>
      </c>
      <c r="D227" s="22"/>
      <c r="E227" s="22"/>
      <c r="F227" s="22"/>
      <c r="G227" s="22"/>
      <c r="H227" s="190">
        <f>FO214</f>
        <v>3895</v>
      </c>
      <c r="I227" s="190"/>
      <c r="J227" s="190">
        <f>DR214</f>
        <v>52658</v>
      </c>
      <c r="K227" s="210"/>
    </row>
    <row r="228" spans="1:255" hidden="1" x14ac:dyDescent="0.2">
      <c r="A228" s="193"/>
      <c r="B228" s="193"/>
      <c r="C228" s="22" t="s">
        <v>594</v>
      </c>
      <c r="D228" s="22"/>
      <c r="E228" s="22"/>
      <c r="F228" s="22"/>
      <c r="G228" s="22"/>
      <c r="H228" s="190">
        <f>FP214</f>
        <v>0</v>
      </c>
      <c r="I228" s="190"/>
      <c r="J228" s="190">
        <f>DS214</f>
        <v>0</v>
      </c>
      <c r="K228" s="210"/>
    </row>
    <row r="229" spans="1:255" x14ac:dyDescent="0.2">
      <c r="A229" s="193"/>
      <c r="B229" s="193"/>
      <c r="C229" s="22" t="s">
        <v>595</v>
      </c>
      <c r="D229" s="22"/>
      <c r="E229" s="22"/>
      <c r="F229" s="22"/>
      <c r="G229" s="22"/>
      <c r="H229" s="190">
        <f>FQ214</f>
        <v>1294</v>
      </c>
      <c r="I229" s="190"/>
      <c r="J229" s="190">
        <f>DT214</f>
        <v>21592</v>
      </c>
      <c r="K229" s="210"/>
    </row>
    <row r="230" spans="1:255" x14ac:dyDescent="0.2">
      <c r="A230" s="193"/>
      <c r="B230" s="193"/>
      <c r="C230" s="22"/>
      <c r="D230" s="22"/>
      <c r="E230" s="22"/>
      <c r="F230" s="22"/>
      <c r="G230" s="22"/>
      <c r="H230" s="191"/>
      <c r="I230" s="191"/>
      <c r="J230" s="191"/>
      <c r="K230" s="209"/>
    </row>
    <row r="231" spans="1:255" x14ac:dyDescent="0.2">
      <c r="A231" s="193"/>
      <c r="B231" s="193"/>
      <c r="C231" s="22" t="s">
        <v>596</v>
      </c>
      <c r="D231" s="22"/>
      <c r="E231" s="22"/>
      <c r="F231" s="22"/>
      <c r="G231" s="22"/>
      <c r="H231" s="190">
        <f>H224</f>
        <v>123054</v>
      </c>
      <c r="I231" s="190"/>
      <c r="J231" s="190">
        <f>J224</f>
        <v>1106370</v>
      </c>
      <c r="K231" s="210"/>
    </row>
    <row r="232" spans="1:255" hidden="1" x14ac:dyDescent="0.2">
      <c r="A232" s="193"/>
      <c r="B232" s="193"/>
      <c r="C232" s="22" t="s">
        <v>597</v>
      </c>
      <c r="D232" s="22"/>
      <c r="E232" s="87">
        <v>18</v>
      </c>
      <c r="F232" s="88" t="s">
        <v>538</v>
      </c>
      <c r="G232" s="22"/>
      <c r="H232" s="22"/>
      <c r="I232" s="22"/>
      <c r="J232" s="192">
        <f>ROUND(J231*E232/100,2)</f>
        <v>199146.6</v>
      </c>
      <c r="K232" s="211"/>
    </row>
    <row r="233" spans="1:255" hidden="1" x14ac:dyDescent="0.2">
      <c r="A233" s="193"/>
      <c r="B233" s="193"/>
      <c r="C233" s="22" t="s">
        <v>598</v>
      </c>
      <c r="D233" s="22"/>
      <c r="E233" s="22"/>
      <c r="F233" s="22"/>
      <c r="G233" s="22"/>
      <c r="H233" s="22"/>
      <c r="I233" s="22"/>
      <c r="J233" s="192">
        <f>J232+J231</f>
        <v>1305516.6000000001</v>
      </c>
      <c r="K233" s="212"/>
    </row>
    <row r="234" spans="1:255" x14ac:dyDescent="0.2">
      <c r="A234" s="193"/>
      <c r="B234" s="193"/>
      <c r="C234" s="22"/>
      <c r="D234" s="22"/>
      <c r="E234" s="22"/>
      <c r="F234" s="22"/>
      <c r="G234" s="22"/>
      <c r="H234" s="22"/>
      <c r="I234" s="22"/>
      <c r="J234" s="191"/>
      <c r="K234" s="209"/>
    </row>
    <row r="235" spans="1:255" hidden="1" outlineLevel="1" x14ac:dyDescent="0.2">
      <c r="A235" s="193"/>
      <c r="B235" s="193"/>
      <c r="C235" s="22"/>
      <c r="D235" s="22"/>
      <c r="E235" s="22"/>
      <c r="F235" s="22"/>
      <c r="G235" s="22"/>
      <c r="H235" s="22"/>
      <c r="I235" s="22"/>
      <c r="J235" s="22"/>
      <c r="K235" s="193"/>
    </row>
    <row r="236" spans="1:255" hidden="1" outlineLevel="1" x14ac:dyDescent="0.2">
      <c r="A236" s="193"/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</row>
    <row r="237" spans="1:255" hidden="1" outlineLevel="1" x14ac:dyDescent="0.2">
      <c r="A237" s="89" t="s">
        <v>599</v>
      </c>
      <c r="B237" s="89"/>
      <c r="C237" s="150"/>
      <c r="D237" s="150"/>
      <c r="E237" s="150"/>
      <c r="F237" s="150"/>
      <c r="G237" s="90"/>
      <c r="H237" s="90"/>
      <c r="I237" s="150"/>
      <c r="J237" s="150"/>
      <c r="K237" s="193"/>
      <c r="BY237" s="91">
        <f>C237</f>
        <v>0</v>
      </c>
      <c r="BZ237" s="91">
        <f>I237</f>
        <v>0</v>
      </c>
      <c r="IU237" s="21"/>
    </row>
    <row r="238" spans="1:255" s="93" customFormat="1" ht="11.25" hidden="1" outlineLevel="1" x14ac:dyDescent="0.2">
      <c r="A238" s="92"/>
      <c r="B238" s="92"/>
      <c r="C238" s="151" t="s">
        <v>600</v>
      </c>
      <c r="D238" s="151"/>
      <c r="E238" s="151"/>
      <c r="F238" s="151"/>
      <c r="G238" s="151"/>
      <c r="H238" s="151"/>
      <c r="I238" s="151" t="s">
        <v>601</v>
      </c>
      <c r="J238" s="151"/>
    </row>
    <row r="239" spans="1:255" hidden="1" outlineLevel="1" x14ac:dyDescent="0.2">
      <c r="A239" s="213"/>
      <c r="B239" s="213"/>
      <c r="C239" s="213"/>
      <c r="D239" s="213"/>
      <c r="E239" s="213"/>
      <c r="F239" s="213"/>
      <c r="G239" s="214" t="s">
        <v>602</v>
      </c>
      <c r="H239" s="213"/>
      <c r="I239" s="213"/>
      <c r="J239" s="213"/>
      <c r="K239" s="193"/>
    </row>
    <row r="240" spans="1:255" hidden="1" outlineLevel="1" x14ac:dyDescent="0.2">
      <c r="A240" s="89" t="s">
        <v>603</v>
      </c>
      <c r="B240" s="89"/>
      <c r="C240" s="150"/>
      <c r="D240" s="150"/>
      <c r="E240" s="150"/>
      <c r="F240" s="150"/>
      <c r="G240" s="90"/>
      <c r="H240" s="90"/>
      <c r="I240" s="150"/>
      <c r="J240" s="150"/>
      <c r="K240" s="193"/>
      <c r="BY240" s="91">
        <f>C240</f>
        <v>0</v>
      </c>
      <c r="BZ240" s="91">
        <f>I240</f>
        <v>0</v>
      </c>
      <c r="IU240" s="21"/>
    </row>
    <row r="241" spans="1:255" s="93" customFormat="1" ht="11.25" hidden="1" outlineLevel="1" x14ac:dyDescent="0.2">
      <c r="A241" s="92"/>
      <c r="B241" s="92"/>
      <c r="C241" s="151" t="s">
        <v>600</v>
      </c>
      <c r="D241" s="151"/>
      <c r="E241" s="151"/>
      <c r="F241" s="151"/>
      <c r="G241" s="151"/>
      <c r="H241" s="151"/>
      <c r="I241" s="151" t="s">
        <v>601</v>
      </c>
      <c r="J241" s="151"/>
    </row>
    <row r="242" spans="1:255" hidden="1" outlineLevel="1" x14ac:dyDescent="0.2">
      <c r="A242" s="213"/>
      <c r="B242" s="213"/>
      <c r="C242" s="213"/>
      <c r="D242" s="213"/>
      <c r="E242" s="213"/>
      <c r="F242" s="213"/>
      <c r="G242" s="214" t="s">
        <v>602</v>
      </c>
      <c r="H242" s="213"/>
      <c r="I242" s="213"/>
      <c r="J242" s="213"/>
      <c r="K242" s="193"/>
    </row>
    <row r="243" spans="1:255" collapsed="1" x14ac:dyDescent="0.2">
      <c r="A243" s="193"/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</row>
    <row r="244" spans="1:255" outlineLevel="1" x14ac:dyDescent="0.2">
      <c r="A244" s="193"/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</row>
    <row r="245" spans="1:255" outlineLevel="1" x14ac:dyDescent="0.2">
      <c r="A245" s="193"/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</row>
    <row r="246" spans="1:255" outlineLevel="1" x14ac:dyDescent="0.2">
      <c r="A246" s="89" t="s">
        <v>487</v>
      </c>
      <c r="B246" s="89"/>
      <c r="C246" s="150"/>
      <c r="D246" s="150"/>
      <c r="E246" s="150"/>
      <c r="F246" s="150"/>
      <c r="G246" s="90"/>
      <c r="H246" s="90"/>
      <c r="I246" s="150"/>
      <c r="J246" s="150"/>
      <c r="K246" s="193"/>
      <c r="BY246" s="91">
        <f>C246</f>
        <v>0</v>
      </c>
      <c r="BZ246" s="91">
        <f>I246</f>
        <v>0</v>
      </c>
      <c r="IU246" s="21"/>
    </row>
    <row r="247" spans="1:255" s="93" customFormat="1" ht="11.25" outlineLevel="1" x14ac:dyDescent="0.2">
      <c r="A247" s="92"/>
      <c r="B247" s="92"/>
      <c r="C247" s="151" t="s">
        <v>600</v>
      </c>
      <c r="D247" s="151"/>
      <c r="E247" s="151"/>
      <c r="F247" s="151"/>
      <c r="G247" s="151"/>
      <c r="H247" s="151"/>
      <c r="I247" s="151" t="s">
        <v>601</v>
      </c>
      <c r="J247" s="151"/>
    </row>
    <row r="248" spans="1:255" outlineLevel="1" x14ac:dyDescent="0.2">
      <c r="A248" s="213"/>
      <c r="B248" s="213"/>
      <c r="C248" s="213"/>
      <c r="D248" s="213"/>
      <c r="E248" s="213"/>
      <c r="F248" s="213"/>
      <c r="G248" s="214" t="s">
        <v>602</v>
      </c>
      <c r="H248" s="213"/>
      <c r="I248" s="213"/>
      <c r="J248" s="213"/>
      <c r="K248" s="193"/>
    </row>
    <row r="249" spans="1:255" outlineLevel="1" x14ac:dyDescent="0.2">
      <c r="A249" s="89" t="s">
        <v>629</v>
      </c>
      <c r="B249" s="89"/>
      <c r="C249" s="150"/>
      <c r="D249" s="150"/>
      <c r="E249" s="150"/>
      <c r="F249" s="150"/>
      <c r="G249" s="90"/>
      <c r="H249" s="90"/>
      <c r="I249" s="150"/>
      <c r="J249" s="150"/>
      <c r="K249" s="193"/>
      <c r="BY249" s="91">
        <f>C249</f>
        <v>0</v>
      </c>
      <c r="BZ249" s="91">
        <f>I249</f>
        <v>0</v>
      </c>
      <c r="IU249" s="21"/>
    </row>
    <row r="250" spans="1:255" s="93" customFormat="1" ht="11.25" outlineLevel="1" x14ac:dyDescent="0.2">
      <c r="A250" s="92"/>
      <c r="B250" s="92"/>
      <c r="C250" s="151" t="s">
        <v>600</v>
      </c>
      <c r="D250" s="151"/>
      <c r="E250" s="151"/>
      <c r="F250" s="151"/>
      <c r="G250" s="151"/>
      <c r="H250" s="151"/>
      <c r="I250" s="151" t="s">
        <v>601</v>
      </c>
      <c r="J250" s="151"/>
    </row>
    <row r="251" spans="1:255" outlineLevel="1" x14ac:dyDescent="0.2">
      <c r="A251" s="213"/>
      <c r="B251" s="213"/>
      <c r="C251" s="213"/>
      <c r="D251" s="213"/>
      <c r="E251" s="213"/>
      <c r="F251" s="213"/>
      <c r="G251" s="214" t="s">
        <v>602</v>
      </c>
      <c r="H251" s="213"/>
      <c r="I251" s="213"/>
      <c r="J251" s="213"/>
      <c r="K251" s="193"/>
    </row>
    <row r="252" spans="1:255" x14ac:dyDescent="0.2">
      <c r="A252" s="193"/>
      <c r="B252" s="193"/>
      <c r="C252" s="193"/>
      <c r="D252" s="193"/>
      <c r="E252" s="193"/>
      <c r="F252" s="193"/>
      <c r="G252" s="193"/>
      <c r="H252" s="193"/>
      <c r="I252" s="193"/>
      <c r="J252" s="193"/>
      <c r="K252" s="193"/>
    </row>
    <row r="253" spans="1:255" x14ac:dyDescent="0.2">
      <c r="A253" s="193"/>
      <c r="B253" s="193"/>
      <c r="C253" s="193"/>
      <c r="D253" s="193"/>
      <c r="E253" s="193"/>
      <c r="F253" s="193"/>
      <c r="G253" s="193"/>
      <c r="H253" s="193"/>
      <c r="I253" s="193"/>
      <c r="J253" s="193"/>
      <c r="K253" s="193"/>
      <c r="Y253" s="21">
        <v>999</v>
      </c>
      <c r="Z253" s="21" t="s">
        <v>604</v>
      </c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</row>
  </sheetData>
  <mergeCells count="129">
    <mergeCell ref="C250:H250"/>
    <mergeCell ref="I250:J250"/>
    <mergeCell ref="C246:F246"/>
    <mergeCell ref="I246:J246"/>
    <mergeCell ref="C247:H247"/>
    <mergeCell ref="I247:J247"/>
    <mergeCell ref="C249:F249"/>
    <mergeCell ref="I249:J249"/>
    <mergeCell ref="C238:H238"/>
    <mergeCell ref="I238:J238"/>
    <mergeCell ref="C240:F240"/>
    <mergeCell ref="I240:J240"/>
    <mergeCell ref="C241:H241"/>
    <mergeCell ref="I241:J241"/>
    <mergeCell ref="H231:I231"/>
    <mergeCell ref="J231:K231"/>
    <mergeCell ref="J232:K232"/>
    <mergeCell ref="J233:K233"/>
    <mergeCell ref="J234:K234"/>
    <mergeCell ref="C237:F237"/>
    <mergeCell ref="I237:J237"/>
    <mergeCell ref="H228:I228"/>
    <mergeCell ref="J228:K228"/>
    <mergeCell ref="H229:I229"/>
    <mergeCell ref="J229:K229"/>
    <mergeCell ref="H230:I230"/>
    <mergeCell ref="J230:K230"/>
    <mergeCell ref="H225:I225"/>
    <mergeCell ref="J225:K225"/>
    <mergeCell ref="H226:I226"/>
    <mergeCell ref="J226:K226"/>
    <mergeCell ref="H227:I227"/>
    <mergeCell ref="J227:K227"/>
    <mergeCell ref="H222:I222"/>
    <mergeCell ref="J222:K222"/>
    <mergeCell ref="H223:I223"/>
    <mergeCell ref="J223:K223"/>
    <mergeCell ref="H224:I224"/>
    <mergeCell ref="J224:K224"/>
    <mergeCell ref="H219:I219"/>
    <mergeCell ref="J219:K219"/>
    <mergeCell ref="H220:I220"/>
    <mergeCell ref="J220:K220"/>
    <mergeCell ref="H221:I221"/>
    <mergeCell ref="J221:K221"/>
    <mergeCell ref="H216:I216"/>
    <mergeCell ref="J216:K216"/>
    <mergeCell ref="H217:I217"/>
    <mergeCell ref="J217:K217"/>
    <mergeCell ref="H218:I218"/>
    <mergeCell ref="J218:K218"/>
    <mergeCell ref="H213:I213"/>
    <mergeCell ref="J213:K213"/>
    <mergeCell ref="H214:I214"/>
    <mergeCell ref="J214:K214"/>
    <mergeCell ref="H215:I215"/>
    <mergeCell ref="J215:K215"/>
    <mergeCell ref="H195:I195"/>
    <mergeCell ref="J195:K195"/>
    <mergeCell ref="H201:I201"/>
    <mergeCell ref="J201:K201"/>
    <mergeCell ref="H207:I207"/>
    <mergeCell ref="J207:K207"/>
    <mergeCell ref="H164:I164"/>
    <mergeCell ref="J164:K164"/>
    <mergeCell ref="H175:I175"/>
    <mergeCell ref="J175:K175"/>
    <mergeCell ref="H189:I189"/>
    <mergeCell ref="J189:K189"/>
    <mergeCell ref="H130:I130"/>
    <mergeCell ref="J130:K130"/>
    <mergeCell ref="H140:I140"/>
    <mergeCell ref="J140:K140"/>
    <mergeCell ref="H148:I148"/>
    <mergeCell ref="J148:K148"/>
    <mergeCell ref="H53:I53"/>
    <mergeCell ref="J53:K53"/>
    <mergeCell ref="H68:I68"/>
    <mergeCell ref="J68:K68"/>
    <mergeCell ref="H89:I89"/>
    <mergeCell ref="J89:K8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1"/>
  <sheetViews>
    <sheetView workbookViewId="0">
      <selection activeCell="A297" sqref="A297:AH29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477</v>
      </c>
    </row>
    <row r="6" spans="1:133" x14ac:dyDescent="0.2">
      <c r="G6">
        <v>10</v>
      </c>
      <c r="H6" t="s">
        <v>473</v>
      </c>
    </row>
    <row r="7" spans="1:133" x14ac:dyDescent="0.2">
      <c r="G7">
        <v>2</v>
      </c>
      <c r="H7" t="s">
        <v>474</v>
      </c>
    </row>
    <row r="8" spans="1:133" x14ac:dyDescent="0.2">
      <c r="G8">
        <f>IF((Source!AR203&lt;&gt;'1.Смета.или.Акт'!P214),0,1)</f>
        <v>1</v>
      </c>
      <c r="H8" t="s">
        <v>582</v>
      </c>
    </row>
    <row r="9" spans="1:133" x14ac:dyDescent="0.2">
      <c r="G9" s="12" t="s">
        <v>475</v>
      </c>
      <c r="H9" t="s">
        <v>476</v>
      </c>
    </row>
    <row r="12" spans="1:133" x14ac:dyDescent="0.2">
      <c r="A12" s="1">
        <v>1</v>
      </c>
      <c r="B12" s="1">
        <v>295</v>
      </c>
      <c r="C12" s="1">
        <v>0</v>
      </c>
      <c r="D12" s="1">
        <f>ROW(A232)</f>
        <v>232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B232</f>
        <v>295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Новое строительство ВЛЗ 6 10кВ СИП 3 1х50</v>
      </c>
      <c r="H18" s="3"/>
      <c r="I18" s="3"/>
      <c r="J18" s="3"/>
      <c r="K18" s="3"/>
      <c r="L18" s="3"/>
      <c r="M18" s="3"/>
      <c r="N18" s="3"/>
      <c r="O18" s="3">
        <f t="shared" ref="O18:AT18" si="1">O232</f>
        <v>114339</v>
      </c>
      <c r="P18" s="3">
        <f t="shared" si="1"/>
        <v>95652</v>
      </c>
      <c r="Q18" s="3">
        <f t="shared" si="1"/>
        <v>14728</v>
      </c>
      <c r="R18" s="3">
        <f t="shared" si="1"/>
        <v>1570</v>
      </c>
      <c r="S18" s="3">
        <f t="shared" si="1"/>
        <v>3959</v>
      </c>
      <c r="T18" s="3">
        <f t="shared" si="1"/>
        <v>0</v>
      </c>
      <c r="U18" s="3">
        <f t="shared" si="1"/>
        <v>413.93999999999994</v>
      </c>
      <c r="V18" s="3">
        <f t="shared" si="1"/>
        <v>137.69999999999999</v>
      </c>
      <c r="W18" s="3">
        <f t="shared" si="1"/>
        <v>0</v>
      </c>
      <c r="X18" s="3">
        <f t="shared" si="1"/>
        <v>5494</v>
      </c>
      <c r="Y18" s="3">
        <f t="shared" si="1"/>
        <v>3221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123054</v>
      </c>
      <c r="AS18" s="3">
        <f t="shared" si="1"/>
        <v>117865</v>
      </c>
      <c r="AT18" s="3">
        <f t="shared" si="1"/>
        <v>3895</v>
      </c>
      <c r="AU18" s="3">
        <f t="shared" ref="AU18:BZ18" si="2">AU232</f>
        <v>1294</v>
      </c>
      <c r="AV18" s="3">
        <f t="shared" si="2"/>
        <v>95652</v>
      </c>
      <c r="AW18" s="3">
        <f t="shared" si="2"/>
        <v>95652</v>
      </c>
      <c r="AX18" s="3">
        <f t="shared" si="2"/>
        <v>0</v>
      </c>
      <c r="AY18" s="3">
        <f t="shared" si="2"/>
        <v>95652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CA232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DG232</f>
        <v>973946</v>
      </c>
      <c r="DH18" s="4">
        <f t="shared" si="4"/>
        <v>717391</v>
      </c>
      <c r="DI18" s="4">
        <f t="shared" si="4"/>
        <v>184107</v>
      </c>
      <c r="DJ18" s="4">
        <f t="shared" si="4"/>
        <v>28747</v>
      </c>
      <c r="DK18" s="4">
        <f t="shared" si="4"/>
        <v>72448</v>
      </c>
      <c r="DL18" s="4">
        <f t="shared" si="4"/>
        <v>0</v>
      </c>
      <c r="DM18" s="4">
        <f t="shared" si="4"/>
        <v>413.93999999999994</v>
      </c>
      <c r="DN18" s="4">
        <f t="shared" si="4"/>
        <v>137.69999999999999</v>
      </c>
      <c r="DO18" s="4">
        <f t="shared" si="4"/>
        <v>0</v>
      </c>
      <c r="DP18" s="4">
        <f t="shared" si="4"/>
        <v>85263</v>
      </c>
      <c r="DQ18" s="4">
        <f t="shared" si="4"/>
        <v>47161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1106370</v>
      </c>
      <c r="EK18" s="4">
        <f t="shared" si="4"/>
        <v>1032120</v>
      </c>
      <c r="EL18" s="4">
        <f t="shared" si="4"/>
        <v>52658</v>
      </c>
      <c r="EM18" s="4">
        <f t="shared" ref="EM18:FR18" si="5">EM232</f>
        <v>21592</v>
      </c>
      <c r="EN18" s="4">
        <f t="shared" si="5"/>
        <v>717391</v>
      </c>
      <c r="EO18" s="4">
        <f t="shared" si="5"/>
        <v>717391</v>
      </c>
      <c r="EP18" s="4">
        <f t="shared" si="5"/>
        <v>0</v>
      </c>
      <c r="EQ18" s="4">
        <f t="shared" si="5"/>
        <v>717391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FS232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ROW(A203)</f>
        <v>203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B203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O203</f>
        <v>114339</v>
      </c>
      <c r="P22" s="3">
        <f t="shared" si="8"/>
        <v>95652</v>
      </c>
      <c r="Q22" s="3">
        <f t="shared" si="8"/>
        <v>14728</v>
      </c>
      <c r="R22" s="3">
        <f t="shared" si="8"/>
        <v>1570</v>
      </c>
      <c r="S22" s="3">
        <f t="shared" si="8"/>
        <v>3959</v>
      </c>
      <c r="T22" s="3">
        <f t="shared" si="8"/>
        <v>0</v>
      </c>
      <c r="U22" s="3">
        <f t="shared" si="8"/>
        <v>413.93999999999994</v>
      </c>
      <c r="V22" s="3">
        <f t="shared" si="8"/>
        <v>137.69999999999999</v>
      </c>
      <c r="W22" s="3">
        <f t="shared" si="8"/>
        <v>0</v>
      </c>
      <c r="X22" s="3">
        <f t="shared" si="8"/>
        <v>5494</v>
      </c>
      <c r="Y22" s="3">
        <f t="shared" si="8"/>
        <v>3221</v>
      </c>
      <c r="Z22" s="3">
        <f t="shared" si="8"/>
        <v>0</v>
      </c>
      <c r="AA22" s="3">
        <f t="shared" si="8"/>
        <v>0</v>
      </c>
      <c r="AB22" s="3">
        <f t="shared" si="8"/>
        <v>114339</v>
      </c>
      <c r="AC22" s="3">
        <f t="shared" si="8"/>
        <v>95652</v>
      </c>
      <c r="AD22" s="3">
        <f t="shared" si="8"/>
        <v>14728</v>
      </c>
      <c r="AE22" s="3">
        <f t="shared" si="8"/>
        <v>1570</v>
      </c>
      <c r="AF22" s="3">
        <f t="shared" si="8"/>
        <v>3959</v>
      </c>
      <c r="AG22" s="3">
        <f t="shared" si="8"/>
        <v>0</v>
      </c>
      <c r="AH22" s="3">
        <f t="shared" si="8"/>
        <v>413.93999999999994</v>
      </c>
      <c r="AI22" s="3">
        <f t="shared" si="8"/>
        <v>137.69999999999999</v>
      </c>
      <c r="AJ22" s="3">
        <f t="shared" si="8"/>
        <v>0</v>
      </c>
      <c r="AK22" s="3">
        <f t="shared" si="8"/>
        <v>5494</v>
      </c>
      <c r="AL22" s="3">
        <f t="shared" si="8"/>
        <v>3221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123054</v>
      </c>
      <c r="AS22" s="3">
        <f t="shared" si="8"/>
        <v>117865</v>
      </c>
      <c r="AT22" s="3">
        <f t="shared" si="8"/>
        <v>3895</v>
      </c>
      <c r="AU22" s="3">
        <f t="shared" ref="AU22:BZ22" si="9">AU203</f>
        <v>1294</v>
      </c>
      <c r="AV22" s="3">
        <f t="shared" si="9"/>
        <v>95652</v>
      </c>
      <c r="AW22" s="3">
        <f t="shared" si="9"/>
        <v>95652</v>
      </c>
      <c r="AX22" s="3">
        <f t="shared" si="9"/>
        <v>0</v>
      </c>
      <c r="AY22" s="3">
        <f t="shared" si="9"/>
        <v>95652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CA203</f>
        <v>123054</v>
      </c>
      <c r="CB22" s="3">
        <f t="shared" si="10"/>
        <v>117865</v>
      </c>
      <c r="CC22" s="3">
        <f t="shared" si="10"/>
        <v>3895</v>
      </c>
      <c r="CD22" s="3">
        <f t="shared" si="10"/>
        <v>1294</v>
      </c>
      <c r="CE22" s="3">
        <f t="shared" si="10"/>
        <v>95652</v>
      </c>
      <c r="CF22" s="3">
        <f t="shared" si="10"/>
        <v>95652</v>
      </c>
      <c r="CG22" s="3">
        <f t="shared" si="10"/>
        <v>0</v>
      </c>
      <c r="CH22" s="3">
        <f t="shared" si="10"/>
        <v>95652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DG203</f>
        <v>973946</v>
      </c>
      <c r="DH22" s="4">
        <f t="shared" si="11"/>
        <v>717391</v>
      </c>
      <c r="DI22" s="4">
        <f t="shared" si="11"/>
        <v>184107</v>
      </c>
      <c r="DJ22" s="4">
        <f t="shared" si="11"/>
        <v>28747</v>
      </c>
      <c r="DK22" s="4">
        <f t="shared" si="11"/>
        <v>72448</v>
      </c>
      <c r="DL22" s="4">
        <f t="shared" si="11"/>
        <v>0</v>
      </c>
      <c r="DM22" s="4">
        <f t="shared" si="11"/>
        <v>413.93999999999994</v>
      </c>
      <c r="DN22" s="4">
        <f t="shared" si="11"/>
        <v>137.69999999999999</v>
      </c>
      <c r="DO22" s="4">
        <f t="shared" si="11"/>
        <v>0</v>
      </c>
      <c r="DP22" s="4">
        <f t="shared" si="11"/>
        <v>85263</v>
      </c>
      <c r="DQ22" s="4">
        <f t="shared" si="11"/>
        <v>47161</v>
      </c>
      <c r="DR22" s="4">
        <f t="shared" si="11"/>
        <v>0</v>
      </c>
      <c r="DS22" s="4">
        <f t="shared" si="11"/>
        <v>0</v>
      </c>
      <c r="DT22" s="4">
        <f t="shared" si="11"/>
        <v>973946</v>
      </c>
      <c r="DU22" s="4">
        <f t="shared" si="11"/>
        <v>717391</v>
      </c>
      <c r="DV22" s="4">
        <f t="shared" si="11"/>
        <v>184107</v>
      </c>
      <c r="DW22" s="4">
        <f t="shared" si="11"/>
        <v>28747</v>
      </c>
      <c r="DX22" s="4">
        <f t="shared" si="11"/>
        <v>72448</v>
      </c>
      <c r="DY22" s="4">
        <f t="shared" si="11"/>
        <v>0</v>
      </c>
      <c r="DZ22" s="4">
        <f t="shared" si="11"/>
        <v>413.93999999999994</v>
      </c>
      <c r="EA22" s="4">
        <f t="shared" si="11"/>
        <v>137.69999999999999</v>
      </c>
      <c r="EB22" s="4">
        <f t="shared" si="11"/>
        <v>0</v>
      </c>
      <c r="EC22" s="4">
        <f t="shared" si="11"/>
        <v>85263</v>
      </c>
      <c r="ED22" s="4">
        <f t="shared" si="11"/>
        <v>47161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1106370</v>
      </c>
      <c r="EK22" s="4">
        <f t="shared" si="11"/>
        <v>1032120</v>
      </c>
      <c r="EL22" s="4">
        <f t="shared" si="11"/>
        <v>52658</v>
      </c>
      <c r="EM22" s="4">
        <f t="shared" ref="EM22:FR22" si="12">EM203</f>
        <v>21592</v>
      </c>
      <c r="EN22" s="4">
        <f t="shared" si="12"/>
        <v>717391</v>
      </c>
      <c r="EO22" s="4">
        <f t="shared" si="12"/>
        <v>717391</v>
      </c>
      <c r="EP22" s="4">
        <f t="shared" si="12"/>
        <v>0</v>
      </c>
      <c r="EQ22" s="4">
        <f t="shared" si="12"/>
        <v>717391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FS203</f>
        <v>1106370</v>
      </c>
      <c r="FT22" s="4">
        <f t="shared" si="13"/>
        <v>1032120</v>
      </c>
      <c r="FU22" s="4">
        <f t="shared" si="13"/>
        <v>52658</v>
      </c>
      <c r="FV22" s="4">
        <f t="shared" si="13"/>
        <v>21592</v>
      </c>
      <c r="FW22" s="4">
        <f t="shared" si="13"/>
        <v>717391</v>
      </c>
      <c r="FX22" s="4">
        <f t="shared" si="13"/>
        <v>717391</v>
      </c>
      <c r="FY22" s="4">
        <f t="shared" si="13"/>
        <v>0</v>
      </c>
      <c r="FZ22" s="4">
        <f t="shared" si="13"/>
        <v>717391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ROW(EtalonRes!A5)</f>
        <v>5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25</v>
      </c>
      <c r="J24" s="2">
        <v>0</v>
      </c>
      <c r="K24" s="2"/>
      <c r="L24" s="2"/>
      <c r="M24" s="2"/>
      <c r="N24" s="2"/>
      <c r="O24" s="2">
        <f t="shared" ref="O24:O55" si="14">ROUND(CP24,0)</f>
        <v>1234</v>
      </c>
      <c r="P24" s="2">
        <f t="shared" ref="P24:P55" si="15">ROUND(CQ24*I24,0)</f>
        <v>0</v>
      </c>
      <c r="Q24" s="2">
        <f t="shared" ref="Q24:Q55" si="16">ROUND(CR24*I24,0)</f>
        <v>1144</v>
      </c>
      <c r="R24" s="2">
        <f t="shared" ref="R24:R55" si="17">ROUND(CS24*I24,0)</f>
        <v>162</v>
      </c>
      <c r="S24" s="2">
        <f t="shared" ref="S24:S55" si="18">ROUND(CT24*I24,0)</f>
        <v>90</v>
      </c>
      <c r="T24" s="2">
        <f t="shared" ref="T24:T55" si="19">ROUND(CU24*I24,0)</f>
        <v>0</v>
      </c>
      <c r="U24" s="2">
        <f t="shared" ref="U24:U55" si="20">CV24*I24</f>
        <v>11</v>
      </c>
      <c r="V24" s="2">
        <f t="shared" ref="V24:V55" si="21">CW24*I24</f>
        <v>12</v>
      </c>
      <c r="W24" s="2">
        <f t="shared" ref="W24:W55" si="22">ROUND(CX24*I24,0)</f>
        <v>0</v>
      </c>
      <c r="X24" s="2">
        <f t="shared" ref="X24:X55" si="23">ROUND(CY24,0)</f>
        <v>265</v>
      </c>
      <c r="Y24" s="2">
        <f t="shared" ref="Y24:Y55" si="24">ROUND(CZ24,0)</f>
        <v>151</v>
      </c>
      <c r="Z24" s="2"/>
      <c r="AA24" s="2">
        <v>34650331</v>
      </c>
      <c r="AB24" s="2">
        <f t="shared" ref="AB24:AB55" si="25">ROUND((AC24+AD24+AF24),2)</f>
        <v>49.34</v>
      </c>
      <c r="AC24" s="2">
        <f>ROUND((ES24),2)</f>
        <v>0</v>
      </c>
      <c r="AD24" s="2">
        <f t="shared" ref="AD24:AD55" si="26">ROUND((((ET24)-(EU24))+AE24),2)</f>
        <v>45.75</v>
      </c>
      <c r="AE24" s="2">
        <f t="shared" ref="AE24:AE55" si="27">ROUND((EU24),2)</f>
        <v>6.48</v>
      </c>
      <c r="AF24" s="2">
        <f t="shared" ref="AF24:AF55" si="28">ROUND((EV24),2)</f>
        <v>3.59</v>
      </c>
      <c r="AG24" s="2">
        <f t="shared" ref="AG24:AG55" si="29">ROUND((AP24),2)</f>
        <v>0</v>
      </c>
      <c r="AH24" s="2">
        <f t="shared" ref="AH24:AH55" si="30">(EW24)</f>
        <v>0.44</v>
      </c>
      <c r="AI24" s="2">
        <f t="shared" ref="AI24:AI55" si="31">(EX24)</f>
        <v>0.48</v>
      </c>
      <c r="AJ24" s="2">
        <f t="shared" ref="AJ24:AJ55" si="32">ROUND((AS24),2)</f>
        <v>0</v>
      </c>
      <c r="AK24" s="2">
        <v>49.34</v>
      </c>
      <c r="AL24" s="2">
        <v>0</v>
      </c>
      <c r="AM24" s="2">
        <v>45.75</v>
      </c>
      <c r="AN24" s="2">
        <v>6.48</v>
      </c>
      <c r="AO24" s="2">
        <v>3.59</v>
      </c>
      <c r="AP24" s="2">
        <v>0</v>
      </c>
      <c r="AQ24" s="2">
        <v>0.44</v>
      </c>
      <c r="AR24" s="2">
        <v>0.48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1234</v>
      </c>
      <c r="CQ24" s="2">
        <f t="shared" ref="CQ24:CQ55" si="34">AC24*BC24</f>
        <v>0</v>
      </c>
      <c r="CR24" s="2">
        <f t="shared" ref="CR24:CR55" si="35">AD24*BB24</f>
        <v>45.75</v>
      </c>
      <c r="CS24" s="2">
        <f t="shared" ref="CS24:CS55" si="36">AE24*BS24</f>
        <v>6.48</v>
      </c>
      <c r="CT24" s="2">
        <f t="shared" ref="CT24:CT55" si="37">AF24*BA24</f>
        <v>3.59</v>
      </c>
      <c r="CU24" s="2">
        <f t="shared" ref="CU24:CU55" si="38">AG24</f>
        <v>0</v>
      </c>
      <c r="CV24" s="2">
        <f t="shared" ref="CV24:CV55" si="39">AH24</f>
        <v>0.44</v>
      </c>
      <c r="CW24" s="2">
        <f t="shared" ref="CW24:CW55" si="40">AI24</f>
        <v>0.48</v>
      </c>
      <c r="CX24" s="2">
        <f t="shared" ref="CX24:CX55" si="41">AJ24</f>
        <v>0</v>
      </c>
      <c r="CY24" s="2">
        <f t="shared" ref="CY24:CY55" si="42">(((S24+(R24*IF(0,0,1)))*AT24)/100)</f>
        <v>264.60000000000002</v>
      </c>
      <c r="CZ24" s="2">
        <f t="shared" ref="CZ24:CZ55" si="43">(((S24+(R24*IF(0,0,1)))*AU24)/100)</f>
        <v>151.19999999999999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49.34</v>
      </c>
      <c r="ES24" s="2">
        <v>0</v>
      </c>
      <c r="ET24" s="2">
        <v>45.75</v>
      </c>
      <c r="EU24" s="2">
        <v>6.48</v>
      </c>
      <c r="EV24" s="2">
        <v>3.59</v>
      </c>
      <c r="EW24" s="2">
        <v>0.44</v>
      </c>
      <c r="EX24" s="2">
        <v>0.48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1064428026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1650</v>
      </c>
      <c r="GN24" s="2">
        <f t="shared" ref="GN24:GN55" si="47">IF(OR(BI24=0,BI24=1),ROUND(O24+X24+Y24+GK24,0),0)</f>
        <v>1650</v>
      </c>
      <c r="GO24" s="2">
        <f t="shared" ref="GO24:GO55" si="48">IF(BI24=2,ROUND(O24+X24+Y24+GK24,0),0)</f>
        <v>0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ROW(EtalonRes!A10)</f>
        <v>10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25</v>
      </c>
      <c r="J25">
        <v>0</v>
      </c>
      <c r="O25">
        <f t="shared" si="14"/>
        <v>15939</v>
      </c>
      <c r="P25">
        <f t="shared" si="15"/>
        <v>0</v>
      </c>
      <c r="Q25">
        <f t="shared" si="16"/>
        <v>14297</v>
      </c>
      <c r="R25">
        <f t="shared" si="17"/>
        <v>2965</v>
      </c>
      <c r="S25">
        <f t="shared" si="18"/>
        <v>1642</v>
      </c>
      <c r="T25">
        <f t="shared" si="19"/>
        <v>0</v>
      </c>
      <c r="U25">
        <f t="shared" si="20"/>
        <v>11</v>
      </c>
      <c r="V25">
        <f t="shared" si="21"/>
        <v>12</v>
      </c>
      <c r="W25">
        <f t="shared" si="22"/>
        <v>0</v>
      </c>
      <c r="X25">
        <f t="shared" si="23"/>
        <v>4100</v>
      </c>
      <c r="Y25">
        <f t="shared" si="24"/>
        <v>2211</v>
      </c>
      <c r="AA25">
        <v>34650332</v>
      </c>
      <c r="AB25">
        <f t="shared" si="25"/>
        <v>49.34</v>
      </c>
      <c r="AC25">
        <f>ROUND((ES25),2)</f>
        <v>0</v>
      </c>
      <c r="AD25">
        <f t="shared" si="26"/>
        <v>45.75</v>
      </c>
      <c r="AE25">
        <f t="shared" si="27"/>
        <v>6.48</v>
      </c>
      <c r="AF25">
        <f t="shared" si="28"/>
        <v>3.59</v>
      </c>
      <c r="AG25">
        <f t="shared" si="29"/>
        <v>0</v>
      </c>
      <c r="AH25">
        <f t="shared" si="30"/>
        <v>0.44</v>
      </c>
      <c r="AI25">
        <f t="shared" si="31"/>
        <v>0.48</v>
      </c>
      <c r="AJ25">
        <f t="shared" si="32"/>
        <v>0</v>
      </c>
      <c r="AK25">
        <f>AL25+AM25+AO25</f>
        <v>49.34</v>
      </c>
      <c r="AL25">
        <v>0</v>
      </c>
      <c r="AM25" s="59">
        <f>'1.Смета.или.Акт'!F48</f>
        <v>45.75</v>
      </c>
      <c r="AN25" s="59">
        <f>'1.Смета.или.Акт'!F49</f>
        <v>6.48</v>
      </c>
      <c r="AO25" s="59">
        <f>'1.Смета.или.Акт'!F47</f>
        <v>3.59</v>
      </c>
      <c r="AP25">
        <v>0</v>
      </c>
      <c r="AQ25">
        <f>'1.Смета.или.Акт'!E52</f>
        <v>0.44</v>
      </c>
      <c r="AR25">
        <v>0.48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15939</v>
      </c>
      <c r="CQ25">
        <f t="shared" si="34"/>
        <v>0</v>
      </c>
      <c r="CR25">
        <f t="shared" si="35"/>
        <v>571.875</v>
      </c>
      <c r="CS25">
        <f t="shared" si="36"/>
        <v>118.58400000000002</v>
      </c>
      <c r="CT25">
        <f t="shared" si="37"/>
        <v>65.697000000000003</v>
      </c>
      <c r="CU25">
        <f t="shared" si="38"/>
        <v>0</v>
      </c>
      <c r="CV25">
        <f t="shared" si="39"/>
        <v>0.44</v>
      </c>
      <c r="CW25">
        <f t="shared" si="40"/>
        <v>0.48</v>
      </c>
      <c r="CX25">
        <f t="shared" si="41"/>
        <v>0</v>
      </c>
      <c r="CY25">
        <f t="shared" si="42"/>
        <v>4100.2299999999996</v>
      </c>
      <c r="CZ25">
        <f t="shared" si="43"/>
        <v>2211.36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49.34</v>
      </c>
      <c r="ES25">
        <v>0</v>
      </c>
      <c r="ET25" s="59">
        <f>'1.Смета.или.Акт'!F48</f>
        <v>45.75</v>
      </c>
      <c r="EU25" s="59">
        <f>'1.Смета.или.Акт'!F49</f>
        <v>6.48</v>
      </c>
      <c r="EV25" s="59">
        <f>'1.Смета.или.Акт'!F47</f>
        <v>3.59</v>
      </c>
      <c r="EW25">
        <f>'1.Смета.или.Акт'!E52</f>
        <v>0.44</v>
      </c>
      <c r="EX25">
        <v>0.48</v>
      </c>
      <c r="EY25">
        <v>0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0</v>
      </c>
      <c r="GF25">
        <v>1064428026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22250</v>
      </c>
      <c r="GN25">
        <f t="shared" si="47"/>
        <v>22250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ROW(SmtRes!A28)</f>
        <v>28</v>
      </c>
      <c r="D26" s="2">
        <f>ROW(EtalonRes!A28)</f>
        <v>28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'1.Смета.или.Акт'!E54</f>
        <v>17</v>
      </c>
      <c r="J26" s="2">
        <v>0</v>
      </c>
      <c r="K26" s="2"/>
      <c r="L26" s="2"/>
      <c r="M26" s="2"/>
      <c r="N26" s="2"/>
      <c r="O26" s="2">
        <f t="shared" si="14"/>
        <v>2621</v>
      </c>
      <c r="P26" s="2">
        <f t="shared" si="15"/>
        <v>0</v>
      </c>
      <c r="Q26" s="2">
        <f t="shared" si="16"/>
        <v>2049</v>
      </c>
      <c r="R26" s="2">
        <f t="shared" si="17"/>
        <v>191</v>
      </c>
      <c r="S26" s="2">
        <f t="shared" si="18"/>
        <v>572</v>
      </c>
      <c r="T26" s="2">
        <f t="shared" si="19"/>
        <v>0</v>
      </c>
      <c r="U26" s="2">
        <f t="shared" si="20"/>
        <v>64.599999999999994</v>
      </c>
      <c r="V26" s="2">
        <f t="shared" si="21"/>
        <v>16.489999999999998</v>
      </c>
      <c r="W26" s="2">
        <f t="shared" si="22"/>
        <v>0</v>
      </c>
      <c r="X26" s="2">
        <f t="shared" si="23"/>
        <v>801</v>
      </c>
      <c r="Y26" s="2">
        <f t="shared" si="24"/>
        <v>458</v>
      </c>
      <c r="Z26" s="2"/>
      <c r="AA26" s="2">
        <v>34650331</v>
      </c>
      <c r="AB26" s="2">
        <f t="shared" si="25"/>
        <v>154.22</v>
      </c>
      <c r="AC26" s="2">
        <f>ROUND((ES26+(SUM(SmtRes!BC11:'SmtRes'!BC28)+SUM(EtalonRes!AL11:'EtalonRes'!AL28))),2)</f>
        <v>0.01</v>
      </c>
      <c r="AD26" s="2">
        <f t="shared" si="26"/>
        <v>120.54</v>
      </c>
      <c r="AE26" s="2">
        <f t="shared" si="27"/>
        <v>11.25</v>
      </c>
      <c r="AF26" s="2">
        <f t="shared" si="28"/>
        <v>33.67</v>
      </c>
      <c r="AG26" s="2">
        <f t="shared" si="29"/>
        <v>0</v>
      </c>
      <c r="AH26" s="2">
        <f t="shared" si="30"/>
        <v>3.8</v>
      </c>
      <c r="AI26" s="2">
        <f t="shared" si="31"/>
        <v>0.97</v>
      </c>
      <c r="AJ26" s="2">
        <f t="shared" si="32"/>
        <v>0</v>
      </c>
      <c r="AK26" s="2">
        <v>199.82</v>
      </c>
      <c r="AL26" s="2">
        <v>45.61</v>
      </c>
      <c r="AM26" s="2">
        <v>120.54</v>
      </c>
      <c r="AN26" s="2">
        <v>11.25</v>
      </c>
      <c r="AO26" s="2">
        <v>33.67</v>
      </c>
      <c r="AP26" s="2">
        <v>0</v>
      </c>
      <c r="AQ26" s="2">
        <v>3.8</v>
      </c>
      <c r="AR26" s="2">
        <v>0.97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2621</v>
      </c>
      <c r="CQ26" s="2">
        <f t="shared" si="34"/>
        <v>0.01</v>
      </c>
      <c r="CR26" s="2">
        <f t="shared" si="35"/>
        <v>120.54</v>
      </c>
      <c r="CS26" s="2">
        <f t="shared" si="36"/>
        <v>11.25</v>
      </c>
      <c r="CT26" s="2">
        <f t="shared" si="37"/>
        <v>33.67</v>
      </c>
      <c r="CU26" s="2">
        <f t="shared" si="38"/>
        <v>0</v>
      </c>
      <c r="CV26" s="2">
        <f t="shared" si="39"/>
        <v>3.8</v>
      </c>
      <c r="CW26" s="2">
        <f t="shared" si="40"/>
        <v>0.97</v>
      </c>
      <c r="CX26" s="2">
        <f t="shared" si="41"/>
        <v>0</v>
      </c>
      <c r="CY26" s="2">
        <f t="shared" si="42"/>
        <v>801.15</v>
      </c>
      <c r="CZ26" s="2">
        <f t="shared" si="43"/>
        <v>457.8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199.82</v>
      </c>
      <c r="ES26" s="2">
        <v>45.61</v>
      </c>
      <c r="ET26" s="2">
        <v>120.54</v>
      </c>
      <c r="EU26" s="2">
        <v>11.25</v>
      </c>
      <c r="EV26" s="2">
        <v>33.67</v>
      </c>
      <c r="EW26" s="2">
        <v>3.8</v>
      </c>
      <c r="EX26" s="2">
        <v>0.97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-117476995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3880</v>
      </c>
      <c r="GN26" s="2">
        <f t="shared" si="47"/>
        <v>3880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ROW(SmtRes!A46)</f>
        <v>46</v>
      </c>
      <c r="D27">
        <f>ROW(EtalonRes!A46)</f>
        <v>46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'1.Смета.или.Акт'!E54</f>
        <v>17</v>
      </c>
      <c r="J27">
        <v>0</v>
      </c>
      <c r="O27">
        <f t="shared" si="14"/>
        <v>36091</v>
      </c>
      <c r="P27">
        <f t="shared" si="15"/>
        <v>1</v>
      </c>
      <c r="Q27">
        <f t="shared" si="16"/>
        <v>25615</v>
      </c>
      <c r="R27">
        <f t="shared" si="17"/>
        <v>3500</v>
      </c>
      <c r="S27">
        <f t="shared" si="18"/>
        <v>10475</v>
      </c>
      <c r="T27">
        <f t="shared" si="19"/>
        <v>0</v>
      </c>
      <c r="U27">
        <f t="shared" si="20"/>
        <v>64.599999999999994</v>
      </c>
      <c r="V27">
        <f t="shared" si="21"/>
        <v>16.489999999999998</v>
      </c>
      <c r="W27">
        <f t="shared" si="22"/>
        <v>0</v>
      </c>
      <c r="X27">
        <f t="shared" si="23"/>
        <v>12438</v>
      </c>
      <c r="Y27">
        <f t="shared" si="24"/>
        <v>6708</v>
      </c>
      <c r="AA27">
        <v>34650332</v>
      </c>
      <c r="AB27">
        <f t="shared" si="25"/>
        <v>154.22</v>
      </c>
      <c r="AC27">
        <f>ROUND((ES27+(SUM(SmtRes!BC29:'SmtRes'!BC46)+SUM(EtalonRes!AL29:'EtalonRes'!AL46))),2)</f>
        <v>0.01</v>
      </c>
      <c r="AD27">
        <f t="shared" si="26"/>
        <v>120.54</v>
      </c>
      <c r="AE27">
        <f t="shared" si="27"/>
        <v>11.25</v>
      </c>
      <c r="AF27">
        <f t="shared" si="28"/>
        <v>33.67</v>
      </c>
      <c r="AG27">
        <f t="shared" si="29"/>
        <v>0</v>
      </c>
      <c r="AH27">
        <f t="shared" si="30"/>
        <v>3.8</v>
      </c>
      <c r="AI27">
        <f t="shared" si="31"/>
        <v>0.97</v>
      </c>
      <c r="AJ27">
        <f t="shared" si="32"/>
        <v>0</v>
      </c>
      <c r="AK27">
        <f>AL27+AM27+AO27</f>
        <v>199.82</v>
      </c>
      <c r="AL27" s="59">
        <f>'1.Смета.или.Акт'!F58</f>
        <v>45.61</v>
      </c>
      <c r="AM27" s="59">
        <f>'1.Смета.или.Акт'!F56</f>
        <v>120.54</v>
      </c>
      <c r="AN27" s="59">
        <f>'1.Смета.или.Акт'!F57</f>
        <v>11.25</v>
      </c>
      <c r="AO27" s="59">
        <f>'1.Смета.или.Акт'!F55</f>
        <v>33.67</v>
      </c>
      <c r="AP27">
        <v>0</v>
      </c>
      <c r="AQ27">
        <f>'1.Смета.или.Акт'!E61</f>
        <v>3.8</v>
      </c>
      <c r="AR27">
        <v>0.97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36091</v>
      </c>
      <c r="CQ27">
        <f t="shared" si="34"/>
        <v>7.4999999999999997E-2</v>
      </c>
      <c r="CR27">
        <f t="shared" si="35"/>
        <v>1506.75</v>
      </c>
      <c r="CS27">
        <f t="shared" si="36"/>
        <v>205.875</v>
      </c>
      <c r="CT27">
        <f t="shared" si="37"/>
        <v>616.16100000000006</v>
      </c>
      <c r="CU27">
        <f t="shared" si="38"/>
        <v>0</v>
      </c>
      <c r="CV27">
        <f t="shared" si="39"/>
        <v>3.8</v>
      </c>
      <c r="CW27">
        <f t="shared" si="40"/>
        <v>0.97</v>
      </c>
      <c r="CX27">
        <f t="shared" si="41"/>
        <v>0</v>
      </c>
      <c r="CY27">
        <f t="shared" si="42"/>
        <v>12437.75</v>
      </c>
      <c r="CZ27">
        <f t="shared" si="43"/>
        <v>6708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199.82</v>
      </c>
      <c r="ES27" s="59">
        <f>'1.Смета.или.Акт'!F58</f>
        <v>45.61</v>
      </c>
      <c r="ET27" s="59">
        <f>'1.Смета.или.Акт'!F56</f>
        <v>120.54</v>
      </c>
      <c r="EU27" s="59">
        <f>'1.Смета.или.Акт'!F57</f>
        <v>11.25</v>
      </c>
      <c r="EV27" s="59">
        <f>'1.Смета.или.Акт'!F55</f>
        <v>33.67</v>
      </c>
      <c r="EW27">
        <f>'1.Смета.или.Акт'!E61</f>
        <v>3.8</v>
      </c>
      <c r="EX27">
        <v>0.97</v>
      </c>
      <c r="EY27">
        <v>1</v>
      </c>
      <c r="FQ27">
        <v>0</v>
      </c>
      <c r="FR27">
        <f t="shared" si="44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0</v>
      </c>
      <c r="GF27">
        <v>-117476995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55237</v>
      </c>
      <c r="GN27">
        <f t="shared" si="47"/>
        <v>55237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6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26</v>
      </c>
      <c r="D28" s="2"/>
      <c r="E28" s="2" t="s">
        <v>28</v>
      </c>
      <c r="F28" s="2" t="s">
        <v>29</v>
      </c>
      <c r="G28" s="2" t="s">
        <v>30</v>
      </c>
      <c r="H28" s="2" t="s">
        <v>31</v>
      </c>
      <c r="I28" s="2">
        <f>I26*J28</f>
        <v>17</v>
      </c>
      <c r="J28" s="2">
        <v>1</v>
      </c>
      <c r="K28" s="2"/>
      <c r="L28" s="2"/>
      <c r="M28" s="2"/>
      <c r="N28" s="2"/>
      <c r="O28" s="2">
        <f t="shared" si="14"/>
        <v>17272</v>
      </c>
      <c r="P28" s="2">
        <f t="shared" si="15"/>
        <v>17272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34650331</v>
      </c>
      <c r="AB28" s="2">
        <f t="shared" si="25"/>
        <v>1016</v>
      </c>
      <c r="AC28" s="2">
        <f t="shared" ref="AC28:AC55" si="52">ROUND((ES28),2)</f>
        <v>1016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  <c r="AK28" s="2">
        <v>1016</v>
      </c>
      <c r="AL28" s="2">
        <v>1016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32</v>
      </c>
      <c r="BK28" s="2"/>
      <c r="BL28" s="2"/>
      <c r="BM28" s="2">
        <v>500001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0</v>
      </c>
      <c r="CA28" s="2">
        <v>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17272</v>
      </c>
      <c r="CQ28" s="2">
        <f t="shared" si="34"/>
        <v>1016</v>
      </c>
      <c r="CR28" s="2">
        <f t="shared" si="35"/>
        <v>0</v>
      </c>
      <c r="CS28" s="2">
        <f t="shared" si="36"/>
        <v>0</v>
      </c>
      <c r="CT28" s="2">
        <f t="shared" si="37"/>
        <v>0</v>
      </c>
      <c r="CU28" s="2">
        <f t="shared" si="38"/>
        <v>0</v>
      </c>
      <c r="CV28" s="2">
        <f t="shared" si="39"/>
        <v>0</v>
      </c>
      <c r="CW28" s="2">
        <f t="shared" si="40"/>
        <v>0</v>
      </c>
      <c r="CX28" s="2">
        <f t="shared" si="41"/>
        <v>0</v>
      </c>
      <c r="CY28" s="2">
        <f t="shared" si="42"/>
        <v>0</v>
      </c>
      <c r="CZ28" s="2">
        <f t="shared" si="43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32653291</v>
      </c>
      <c r="EF28" s="2">
        <v>20</v>
      </c>
      <c r="EG28" s="2" t="s">
        <v>33</v>
      </c>
      <c r="EH28" s="2">
        <v>0</v>
      </c>
      <c r="EI28" s="2" t="s">
        <v>6</v>
      </c>
      <c r="EJ28" s="2">
        <v>1</v>
      </c>
      <c r="EK28" s="2">
        <v>500001</v>
      </c>
      <c r="EL28" s="2" t="s">
        <v>34</v>
      </c>
      <c r="EM28" s="2" t="s">
        <v>35</v>
      </c>
      <c r="EN28" s="2"/>
      <c r="EO28" s="2" t="s">
        <v>6</v>
      </c>
      <c r="EP28" s="2"/>
      <c r="EQ28" s="2">
        <v>0</v>
      </c>
      <c r="ER28" s="2">
        <v>14.4</v>
      </c>
      <c r="ES28" s="2">
        <v>1016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0</v>
      </c>
      <c r="FY28" s="2">
        <v>0</v>
      </c>
      <c r="FZ28" s="2"/>
      <c r="GA28" s="2" t="s">
        <v>36</v>
      </c>
      <c r="GB28" s="2"/>
      <c r="GC28" s="2"/>
      <c r="GD28" s="2">
        <v>0</v>
      </c>
      <c r="GE28" s="2"/>
      <c r="GF28" s="2">
        <v>445135153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17272</v>
      </c>
      <c r="GN28" s="2">
        <f t="shared" si="47"/>
        <v>17272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44</v>
      </c>
      <c r="E29" t="s">
        <v>28</v>
      </c>
      <c r="F29" t="str">
        <f>'1.Смета.или.Акт'!B62</f>
        <v>Накладная</v>
      </c>
      <c r="G29" t="str">
        <f>'1.Смета.или.Акт'!C62</f>
        <v>Стойка жБ СВ 110-5</v>
      </c>
      <c r="H29" t="s">
        <v>31</v>
      </c>
      <c r="I29">
        <f>I27*J29</f>
        <v>17</v>
      </c>
      <c r="J29">
        <v>1</v>
      </c>
      <c r="O29">
        <f t="shared" si="14"/>
        <v>129540</v>
      </c>
      <c r="P29">
        <f t="shared" si="15"/>
        <v>129540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34650332</v>
      </c>
      <c r="AB29">
        <f t="shared" si="25"/>
        <v>1016</v>
      </c>
      <c r="AC29">
        <f t="shared" si="52"/>
        <v>1016</v>
      </c>
      <c r="AD29">
        <f t="shared" si="26"/>
        <v>0</v>
      </c>
      <c r="AE29">
        <f t="shared" si="27"/>
        <v>0</v>
      </c>
      <c r="AF29">
        <f t="shared" si="28"/>
        <v>0</v>
      </c>
      <c r="AG29">
        <f t="shared" si="29"/>
        <v>0</v>
      </c>
      <c r="AH29">
        <f t="shared" si="30"/>
        <v>0</v>
      </c>
      <c r="AI29">
        <f t="shared" si="31"/>
        <v>0</v>
      </c>
      <c r="AJ29">
        <f t="shared" si="32"/>
        <v>0</v>
      </c>
      <c r="AK29">
        <v>1016</v>
      </c>
      <c r="AL29" s="59">
        <f>'1.Смета.или.Акт'!F62</f>
        <v>1016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'1.Смета.или.Акт'!J62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32</v>
      </c>
      <c r="BM29">
        <v>500001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0</v>
      </c>
      <c r="CA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129540</v>
      </c>
      <c r="CQ29">
        <f t="shared" si="34"/>
        <v>7620</v>
      </c>
      <c r="CR29">
        <f t="shared" si="35"/>
        <v>0</v>
      </c>
      <c r="CS29">
        <f t="shared" si="36"/>
        <v>0</v>
      </c>
      <c r="CT29">
        <f t="shared" si="37"/>
        <v>0</v>
      </c>
      <c r="CU29">
        <f t="shared" si="38"/>
        <v>0</v>
      </c>
      <c r="CV29">
        <f t="shared" si="39"/>
        <v>0</v>
      </c>
      <c r="CW29">
        <f t="shared" si="40"/>
        <v>0</v>
      </c>
      <c r="CX29">
        <f t="shared" si="41"/>
        <v>0</v>
      </c>
      <c r="CY29">
        <f t="shared" si="42"/>
        <v>0</v>
      </c>
      <c r="CZ29">
        <f t="shared" si="43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31</v>
      </c>
      <c r="DW29" t="str">
        <f>'1.Смета.или.Акт'!D62</f>
        <v>шт.</v>
      </c>
      <c r="DX29">
        <v>1</v>
      </c>
      <c r="EE29">
        <v>32653291</v>
      </c>
      <c r="EF29">
        <v>20</v>
      </c>
      <c r="EG29" t="s">
        <v>33</v>
      </c>
      <c r="EH29">
        <v>0</v>
      </c>
      <c r="EI29" t="s">
        <v>6</v>
      </c>
      <c r="EJ29">
        <v>1</v>
      </c>
      <c r="EK29">
        <v>500001</v>
      </c>
      <c r="EL29" t="s">
        <v>34</v>
      </c>
      <c r="EM29" t="s">
        <v>35</v>
      </c>
      <c r="EO29" t="s">
        <v>6</v>
      </c>
      <c r="EQ29">
        <v>0</v>
      </c>
      <c r="ER29">
        <v>1016</v>
      </c>
      <c r="ES29" s="59">
        <f>'1.Смета.или.Акт'!F62</f>
        <v>1016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7620</v>
      </c>
      <c r="FQ29">
        <v>0</v>
      </c>
      <c r="FR29">
        <f t="shared" si="44"/>
        <v>0</v>
      </c>
      <c r="FS29">
        <v>0</v>
      </c>
      <c r="FX29">
        <v>0</v>
      </c>
      <c r="FY29">
        <v>0</v>
      </c>
      <c r="GA29" t="s">
        <v>36</v>
      </c>
      <c r="GD29">
        <v>0</v>
      </c>
      <c r="GF29">
        <v>445135153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129540</v>
      </c>
      <c r="GN29">
        <f t="shared" si="47"/>
        <v>129540</v>
      </c>
      <c r="GO29">
        <f t="shared" si="48"/>
        <v>0</v>
      </c>
      <c r="GP29">
        <f t="shared" si="49"/>
        <v>0</v>
      </c>
      <c r="GR29">
        <v>1</v>
      </c>
      <c r="GS29">
        <v>1</v>
      </c>
      <c r="GT29">
        <v>0</v>
      </c>
      <c r="GU29" t="s">
        <v>6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27</v>
      </c>
      <c r="D30" s="2"/>
      <c r="E30" s="2" t="s">
        <v>37</v>
      </c>
      <c r="F30" s="2" t="s">
        <v>29</v>
      </c>
      <c r="G30" s="2" t="s">
        <v>38</v>
      </c>
      <c r="H30" s="2" t="s">
        <v>31</v>
      </c>
      <c r="I30" s="2">
        <f>I26*J30</f>
        <v>25</v>
      </c>
      <c r="J30" s="2">
        <v>1.4705882352941178</v>
      </c>
      <c r="K30" s="2"/>
      <c r="L30" s="2"/>
      <c r="M30" s="2"/>
      <c r="N30" s="2"/>
      <c r="O30" s="2">
        <f t="shared" si="14"/>
        <v>6576</v>
      </c>
      <c r="P30" s="2">
        <f t="shared" si="15"/>
        <v>6576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34650331</v>
      </c>
      <c r="AB30" s="2">
        <f t="shared" si="25"/>
        <v>263.02999999999997</v>
      </c>
      <c r="AC30" s="2">
        <f t="shared" si="52"/>
        <v>263.02999999999997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263.02999999999997</v>
      </c>
      <c r="AL30" s="2">
        <v>263.02999999999997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39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6576</v>
      </c>
      <c r="CQ30" s="2">
        <f t="shared" si="34"/>
        <v>263.02999999999997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33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34</v>
      </c>
      <c r="EM30" s="2" t="s">
        <v>35</v>
      </c>
      <c r="EN30" s="2"/>
      <c r="EO30" s="2" t="s">
        <v>6</v>
      </c>
      <c r="EP30" s="2"/>
      <c r="EQ30" s="2">
        <v>0</v>
      </c>
      <c r="ER30" s="2">
        <v>9661.5</v>
      </c>
      <c r="ES30" s="2">
        <v>263.02999999999997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40</v>
      </c>
      <c r="GB30" s="2"/>
      <c r="GC30" s="2"/>
      <c r="GD30" s="2">
        <v>0</v>
      </c>
      <c r="GE30" s="2"/>
      <c r="GF30" s="2">
        <v>600057312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6576</v>
      </c>
      <c r="GN30" s="2">
        <f t="shared" si="47"/>
        <v>6576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45</v>
      </c>
      <c r="E31" t="s">
        <v>37</v>
      </c>
      <c r="F31" t="str">
        <f>'1.Смета.или.Акт'!B64</f>
        <v>Накладная</v>
      </c>
      <c r="G31" t="str">
        <f>'1.Смета.или.Акт'!C64</f>
        <v>Траверса с хомутом</v>
      </c>
      <c r="H31" t="s">
        <v>31</v>
      </c>
      <c r="I31">
        <f>I27*J31</f>
        <v>25</v>
      </c>
      <c r="J31">
        <v>1.4705882352941178</v>
      </c>
      <c r="O31">
        <f t="shared" si="14"/>
        <v>49318</v>
      </c>
      <c r="P31">
        <f t="shared" si="15"/>
        <v>49318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34650332</v>
      </c>
      <c r="AB31">
        <f t="shared" si="25"/>
        <v>263.02999999999997</v>
      </c>
      <c r="AC31">
        <f t="shared" si="52"/>
        <v>263.02999999999997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263.02999999999997</v>
      </c>
      <c r="AL31" s="59">
        <f>'1.Смета.или.Акт'!F64</f>
        <v>263.02999999999997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'1.Смета.или.Акт'!J64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39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49318</v>
      </c>
      <c r="CQ31">
        <f t="shared" si="34"/>
        <v>1972.7249999999999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31</v>
      </c>
      <c r="DW31" t="str">
        <f>'1.Смета.или.Акт'!D64</f>
        <v>шт.</v>
      </c>
      <c r="DX31">
        <v>1</v>
      </c>
      <c r="EE31">
        <v>32653291</v>
      </c>
      <c r="EF31">
        <v>20</v>
      </c>
      <c r="EG31" t="s">
        <v>33</v>
      </c>
      <c r="EH31">
        <v>0</v>
      </c>
      <c r="EI31" t="s">
        <v>6</v>
      </c>
      <c r="EJ31">
        <v>1</v>
      </c>
      <c r="EK31">
        <v>500001</v>
      </c>
      <c r="EL31" t="s">
        <v>34</v>
      </c>
      <c r="EM31" t="s">
        <v>35</v>
      </c>
      <c r="EO31" t="s">
        <v>6</v>
      </c>
      <c r="EQ31">
        <v>0</v>
      </c>
      <c r="ER31">
        <v>285.91000000000003</v>
      </c>
      <c r="ES31" s="59">
        <f>'1.Смета.или.Акт'!F64</f>
        <v>263.02999999999997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1972.75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40</v>
      </c>
      <c r="GD31">
        <v>0</v>
      </c>
      <c r="GF31">
        <v>600057312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49318</v>
      </c>
      <c r="GN31">
        <f t="shared" si="47"/>
        <v>49318</v>
      </c>
      <c r="GO31">
        <f t="shared" si="48"/>
        <v>0</v>
      </c>
      <c r="GP31">
        <f t="shared" si="49"/>
        <v>0</v>
      </c>
      <c r="GR31">
        <v>1</v>
      </c>
      <c r="GS31">
        <v>1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28</v>
      </c>
      <c r="D32" s="2"/>
      <c r="E32" s="2" t="s">
        <v>41</v>
      </c>
      <c r="F32" s="2" t="s">
        <v>29</v>
      </c>
      <c r="G32" s="2" t="s">
        <v>42</v>
      </c>
      <c r="H32" s="2" t="s">
        <v>31</v>
      </c>
      <c r="I32" s="2">
        <f>I26*J32</f>
        <v>40</v>
      </c>
      <c r="J32" s="2">
        <v>2.3529411764705883</v>
      </c>
      <c r="K32" s="2"/>
      <c r="L32" s="2"/>
      <c r="M32" s="2"/>
      <c r="N32" s="2"/>
      <c r="O32" s="2">
        <f t="shared" si="14"/>
        <v>698</v>
      </c>
      <c r="P32" s="2">
        <f t="shared" si="15"/>
        <v>698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34650331</v>
      </c>
      <c r="AB32" s="2">
        <f t="shared" si="25"/>
        <v>17.440000000000001</v>
      </c>
      <c r="AC32" s="2">
        <f t="shared" si="52"/>
        <v>17.440000000000001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17.440000000000001</v>
      </c>
      <c r="AL32" s="2">
        <v>17.440000000000001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43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698</v>
      </c>
      <c r="CQ32" s="2">
        <f t="shared" si="34"/>
        <v>17.440000000000001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31</v>
      </c>
      <c r="DW32" s="2" t="s">
        <v>31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33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34</v>
      </c>
      <c r="EM32" s="2" t="s">
        <v>35</v>
      </c>
      <c r="EN32" s="2"/>
      <c r="EO32" s="2" t="s">
        <v>6</v>
      </c>
      <c r="EP32" s="2"/>
      <c r="EQ32" s="2">
        <v>0</v>
      </c>
      <c r="ER32" s="2">
        <v>9040.01</v>
      </c>
      <c r="ES32" s="2">
        <v>17.440000000000001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44</v>
      </c>
      <c r="GB32" s="2"/>
      <c r="GC32" s="2"/>
      <c r="GD32" s="2">
        <v>0</v>
      </c>
      <c r="GE32" s="2"/>
      <c r="GF32" s="2">
        <v>-535556701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698</v>
      </c>
      <c r="GN32" s="2">
        <f t="shared" si="47"/>
        <v>698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46</v>
      </c>
      <c r="E33" t="s">
        <v>41</v>
      </c>
      <c r="F33" t="str">
        <f>'1.Смета.или.Акт'!B66</f>
        <v>Накладная</v>
      </c>
      <c r="G33" t="str">
        <f>'1.Смета.или.Акт'!C66</f>
        <v>Зажим ПС 2-1</v>
      </c>
      <c r="H33" t="s">
        <v>31</v>
      </c>
      <c r="I33">
        <f>I27*J33</f>
        <v>40</v>
      </c>
      <c r="J33">
        <v>2.3529411764705883</v>
      </c>
      <c r="O33">
        <f t="shared" si="14"/>
        <v>5232</v>
      </c>
      <c r="P33">
        <f t="shared" si="15"/>
        <v>5232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34650332</v>
      </c>
      <c r="AB33">
        <f t="shared" si="25"/>
        <v>17.440000000000001</v>
      </c>
      <c r="AC33">
        <f t="shared" si="52"/>
        <v>17.440000000000001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17.440000000000001</v>
      </c>
      <c r="AL33" s="59">
        <f>'1.Смета.или.Акт'!F66</f>
        <v>17.440000000000001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'1.Смета.или.Акт'!J66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43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5232</v>
      </c>
      <c r="CQ33">
        <f t="shared" si="34"/>
        <v>130.80000000000001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31</v>
      </c>
      <c r="DW33" t="str">
        <f>'1.Смета.или.Акт'!D66</f>
        <v>шт.</v>
      </c>
      <c r="DX33">
        <v>1</v>
      </c>
      <c r="EE33">
        <v>32653291</v>
      </c>
      <c r="EF33">
        <v>20</v>
      </c>
      <c r="EG33" t="s">
        <v>33</v>
      </c>
      <c r="EH33">
        <v>0</v>
      </c>
      <c r="EI33" t="s">
        <v>6</v>
      </c>
      <c r="EJ33">
        <v>1</v>
      </c>
      <c r="EK33">
        <v>500001</v>
      </c>
      <c r="EL33" t="s">
        <v>34</v>
      </c>
      <c r="EM33" t="s">
        <v>35</v>
      </c>
      <c r="EO33" t="s">
        <v>6</v>
      </c>
      <c r="EQ33">
        <v>0</v>
      </c>
      <c r="ER33">
        <v>18.96</v>
      </c>
      <c r="ES33" s="59">
        <f>'1.Смета.или.Акт'!F66</f>
        <v>17.440000000000001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130.82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44</v>
      </c>
      <c r="GD33">
        <v>0</v>
      </c>
      <c r="GF33">
        <v>-535556701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5232</v>
      </c>
      <c r="GN33">
        <f t="shared" si="47"/>
        <v>5232</v>
      </c>
      <c r="GO33">
        <f t="shared" si="48"/>
        <v>0</v>
      </c>
      <c r="GP33">
        <f t="shared" si="49"/>
        <v>0</v>
      </c>
      <c r="GR33">
        <v>1</v>
      </c>
      <c r="GS33">
        <v>1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15</v>
      </c>
      <c r="D34" s="2"/>
      <c r="E34" s="2" t="s">
        <v>45</v>
      </c>
      <c r="F34" s="2" t="s">
        <v>46</v>
      </c>
      <c r="G34" s="2" t="s">
        <v>47</v>
      </c>
      <c r="H34" s="2" t="s">
        <v>48</v>
      </c>
      <c r="I34" s="2">
        <f>I26*J34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34650331</v>
      </c>
      <c r="AB34" s="2">
        <f t="shared" si="25"/>
        <v>0</v>
      </c>
      <c r="AC34" s="2">
        <f t="shared" si="52"/>
        <v>0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49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0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33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34</v>
      </c>
      <c r="EM34" s="2" t="s">
        <v>35</v>
      </c>
      <c r="EN34" s="2"/>
      <c r="EO34" s="2" t="s">
        <v>6</v>
      </c>
      <c r="EP34" s="2"/>
      <c r="EQ34" s="2">
        <v>0</v>
      </c>
      <c r="ER34" s="2">
        <v>1.82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50</v>
      </c>
      <c r="GB34" s="2"/>
      <c r="GC34" s="2"/>
      <c r="GD34" s="2">
        <v>0</v>
      </c>
      <c r="GE34" s="2"/>
      <c r="GF34" s="2">
        <v>813963326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0</v>
      </c>
      <c r="GN34" s="2">
        <f t="shared" si="47"/>
        <v>0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33</v>
      </c>
      <c r="E35" t="s">
        <v>45</v>
      </c>
      <c r="F35" t="s">
        <v>46</v>
      </c>
      <c r="G35" t="s">
        <v>47</v>
      </c>
      <c r="H35" t="s">
        <v>48</v>
      </c>
      <c r="I35">
        <f>I27*J35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34650332</v>
      </c>
      <c r="AB35">
        <f t="shared" si="25"/>
        <v>0</v>
      </c>
      <c r="AC35">
        <f t="shared" si="52"/>
        <v>0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49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0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48</v>
      </c>
      <c r="DW35" t="s">
        <v>48</v>
      </c>
      <c r="DX35">
        <v>1</v>
      </c>
      <c r="EE35">
        <v>32653291</v>
      </c>
      <c r="EF35">
        <v>20</v>
      </c>
      <c r="EG35" t="s">
        <v>33</v>
      </c>
      <c r="EH35">
        <v>0</v>
      </c>
      <c r="EI35" t="s">
        <v>6</v>
      </c>
      <c r="EJ35">
        <v>1</v>
      </c>
      <c r="EK35">
        <v>500001</v>
      </c>
      <c r="EL35" t="s">
        <v>34</v>
      </c>
      <c r="EM35" t="s">
        <v>35</v>
      </c>
      <c r="EO35" t="s">
        <v>6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50</v>
      </c>
      <c r="GD35">
        <v>0</v>
      </c>
      <c r="GF35">
        <v>813963326</v>
      </c>
      <c r="GG35">
        <v>2</v>
      </c>
      <c r="GH35">
        <v>0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0</v>
      </c>
      <c r="GN35">
        <f t="shared" si="47"/>
        <v>0</v>
      </c>
      <c r="GO35">
        <f t="shared" si="48"/>
        <v>0</v>
      </c>
      <c r="GP35">
        <f t="shared" si="49"/>
        <v>0</v>
      </c>
      <c r="GR35">
        <v>1</v>
      </c>
      <c r="GS35">
        <v>4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16</v>
      </c>
      <c r="D36" s="2"/>
      <c r="E36" s="2" t="s">
        <v>51</v>
      </c>
      <c r="F36" s="2" t="s">
        <v>52</v>
      </c>
      <c r="G36" s="2" t="s">
        <v>53</v>
      </c>
      <c r="H36" s="2" t="s">
        <v>31</v>
      </c>
      <c r="I36" s="2">
        <f>I26*J36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34650331</v>
      </c>
      <c r="AB36" s="2">
        <f t="shared" si="25"/>
        <v>3358.74</v>
      </c>
      <c r="AC36" s="2">
        <f t="shared" si="52"/>
        <v>3358.74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3358.74</v>
      </c>
      <c r="AL36" s="2">
        <v>3358.74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54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3358.74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31</v>
      </c>
      <c r="DW36" s="2" t="s">
        <v>31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33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34</v>
      </c>
      <c r="EM36" s="2" t="s">
        <v>35</v>
      </c>
      <c r="EN36" s="2"/>
      <c r="EO36" s="2" t="s">
        <v>6</v>
      </c>
      <c r="EP36" s="2"/>
      <c r="EQ36" s="2">
        <v>0</v>
      </c>
      <c r="ER36" s="2">
        <v>3358.74</v>
      </c>
      <c r="ES36" s="2">
        <v>3358.74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139708595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34</v>
      </c>
      <c r="E37" t="s">
        <v>51</v>
      </c>
      <c r="F37" t="s">
        <v>52</v>
      </c>
      <c r="G37" t="s">
        <v>53</v>
      </c>
      <c r="H37" t="s">
        <v>31</v>
      </c>
      <c r="I37">
        <f>I27*J37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34650332</v>
      </c>
      <c r="AB37">
        <f t="shared" si="25"/>
        <v>3358.74</v>
      </c>
      <c r="AC37">
        <f t="shared" si="52"/>
        <v>3358.74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3358.74</v>
      </c>
      <c r="AL37">
        <v>3358.74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54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25190.55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31</v>
      </c>
      <c r="DW37" t="s">
        <v>31</v>
      </c>
      <c r="DX37">
        <v>1</v>
      </c>
      <c r="EE37">
        <v>32653291</v>
      </c>
      <c r="EF37">
        <v>20</v>
      </c>
      <c r="EG37" t="s">
        <v>33</v>
      </c>
      <c r="EH37">
        <v>0</v>
      </c>
      <c r="EI37" t="s">
        <v>6</v>
      </c>
      <c r="EJ37">
        <v>1</v>
      </c>
      <c r="EK37">
        <v>500001</v>
      </c>
      <c r="EL37" t="s">
        <v>34</v>
      </c>
      <c r="EM37" t="s">
        <v>35</v>
      </c>
      <c r="EO37" t="s">
        <v>6</v>
      </c>
      <c r="EQ37">
        <v>0</v>
      </c>
      <c r="ER37">
        <v>3358.74</v>
      </c>
      <c r="ES37">
        <v>3358.74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139708595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0</v>
      </c>
      <c r="GS37">
        <v>3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17</v>
      </c>
      <c r="D38" s="2"/>
      <c r="E38" s="2" t="s">
        <v>55</v>
      </c>
      <c r="F38" s="2" t="s">
        <v>56</v>
      </c>
      <c r="G38" s="2" t="s">
        <v>57</v>
      </c>
      <c r="H38" s="2" t="s">
        <v>58</v>
      </c>
      <c r="I38" s="2">
        <f>I26*J38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34650331</v>
      </c>
      <c r="AB38" s="2">
        <f t="shared" si="25"/>
        <v>0</v>
      </c>
      <c r="AC38" s="2">
        <f t="shared" si="52"/>
        <v>0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106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</v>
      </c>
      <c r="BK38" s="2"/>
      <c r="BL38" s="2"/>
      <c r="BM38" s="2">
        <v>0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106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0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58</v>
      </c>
      <c r="DW38" s="2" t="s">
        <v>58</v>
      </c>
      <c r="DX38" s="2">
        <v>1000</v>
      </c>
      <c r="DY38" s="2"/>
      <c r="DZ38" s="2"/>
      <c r="EA38" s="2"/>
      <c r="EB38" s="2"/>
      <c r="EC38" s="2"/>
      <c r="ED38" s="2"/>
      <c r="EE38" s="2">
        <v>32653299</v>
      </c>
      <c r="EF38" s="2">
        <v>20</v>
      </c>
      <c r="EG38" s="2" t="s">
        <v>33</v>
      </c>
      <c r="EH38" s="2">
        <v>0</v>
      </c>
      <c r="EI38" s="2" t="s">
        <v>6</v>
      </c>
      <c r="EJ38" s="2">
        <v>1</v>
      </c>
      <c r="EK38" s="2">
        <v>0</v>
      </c>
      <c r="EL38" s="2" t="s">
        <v>59</v>
      </c>
      <c r="EM38" s="2" t="s">
        <v>60</v>
      </c>
      <c r="EN38" s="2"/>
      <c r="EO38" s="2" t="s">
        <v>6</v>
      </c>
      <c r="EP38" s="2"/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106</v>
      </c>
      <c r="FY38" s="2">
        <v>65</v>
      </c>
      <c r="FZ38" s="2"/>
      <c r="GA38" s="2" t="s">
        <v>6</v>
      </c>
      <c r="GB38" s="2"/>
      <c r="GC38" s="2"/>
      <c r="GD38" s="2">
        <v>0</v>
      </c>
      <c r="GE38" s="2"/>
      <c r="GF38" s="2">
        <v>1602794472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0</v>
      </c>
      <c r="GN38" s="2">
        <f t="shared" si="47"/>
        <v>0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35</v>
      </c>
      <c r="E39" t="s">
        <v>55</v>
      </c>
      <c r="F39" t="s">
        <v>56</v>
      </c>
      <c r="G39" t="s">
        <v>57</v>
      </c>
      <c r="H39" t="s">
        <v>58</v>
      </c>
      <c r="I39">
        <f>I27*J39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34650332</v>
      </c>
      <c r="AB39">
        <f t="shared" si="25"/>
        <v>0</v>
      </c>
      <c r="AC39">
        <f t="shared" si="52"/>
        <v>0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90</v>
      </c>
      <c r="AU39">
        <v>52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</v>
      </c>
      <c r="BM39">
        <v>0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106</v>
      </c>
      <c r="CA39">
        <v>65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0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58</v>
      </c>
      <c r="DW39" t="s">
        <v>58</v>
      </c>
      <c r="DX39">
        <v>1000</v>
      </c>
      <c r="EE39">
        <v>32653299</v>
      </c>
      <c r="EF39">
        <v>20</v>
      </c>
      <c r="EG39" t="s">
        <v>33</v>
      </c>
      <c r="EH39">
        <v>0</v>
      </c>
      <c r="EI39" t="s">
        <v>6</v>
      </c>
      <c r="EJ39">
        <v>1</v>
      </c>
      <c r="EK39">
        <v>0</v>
      </c>
      <c r="EL39" t="s">
        <v>59</v>
      </c>
      <c r="EM39" t="s">
        <v>60</v>
      </c>
      <c r="EO39" t="s">
        <v>6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4"/>
        <v>0</v>
      </c>
      <c r="FS39">
        <v>0</v>
      </c>
      <c r="FV39" t="s">
        <v>22</v>
      </c>
      <c r="FW39" t="s">
        <v>23</v>
      </c>
      <c r="FX39">
        <v>106</v>
      </c>
      <c r="FY39">
        <v>65</v>
      </c>
      <c r="GA39" t="s">
        <v>6</v>
      </c>
      <c r="GD39">
        <v>0</v>
      </c>
      <c r="GF39">
        <v>1602794472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0</v>
      </c>
      <c r="GN39">
        <f t="shared" si="47"/>
        <v>0</v>
      </c>
      <c r="GO39">
        <f t="shared" si="48"/>
        <v>0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18</v>
      </c>
      <c r="D40" s="2"/>
      <c r="E40" s="2" t="s">
        <v>61</v>
      </c>
      <c r="F40" s="2" t="s">
        <v>62</v>
      </c>
      <c r="G40" s="2" t="s">
        <v>63</v>
      </c>
      <c r="H40" s="2" t="s">
        <v>48</v>
      </c>
      <c r="I40" s="2">
        <f>I26*J40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34650331</v>
      </c>
      <c r="AB40" s="2">
        <f t="shared" si="25"/>
        <v>0</v>
      </c>
      <c r="AC40" s="2">
        <f t="shared" si="52"/>
        <v>0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0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48</v>
      </c>
      <c r="DW40" s="2" t="s">
        <v>48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33</v>
      </c>
      <c r="EH40" s="2">
        <v>0</v>
      </c>
      <c r="EI40" s="2" t="s">
        <v>6</v>
      </c>
      <c r="EJ40" s="2">
        <v>1</v>
      </c>
      <c r="EK40" s="2">
        <v>0</v>
      </c>
      <c r="EL40" s="2" t="s">
        <v>59</v>
      </c>
      <c r="EM40" s="2" t="s">
        <v>60</v>
      </c>
      <c r="EN40" s="2"/>
      <c r="EO40" s="2" t="s">
        <v>6</v>
      </c>
      <c r="EP40" s="2"/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6</v>
      </c>
      <c r="GB40" s="2"/>
      <c r="GC40" s="2"/>
      <c r="GD40" s="2">
        <v>0</v>
      </c>
      <c r="GE40" s="2"/>
      <c r="GF40" s="2">
        <v>-1111733769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0</v>
      </c>
      <c r="GN40" s="2">
        <f t="shared" si="47"/>
        <v>0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36</v>
      </c>
      <c r="E41" t="s">
        <v>61</v>
      </c>
      <c r="F41" t="s">
        <v>62</v>
      </c>
      <c r="G41" t="s">
        <v>63</v>
      </c>
      <c r="H41" t="s">
        <v>48</v>
      </c>
      <c r="I41">
        <f>I27*J41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34650332</v>
      </c>
      <c r="AB41">
        <f t="shared" si="25"/>
        <v>0</v>
      </c>
      <c r="AC41">
        <f t="shared" si="52"/>
        <v>0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0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48</v>
      </c>
      <c r="DW41" t="s">
        <v>48</v>
      </c>
      <c r="DX41">
        <v>1</v>
      </c>
      <c r="EE41">
        <v>32653299</v>
      </c>
      <c r="EF41">
        <v>20</v>
      </c>
      <c r="EG41" t="s">
        <v>33</v>
      </c>
      <c r="EH41">
        <v>0</v>
      </c>
      <c r="EI41" t="s">
        <v>6</v>
      </c>
      <c r="EJ41">
        <v>1</v>
      </c>
      <c r="EK41">
        <v>0</v>
      </c>
      <c r="EL41" t="s">
        <v>59</v>
      </c>
      <c r="EM41" t="s">
        <v>60</v>
      </c>
      <c r="EO41" t="s">
        <v>6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4"/>
        <v>0</v>
      </c>
      <c r="FS41">
        <v>0</v>
      </c>
      <c r="FV41" t="s">
        <v>22</v>
      </c>
      <c r="FW41" t="s">
        <v>23</v>
      </c>
      <c r="FX41">
        <v>106</v>
      </c>
      <c r="FY41">
        <v>65</v>
      </c>
      <c r="GA41" t="s">
        <v>6</v>
      </c>
      <c r="GD41">
        <v>0</v>
      </c>
      <c r="GF41">
        <v>-1111733769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0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19</v>
      </c>
      <c r="D42" s="2"/>
      <c r="E42" s="2" t="s">
        <v>64</v>
      </c>
      <c r="F42" s="2" t="s">
        <v>65</v>
      </c>
      <c r="G42" s="2" t="s">
        <v>66</v>
      </c>
      <c r="H42" s="2" t="s">
        <v>58</v>
      </c>
      <c r="I42" s="2">
        <f>I26*J42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34650331</v>
      </c>
      <c r="AB42" s="2">
        <f t="shared" si="25"/>
        <v>0</v>
      </c>
      <c r="AC42" s="2">
        <f t="shared" si="52"/>
        <v>0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58</v>
      </c>
      <c r="DW42" s="2" t="s">
        <v>58</v>
      </c>
      <c r="DX42" s="2">
        <v>1000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33</v>
      </c>
      <c r="EH42" s="2">
        <v>0</v>
      </c>
      <c r="EI42" s="2" t="s">
        <v>6</v>
      </c>
      <c r="EJ42" s="2">
        <v>1</v>
      </c>
      <c r="EK42" s="2">
        <v>0</v>
      </c>
      <c r="EL42" s="2" t="s">
        <v>59</v>
      </c>
      <c r="EM42" s="2" t="s">
        <v>60</v>
      </c>
      <c r="EN42" s="2"/>
      <c r="EO42" s="2" t="s">
        <v>6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</v>
      </c>
      <c r="GB42" s="2"/>
      <c r="GC42" s="2"/>
      <c r="GD42" s="2">
        <v>0</v>
      </c>
      <c r="GE42" s="2"/>
      <c r="GF42" s="2">
        <v>1613753229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37</v>
      </c>
      <c r="E43" t="s">
        <v>64</v>
      </c>
      <c r="F43" t="s">
        <v>65</v>
      </c>
      <c r="G43" t="s">
        <v>66</v>
      </c>
      <c r="H43" t="s">
        <v>58</v>
      </c>
      <c r="I43">
        <f>I27*J43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34650332</v>
      </c>
      <c r="AB43">
        <f t="shared" si="25"/>
        <v>0</v>
      </c>
      <c r="AC43">
        <f t="shared" si="52"/>
        <v>0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58</v>
      </c>
      <c r="DW43" t="s">
        <v>58</v>
      </c>
      <c r="DX43">
        <v>1000</v>
      </c>
      <c r="EE43">
        <v>32653299</v>
      </c>
      <c r="EF43">
        <v>20</v>
      </c>
      <c r="EG43" t="s">
        <v>33</v>
      </c>
      <c r="EH43">
        <v>0</v>
      </c>
      <c r="EI43" t="s">
        <v>6</v>
      </c>
      <c r="EJ43">
        <v>1</v>
      </c>
      <c r="EK43">
        <v>0</v>
      </c>
      <c r="EL43" t="s">
        <v>59</v>
      </c>
      <c r="EM43" t="s">
        <v>60</v>
      </c>
      <c r="EO43" t="s">
        <v>6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</v>
      </c>
      <c r="GD43">
        <v>0</v>
      </c>
      <c r="GF43">
        <v>1613753229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20</v>
      </c>
      <c r="D44" s="2"/>
      <c r="E44" s="2" t="s">
        <v>67</v>
      </c>
      <c r="F44" s="2" t="s">
        <v>68</v>
      </c>
      <c r="G44" s="2" t="s">
        <v>69</v>
      </c>
      <c r="H44" s="2" t="s">
        <v>58</v>
      </c>
      <c r="I44" s="2">
        <f>I26*J44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34650331</v>
      </c>
      <c r="AB44" s="2">
        <f t="shared" si="25"/>
        <v>15707</v>
      </c>
      <c r="AC44" s="2">
        <f t="shared" si="52"/>
        <v>15707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15707</v>
      </c>
      <c r="AL44" s="2">
        <v>15707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70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15707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58</v>
      </c>
      <c r="DW44" s="2" t="s">
        <v>58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33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34</v>
      </c>
      <c r="EM44" s="2" t="s">
        <v>35</v>
      </c>
      <c r="EN44" s="2"/>
      <c r="EO44" s="2" t="s">
        <v>6</v>
      </c>
      <c r="EP44" s="2"/>
      <c r="EQ44" s="2">
        <v>0</v>
      </c>
      <c r="ER44" s="2">
        <v>15707</v>
      </c>
      <c r="ES44" s="2">
        <v>15707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-1843346877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38</v>
      </c>
      <c r="E45" t="s">
        <v>67</v>
      </c>
      <c r="F45" t="s">
        <v>68</v>
      </c>
      <c r="G45" t="s">
        <v>69</v>
      </c>
      <c r="H45" t="s">
        <v>58</v>
      </c>
      <c r="I45">
        <f>I27*J45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34650332</v>
      </c>
      <c r="AB45">
        <f t="shared" si="25"/>
        <v>15707</v>
      </c>
      <c r="AC45">
        <f t="shared" si="52"/>
        <v>15707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15707</v>
      </c>
      <c r="AL45">
        <v>15707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70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117802.5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58</v>
      </c>
      <c r="DW45" t="s">
        <v>58</v>
      </c>
      <c r="DX45">
        <v>1000</v>
      </c>
      <c r="EE45">
        <v>32653291</v>
      </c>
      <c r="EF45">
        <v>20</v>
      </c>
      <c r="EG45" t="s">
        <v>33</v>
      </c>
      <c r="EH45">
        <v>0</v>
      </c>
      <c r="EI45" t="s">
        <v>6</v>
      </c>
      <c r="EJ45">
        <v>1</v>
      </c>
      <c r="EK45">
        <v>500001</v>
      </c>
      <c r="EL45" t="s">
        <v>34</v>
      </c>
      <c r="EM45" t="s">
        <v>35</v>
      </c>
      <c r="EO45" t="s">
        <v>6</v>
      </c>
      <c r="EQ45">
        <v>0</v>
      </c>
      <c r="ER45">
        <v>15707</v>
      </c>
      <c r="ES45">
        <v>15707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-1843346877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21</v>
      </c>
      <c r="D46" s="2"/>
      <c r="E46" s="2" t="s">
        <v>71</v>
      </c>
      <c r="F46" s="2" t="s">
        <v>72</v>
      </c>
      <c r="G46" s="2" t="s">
        <v>73</v>
      </c>
      <c r="H46" s="2" t="s">
        <v>58</v>
      </c>
      <c r="I46" s="2">
        <f>I26*J46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34650331</v>
      </c>
      <c r="AB46" s="2">
        <f t="shared" si="25"/>
        <v>9550.01</v>
      </c>
      <c r="AC46" s="2">
        <f t="shared" si="52"/>
        <v>9550.01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9550.01</v>
      </c>
      <c r="AL46" s="2">
        <v>9550.01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74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9550.01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58</v>
      </c>
      <c r="DW46" s="2" t="s">
        <v>58</v>
      </c>
      <c r="DX46" s="2">
        <v>1000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33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34</v>
      </c>
      <c r="EM46" s="2" t="s">
        <v>35</v>
      </c>
      <c r="EN46" s="2"/>
      <c r="EO46" s="2" t="s">
        <v>6</v>
      </c>
      <c r="EP46" s="2"/>
      <c r="EQ46" s="2">
        <v>0</v>
      </c>
      <c r="ER46" s="2">
        <v>9550.01</v>
      </c>
      <c r="ES46" s="2">
        <v>9550.01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654489916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39</v>
      </c>
      <c r="E47" t="s">
        <v>71</v>
      </c>
      <c r="F47" t="s">
        <v>72</v>
      </c>
      <c r="G47" t="s">
        <v>73</v>
      </c>
      <c r="H47" t="s">
        <v>58</v>
      </c>
      <c r="I47">
        <f>I27*J47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34650332</v>
      </c>
      <c r="AB47">
        <f t="shared" si="25"/>
        <v>9550.01</v>
      </c>
      <c r="AC47">
        <f t="shared" si="52"/>
        <v>9550.01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9550.01</v>
      </c>
      <c r="AL47">
        <v>9550.01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74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71625.074999999997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58</v>
      </c>
      <c r="DW47" t="s">
        <v>58</v>
      </c>
      <c r="DX47">
        <v>1000</v>
      </c>
      <c r="EE47">
        <v>32653291</v>
      </c>
      <c r="EF47">
        <v>20</v>
      </c>
      <c r="EG47" t="s">
        <v>33</v>
      </c>
      <c r="EH47">
        <v>0</v>
      </c>
      <c r="EI47" t="s">
        <v>6</v>
      </c>
      <c r="EJ47">
        <v>1</v>
      </c>
      <c r="EK47">
        <v>500001</v>
      </c>
      <c r="EL47" t="s">
        <v>34</v>
      </c>
      <c r="EM47" t="s">
        <v>35</v>
      </c>
      <c r="EO47" t="s">
        <v>6</v>
      </c>
      <c r="EQ47">
        <v>0</v>
      </c>
      <c r="ER47">
        <v>9550.01</v>
      </c>
      <c r="ES47">
        <v>9550.01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654489916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22</v>
      </c>
      <c r="D48" s="2"/>
      <c r="E48" s="2" t="s">
        <v>75</v>
      </c>
      <c r="F48" s="2" t="s">
        <v>76</v>
      </c>
      <c r="G48" s="2" t="s">
        <v>77</v>
      </c>
      <c r="H48" s="2" t="s">
        <v>78</v>
      </c>
      <c r="I48" s="2">
        <f>I26*J48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34650331</v>
      </c>
      <c r="AB48" s="2">
        <f t="shared" si="25"/>
        <v>610</v>
      </c>
      <c r="AC48" s="2">
        <f t="shared" si="52"/>
        <v>610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610</v>
      </c>
      <c r="AL48" s="2">
        <v>610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2</v>
      </c>
      <c r="BJ48" s="2" t="s">
        <v>79</v>
      </c>
      <c r="BK48" s="2"/>
      <c r="BL48" s="2"/>
      <c r="BM48" s="2">
        <v>500002</v>
      </c>
      <c r="BN48" s="2">
        <v>0</v>
      </c>
      <c r="BO48" s="2" t="s">
        <v>6</v>
      </c>
      <c r="BP48" s="2">
        <v>0</v>
      </c>
      <c r="BQ48" s="2">
        <v>21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610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78</v>
      </c>
      <c r="DW48" s="2" t="s">
        <v>78</v>
      </c>
      <c r="DX48" s="2">
        <v>100</v>
      </c>
      <c r="DY48" s="2"/>
      <c r="DZ48" s="2"/>
      <c r="EA48" s="2"/>
      <c r="EB48" s="2"/>
      <c r="EC48" s="2"/>
      <c r="ED48" s="2"/>
      <c r="EE48" s="2">
        <v>32653292</v>
      </c>
      <c r="EF48" s="2">
        <v>21</v>
      </c>
      <c r="EG48" s="2" t="s">
        <v>80</v>
      </c>
      <c r="EH48" s="2">
        <v>0</v>
      </c>
      <c r="EI48" s="2" t="s">
        <v>6</v>
      </c>
      <c r="EJ48" s="2">
        <v>2</v>
      </c>
      <c r="EK48" s="2">
        <v>500002</v>
      </c>
      <c r="EL48" s="2" t="s">
        <v>81</v>
      </c>
      <c r="EM48" s="2" t="s">
        <v>82</v>
      </c>
      <c r="EN48" s="2"/>
      <c r="EO48" s="2" t="s">
        <v>6</v>
      </c>
      <c r="EP48" s="2"/>
      <c r="EQ48" s="2">
        <v>0</v>
      </c>
      <c r="ER48" s="2">
        <v>610</v>
      </c>
      <c r="ES48" s="2">
        <v>610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1556400765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40</v>
      </c>
      <c r="E49" t="s">
        <v>75</v>
      </c>
      <c r="F49" t="s">
        <v>76</v>
      </c>
      <c r="G49" t="s">
        <v>77</v>
      </c>
      <c r="H49" t="s">
        <v>78</v>
      </c>
      <c r="I49">
        <f>I27*J49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34650332</v>
      </c>
      <c r="AB49">
        <f t="shared" si="25"/>
        <v>610</v>
      </c>
      <c r="AC49">
        <f t="shared" si="52"/>
        <v>610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610</v>
      </c>
      <c r="AL49">
        <v>610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2</v>
      </c>
      <c r="BJ49" t="s">
        <v>79</v>
      </c>
      <c r="BM49">
        <v>500002</v>
      </c>
      <c r="BN49">
        <v>0</v>
      </c>
      <c r="BO49" t="s">
        <v>6</v>
      </c>
      <c r="BP49">
        <v>0</v>
      </c>
      <c r="BQ49">
        <v>21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4575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78</v>
      </c>
      <c r="DW49" t="s">
        <v>78</v>
      </c>
      <c r="DX49">
        <v>100</v>
      </c>
      <c r="EE49">
        <v>32653292</v>
      </c>
      <c r="EF49">
        <v>21</v>
      </c>
      <c r="EG49" t="s">
        <v>80</v>
      </c>
      <c r="EH49">
        <v>0</v>
      </c>
      <c r="EI49" t="s">
        <v>6</v>
      </c>
      <c r="EJ49">
        <v>2</v>
      </c>
      <c r="EK49">
        <v>500002</v>
      </c>
      <c r="EL49" t="s">
        <v>81</v>
      </c>
      <c r="EM49" t="s">
        <v>82</v>
      </c>
      <c r="EO49" t="s">
        <v>6</v>
      </c>
      <c r="EQ49">
        <v>0</v>
      </c>
      <c r="ER49">
        <v>610</v>
      </c>
      <c r="ES49">
        <v>610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1556400765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23</v>
      </c>
      <c r="D50" s="2"/>
      <c r="E50" s="2" t="s">
        <v>83</v>
      </c>
      <c r="F50" s="2" t="s">
        <v>84</v>
      </c>
      <c r="G50" s="2" t="s">
        <v>85</v>
      </c>
      <c r="H50" s="2" t="s">
        <v>31</v>
      </c>
      <c r="I50" s="2">
        <f>I26*J50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34650331</v>
      </c>
      <c r="AB50" s="2">
        <f t="shared" si="25"/>
        <v>0</v>
      </c>
      <c r="AC50" s="2">
        <f t="shared" si="52"/>
        <v>0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0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31</v>
      </c>
      <c r="DW50" s="2" t="s">
        <v>31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33</v>
      </c>
      <c r="EH50" s="2">
        <v>0</v>
      </c>
      <c r="EI50" s="2" t="s">
        <v>6</v>
      </c>
      <c r="EJ50" s="2">
        <v>1</v>
      </c>
      <c r="EK50" s="2">
        <v>0</v>
      </c>
      <c r="EL50" s="2" t="s">
        <v>59</v>
      </c>
      <c r="EM50" s="2" t="s">
        <v>60</v>
      </c>
      <c r="EN50" s="2"/>
      <c r="EO50" s="2" t="s">
        <v>6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0</v>
      </c>
      <c r="GE50" s="2"/>
      <c r="GF50" s="2">
        <v>-1974579473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41</v>
      </c>
      <c r="E51" t="s">
        <v>83</v>
      </c>
      <c r="F51" t="s">
        <v>84</v>
      </c>
      <c r="G51" t="s">
        <v>85</v>
      </c>
      <c r="H51" t="s">
        <v>31</v>
      </c>
      <c r="I51">
        <f>I27*J51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34650332</v>
      </c>
      <c r="AB51">
        <f t="shared" si="25"/>
        <v>0</v>
      </c>
      <c r="AC51">
        <f t="shared" si="52"/>
        <v>0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0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31</v>
      </c>
      <c r="DW51" t="s">
        <v>31</v>
      </c>
      <c r="DX51">
        <v>1</v>
      </c>
      <c r="EE51">
        <v>32653299</v>
      </c>
      <c r="EF51">
        <v>20</v>
      </c>
      <c r="EG51" t="s">
        <v>33</v>
      </c>
      <c r="EH51">
        <v>0</v>
      </c>
      <c r="EI51" t="s">
        <v>6</v>
      </c>
      <c r="EJ51">
        <v>1</v>
      </c>
      <c r="EK51">
        <v>0</v>
      </c>
      <c r="EL51" t="s">
        <v>59</v>
      </c>
      <c r="EM51" t="s">
        <v>60</v>
      </c>
      <c r="EO51" t="s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V51" t="s">
        <v>22</v>
      </c>
      <c r="FW51" t="s">
        <v>23</v>
      </c>
      <c r="FX51">
        <v>106</v>
      </c>
      <c r="FY51">
        <v>65</v>
      </c>
      <c r="GA51" t="s">
        <v>6</v>
      </c>
      <c r="GD51">
        <v>0</v>
      </c>
      <c r="GF51">
        <v>-1974579473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24</v>
      </c>
      <c r="D52" s="2"/>
      <c r="E52" s="2" t="s">
        <v>86</v>
      </c>
      <c r="F52" s="2" t="s">
        <v>87</v>
      </c>
      <c r="G52" s="2" t="s">
        <v>88</v>
      </c>
      <c r="H52" s="2" t="s">
        <v>31</v>
      </c>
      <c r="I52" s="2">
        <f>I26*J52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34650331</v>
      </c>
      <c r="AB52" s="2">
        <f t="shared" si="25"/>
        <v>0</v>
      </c>
      <c r="AC52" s="2">
        <f t="shared" si="52"/>
        <v>0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0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31</v>
      </c>
      <c r="DW52" s="2" t="s">
        <v>31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33</v>
      </c>
      <c r="EH52" s="2">
        <v>0</v>
      </c>
      <c r="EI52" s="2" t="s">
        <v>6</v>
      </c>
      <c r="EJ52" s="2">
        <v>1</v>
      </c>
      <c r="EK52" s="2">
        <v>0</v>
      </c>
      <c r="EL52" s="2" t="s">
        <v>59</v>
      </c>
      <c r="EM52" s="2" t="s">
        <v>60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-1577809094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42</v>
      </c>
      <c r="E53" t="s">
        <v>86</v>
      </c>
      <c r="F53" t="s">
        <v>87</v>
      </c>
      <c r="G53" t="s">
        <v>88</v>
      </c>
      <c r="H53" t="s">
        <v>31</v>
      </c>
      <c r="I53">
        <f>I27*J53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34650332</v>
      </c>
      <c r="AB53">
        <f t="shared" si="25"/>
        <v>0</v>
      </c>
      <c r="AC53">
        <f t="shared" si="52"/>
        <v>0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0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31</v>
      </c>
      <c r="DW53" t="s">
        <v>31</v>
      </c>
      <c r="DX53">
        <v>1</v>
      </c>
      <c r="EE53">
        <v>32653299</v>
      </c>
      <c r="EF53">
        <v>20</v>
      </c>
      <c r="EG53" t="s">
        <v>33</v>
      </c>
      <c r="EH53">
        <v>0</v>
      </c>
      <c r="EI53" t="s">
        <v>6</v>
      </c>
      <c r="EJ53">
        <v>1</v>
      </c>
      <c r="EK53">
        <v>0</v>
      </c>
      <c r="EL53" t="s">
        <v>59</v>
      </c>
      <c r="EM53" t="s">
        <v>60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-1577809094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25</v>
      </c>
      <c r="D54" s="2"/>
      <c r="E54" s="2" t="s">
        <v>89</v>
      </c>
      <c r="F54" s="2" t="s">
        <v>90</v>
      </c>
      <c r="G54" s="2" t="s">
        <v>91</v>
      </c>
      <c r="H54" s="2" t="s">
        <v>31</v>
      </c>
      <c r="I54" s="2">
        <f>I26*J54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34650331</v>
      </c>
      <c r="AB54" s="2">
        <f t="shared" si="25"/>
        <v>0</v>
      </c>
      <c r="AC54" s="2">
        <f t="shared" si="52"/>
        <v>0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0</v>
      </c>
      <c r="CQ54" s="2">
        <f t="shared" si="34"/>
        <v>0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31</v>
      </c>
      <c r="DW54" s="2" t="s">
        <v>31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33</v>
      </c>
      <c r="EH54" s="2">
        <v>0</v>
      </c>
      <c r="EI54" s="2" t="s">
        <v>6</v>
      </c>
      <c r="EJ54" s="2">
        <v>1</v>
      </c>
      <c r="EK54" s="2">
        <v>0</v>
      </c>
      <c r="EL54" s="2" t="s">
        <v>59</v>
      </c>
      <c r="EM54" s="2" t="s">
        <v>60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1584408094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0</v>
      </c>
      <c r="GN54" s="2">
        <f t="shared" si="47"/>
        <v>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43</v>
      </c>
      <c r="E55" t="s">
        <v>89</v>
      </c>
      <c r="F55" t="s">
        <v>90</v>
      </c>
      <c r="G55" t="s">
        <v>91</v>
      </c>
      <c r="H55" t="s">
        <v>31</v>
      </c>
      <c r="I55">
        <f>I27*J55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34650332</v>
      </c>
      <c r="AB55">
        <f t="shared" si="25"/>
        <v>0</v>
      </c>
      <c r="AC55">
        <f t="shared" si="52"/>
        <v>0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0</v>
      </c>
      <c r="CQ55">
        <f t="shared" si="34"/>
        <v>0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31</v>
      </c>
      <c r="DW55" t="s">
        <v>31</v>
      </c>
      <c r="DX55">
        <v>1</v>
      </c>
      <c r="EE55">
        <v>32653299</v>
      </c>
      <c r="EF55">
        <v>20</v>
      </c>
      <c r="EG55" t="s">
        <v>33</v>
      </c>
      <c r="EH55">
        <v>0</v>
      </c>
      <c r="EI55" t="s">
        <v>6</v>
      </c>
      <c r="EJ55">
        <v>1</v>
      </c>
      <c r="EK55">
        <v>0</v>
      </c>
      <c r="EL55" t="s">
        <v>59</v>
      </c>
      <c r="EM55" t="s">
        <v>60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4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1584408094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0</v>
      </c>
      <c r="GN55">
        <f t="shared" si="47"/>
        <v>0</v>
      </c>
      <c r="GO55">
        <f t="shared" si="48"/>
        <v>0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ROW(SmtRes!A65)</f>
        <v>65</v>
      </c>
      <c r="D56" s="2">
        <f>ROW(EtalonRes!A65)</f>
        <v>65</v>
      </c>
      <c r="E56" s="2" t="s">
        <v>92</v>
      </c>
      <c r="F56" s="2" t="s">
        <v>93</v>
      </c>
      <c r="G56" s="2" t="s">
        <v>94</v>
      </c>
      <c r="H56" s="2" t="s">
        <v>17</v>
      </c>
      <c r="I56" s="2">
        <f>'1.Смета.или.Акт'!E69</f>
        <v>4</v>
      </c>
      <c r="J56" s="2">
        <v>0</v>
      </c>
      <c r="K56" s="2"/>
      <c r="L56" s="2"/>
      <c r="M56" s="2"/>
      <c r="N56" s="2"/>
      <c r="O56" s="2">
        <f t="shared" ref="O56:O87" si="53">ROUND(CP56,0)</f>
        <v>1416</v>
      </c>
      <c r="P56" s="2">
        <f t="shared" ref="P56:P87" si="54">ROUND(CQ56*I56,0)</f>
        <v>0</v>
      </c>
      <c r="Q56" s="2">
        <f t="shared" ref="Q56:Q87" si="55">ROUND(CR56*I56,0)</f>
        <v>1136</v>
      </c>
      <c r="R56" s="2">
        <f t="shared" ref="R56:R87" si="56">ROUND(CS56*I56,0)</f>
        <v>105</v>
      </c>
      <c r="S56" s="2">
        <f t="shared" ref="S56:S87" si="57">ROUND(CT56*I56,0)</f>
        <v>280</v>
      </c>
      <c r="T56" s="2">
        <f t="shared" ref="T56:T87" si="58">ROUND(CU56*I56,0)</f>
        <v>0</v>
      </c>
      <c r="U56" s="2">
        <f t="shared" ref="U56:U87" si="59">CV56*I56</f>
        <v>31.6</v>
      </c>
      <c r="V56" s="2">
        <f t="shared" ref="V56:V87" si="60">CW56*I56</f>
        <v>9.0399999999999991</v>
      </c>
      <c r="W56" s="2">
        <f t="shared" ref="W56:W87" si="61">ROUND(CX56*I56,0)</f>
        <v>0</v>
      </c>
      <c r="X56" s="2">
        <f t="shared" ref="X56:X87" si="62">ROUND(CY56,0)</f>
        <v>404</v>
      </c>
      <c r="Y56" s="2">
        <f t="shared" ref="Y56:Y87" si="63">ROUND(CZ56,0)</f>
        <v>231</v>
      </c>
      <c r="Z56" s="2"/>
      <c r="AA56" s="2">
        <v>34650331</v>
      </c>
      <c r="AB56" s="2">
        <f t="shared" ref="AB56:AB87" si="64">ROUND((AC56+AD56+AF56),2)</f>
        <v>353.96</v>
      </c>
      <c r="AC56" s="2">
        <f>ROUND((ES56+(SUM(SmtRes!BC47:'SmtRes'!BC65)+SUM(EtalonRes!AL47:'EtalonRes'!AL65))),2)</f>
        <v>0.01</v>
      </c>
      <c r="AD56" s="2">
        <f t="shared" ref="AD56:AD87" si="65">ROUND((((ET56)-(EU56))+AE56),2)</f>
        <v>283.95999999999998</v>
      </c>
      <c r="AE56" s="2">
        <f t="shared" ref="AE56:AE87" si="66">ROUND((EU56),2)</f>
        <v>26.22</v>
      </c>
      <c r="AF56" s="2">
        <f t="shared" ref="AF56:AF87" si="67">ROUND((EV56),2)</f>
        <v>69.989999999999995</v>
      </c>
      <c r="AG56" s="2">
        <f t="shared" ref="AG56:AG87" si="68">ROUND((AP56),2)</f>
        <v>0</v>
      </c>
      <c r="AH56" s="2">
        <f t="shared" ref="AH56:AH87" si="69">(EW56)</f>
        <v>7.9</v>
      </c>
      <c r="AI56" s="2">
        <f t="shared" ref="AI56:AI87" si="70">(EX56)</f>
        <v>2.2599999999999998</v>
      </c>
      <c r="AJ56" s="2">
        <f t="shared" ref="AJ56:AJ87" si="71">ROUND((AS56),2)</f>
        <v>0</v>
      </c>
      <c r="AK56" s="2">
        <v>399.56</v>
      </c>
      <c r="AL56" s="2">
        <v>45.61</v>
      </c>
      <c r="AM56" s="2">
        <v>283.95999999999998</v>
      </c>
      <c r="AN56" s="2">
        <v>26.22</v>
      </c>
      <c r="AO56" s="2">
        <v>69.989999999999995</v>
      </c>
      <c r="AP56" s="2">
        <v>0</v>
      </c>
      <c r="AQ56" s="2">
        <v>7.9</v>
      </c>
      <c r="AR56" s="2">
        <v>2.2599999999999998</v>
      </c>
      <c r="AS56" s="2">
        <v>0</v>
      </c>
      <c r="AT56" s="2">
        <v>105</v>
      </c>
      <c r="AU56" s="2">
        <v>60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1</v>
      </c>
      <c r="BJ56" s="2" t="s">
        <v>95</v>
      </c>
      <c r="BK56" s="2"/>
      <c r="BL56" s="2"/>
      <c r="BM56" s="2">
        <v>33001</v>
      </c>
      <c r="BN56" s="2">
        <v>0</v>
      </c>
      <c r="BO56" s="2" t="s">
        <v>6</v>
      </c>
      <c r="BP56" s="2">
        <v>0</v>
      </c>
      <c r="BQ56" s="2">
        <v>1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105</v>
      </c>
      <c r="CA56" s="2">
        <v>60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1416</v>
      </c>
      <c r="CQ56" s="2">
        <f t="shared" ref="CQ56:CQ87" si="73">AC56*BC56</f>
        <v>0.01</v>
      </c>
      <c r="CR56" s="2">
        <f t="shared" ref="CR56:CR87" si="74">AD56*BB56</f>
        <v>283.95999999999998</v>
      </c>
      <c r="CS56" s="2">
        <f t="shared" ref="CS56:CS87" si="75">AE56*BS56</f>
        <v>26.22</v>
      </c>
      <c r="CT56" s="2">
        <f t="shared" ref="CT56:CT87" si="76">AF56*BA56</f>
        <v>69.989999999999995</v>
      </c>
      <c r="CU56" s="2">
        <f t="shared" ref="CU56:CU87" si="77">AG56</f>
        <v>0</v>
      </c>
      <c r="CV56" s="2">
        <f t="shared" ref="CV56:CV87" si="78">AH56</f>
        <v>7.9</v>
      </c>
      <c r="CW56" s="2">
        <f t="shared" ref="CW56:CW87" si="79">AI56</f>
        <v>2.2599999999999998</v>
      </c>
      <c r="CX56" s="2">
        <f t="shared" ref="CX56:CX87" si="80">AJ56</f>
        <v>0</v>
      </c>
      <c r="CY56" s="2">
        <f t="shared" ref="CY56:CY87" si="81">(((S56+(R56*IF(0,0,1)))*AT56)/100)</f>
        <v>404.25</v>
      </c>
      <c r="CZ56" s="2">
        <f t="shared" ref="CZ56:CZ87" si="82">(((S56+(R56*IF(0,0,1)))*AU56)/100)</f>
        <v>231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17</v>
      </c>
      <c r="DW56" s="2" t="s">
        <v>17</v>
      </c>
      <c r="DX56" s="2">
        <v>1</v>
      </c>
      <c r="DY56" s="2"/>
      <c r="DZ56" s="2"/>
      <c r="EA56" s="2"/>
      <c r="EB56" s="2"/>
      <c r="EC56" s="2"/>
      <c r="ED56" s="2"/>
      <c r="EE56" s="2">
        <v>32653413</v>
      </c>
      <c r="EF56" s="2">
        <v>1</v>
      </c>
      <c r="EG56" s="2" t="s">
        <v>19</v>
      </c>
      <c r="EH56" s="2">
        <v>0</v>
      </c>
      <c r="EI56" s="2" t="s">
        <v>6</v>
      </c>
      <c r="EJ56" s="2">
        <v>1</v>
      </c>
      <c r="EK56" s="2">
        <v>33001</v>
      </c>
      <c r="EL56" s="2" t="s">
        <v>20</v>
      </c>
      <c r="EM56" s="2" t="s">
        <v>21</v>
      </c>
      <c r="EN56" s="2"/>
      <c r="EO56" s="2" t="s">
        <v>6</v>
      </c>
      <c r="EP56" s="2"/>
      <c r="EQ56" s="2">
        <v>0</v>
      </c>
      <c r="ER56" s="2">
        <v>399.56</v>
      </c>
      <c r="ES56" s="2">
        <v>45.61</v>
      </c>
      <c r="ET56" s="2">
        <v>283.95999999999998</v>
      </c>
      <c r="EU56" s="2">
        <v>26.22</v>
      </c>
      <c r="EV56" s="2">
        <v>69.989999999999995</v>
      </c>
      <c r="EW56" s="2">
        <v>7.9</v>
      </c>
      <c r="EX56" s="2">
        <v>2.2599999999999998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105</v>
      </c>
      <c r="FY56" s="2">
        <v>60</v>
      </c>
      <c r="FZ56" s="2"/>
      <c r="GA56" s="2" t="s">
        <v>6</v>
      </c>
      <c r="GB56" s="2"/>
      <c r="GC56" s="2"/>
      <c r="GD56" s="2">
        <v>0</v>
      </c>
      <c r="GE56" s="2"/>
      <c r="GF56" s="2">
        <v>827725544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2051</v>
      </c>
      <c r="GN56" s="2">
        <f t="shared" ref="GN56:GN87" si="86">IF(OR(BI56=0,BI56=1),ROUND(O56+X56+Y56+GK56,0),0)</f>
        <v>2051</v>
      </c>
      <c r="GO56" s="2">
        <f t="shared" ref="GO56:GO87" si="87">IF(BI56=2,ROUND(O56+X56+Y56+GK56,0),0)</f>
        <v>0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ROW(SmtRes!A84)</f>
        <v>84</v>
      </c>
      <c r="D57">
        <f>ROW(EtalonRes!A84)</f>
        <v>84</v>
      </c>
      <c r="E57" t="s">
        <v>92</v>
      </c>
      <c r="F57" t="s">
        <v>93</v>
      </c>
      <c r="G57" t="s">
        <v>94</v>
      </c>
      <c r="H57" t="s">
        <v>17</v>
      </c>
      <c r="I57">
        <f>'1.Смета.или.Акт'!E69</f>
        <v>4</v>
      </c>
      <c r="J57">
        <v>0</v>
      </c>
      <c r="O57">
        <f t="shared" si="53"/>
        <v>19321</v>
      </c>
      <c r="P57">
        <f t="shared" si="54"/>
        <v>0</v>
      </c>
      <c r="Q57">
        <f t="shared" si="55"/>
        <v>14198</v>
      </c>
      <c r="R57">
        <f t="shared" si="56"/>
        <v>1919</v>
      </c>
      <c r="S57">
        <f t="shared" si="57"/>
        <v>5123</v>
      </c>
      <c r="T57">
        <f t="shared" si="58"/>
        <v>0</v>
      </c>
      <c r="U57">
        <f t="shared" si="59"/>
        <v>31.6</v>
      </c>
      <c r="V57">
        <f t="shared" si="60"/>
        <v>9.0399999999999991</v>
      </c>
      <c r="W57">
        <f t="shared" si="61"/>
        <v>0</v>
      </c>
      <c r="X57">
        <f t="shared" si="62"/>
        <v>6267</v>
      </c>
      <c r="Y57">
        <f t="shared" si="63"/>
        <v>3380</v>
      </c>
      <c r="AA57">
        <v>34650332</v>
      </c>
      <c r="AB57">
        <f t="shared" si="64"/>
        <v>353.96</v>
      </c>
      <c r="AC57">
        <f>ROUND((ES57+(SUM(SmtRes!BC66:'SmtRes'!BC84)+SUM(EtalonRes!AL66:'EtalonRes'!AL84))),2)</f>
        <v>0.01</v>
      </c>
      <c r="AD57">
        <f t="shared" si="65"/>
        <v>283.95999999999998</v>
      </c>
      <c r="AE57">
        <f t="shared" si="66"/>
        <v>26.22</v>
      </c>
      <c r="AF57">
        <f t="shared" si="67"/>
        <v>69.989999999999995</v>
      </c>
      <c r="AG57">
        <f t="shared" si="68"/>
        <v>0</v>
      </c>
      <c r="AH57">
        <f t="shared" si="69"/>
        <v>7.9</v>
      </c>
      <c r="AI57">
        <f t="shared" si="70"/>
        <v>2.2599999999999998</v>
      </c>
      <c r="AJ57">
        <f t="shared" si="71"/>
        <v>0</v>
      </c>
      <c r="AK57">
        <f>AL57+AM57+AO57</f>
        <v>399.56</v>
      </c>
      <c r="AL57" s="59">
        <f>'1.Смета.или.Акт'!F73</f>
        <v>45.61</v>
      </c>
      <c r="AM57" s="59">
        <f>'1.Смета.или.Акт'!F71</f>
        <v>283.95999999999998</v>
      </c>
      <c r="AN57" s="59">
        <f>'1.Смета.или.Акт'!F72</f>
        <v>26.22</v>
      </c>
      <c r="AO57" s="59">
        <f>'1.Смета.или.Акт'!F70</f>
        <v>69.989999999999995</v>
      </c>
      <c r="AP57">
        <v>0</v>
      </c>
      <c r="AQ57">
        <f>'1.Смета.или.Акт'!E76</f>
        <v>7.9</v>
      </c>
      <c r="AR57">
        <v>2.2599999999999998</v>
      </c>
      <c r="AS57">
        <v>0</v>
      </c>
      <c r="AT57">
        <v>89</v>
      </c>
      <c r="AU57">
        <v>48</v>
      </c>
      <c r="AV57">
        <v>1</v>
      </c>
      <c r="AW57">
        <v>1</v>
      </c>
      <c r="AZ57">
        <v>1</v>
      </c>
      <c r="BA57">
        <f>'1.Смета.или.Акт'!J70</f>
        <v>18.3</v>
      </c>
      <c r="BB57">
        <f>'1.Смета.или.Акт'!J71</f>
        <v>12.5</v>
      </c>
      <c r="BC57">
        <f>'1.Смета.или.Акт'!J73</f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1</v>
      </c>
      <c r="BJ57" t="s">
        <v>95</v>
      </c>
      <c r="BM57">
        <v>33001</v>
      </c>
      <c r="BN57">
        <v>0</v>
      </c>
      <c r="BO57" t="s">
        <v>6</v>
      </c>
      <c r="BP57">
        <v>0</v>
      </c>
      <c r="BQ57">
        <v>1</v>
      </c>
      <c r="BR57">
        <v>0</v>
      </c>
      <c r="BS57">
        <f>'1.Смета.или.Акт'!J72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105</v>
      </c>
      <c r="CA57">
        <v>60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19321</v>
      </c>
      <c r="CQ57">
        <f t="shared" si="73"/>
        <v>7.4999999999999997E-2</v>
      </c>
      <c r="CR57">
        <f t="shared" si="74"/>
        <v>3549.4999999999995</v>
      </c>
      <c r="CS57">
        <f t="shared" si="75"/>
        <v>479.82600000000002</v>
      </c>
      <c r="CT57">
        <f t="shared" si="76"/>
        <v>1280.817</v>
      </c>
      <c r="CU57">
        <f t="shared" si="77"/>
        <v>0</v>
      </c>
      <c r="CV57">
        <f t="shared" si="78"/>
        <v>7.9</v>
      </c>
      <c r="CW57">
        <f t="shared" si="79"/>
        <v>2.2599999999999998</v>
      </c>
      <c r="CX57">
        <f t="shared" si="80"/>
        <v>0</v>
      </c>
      <c r="CY57">
        <f t="shared" si="81"/>
        <v>6267.38</v>
      </c>
      <c r="CZ57">
        <f t="shared" si="82"/>
        <v>3380.16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17</v>
      </c>
      <c r="DW57" t="str">
        <f>'1.Смета.или.Акт'!D69</f>
        <v>ШТ</v>
      </c>
      <c r="DX57">
        <v>1</v>
      </c>
      <c r="EE57">
        <v>32653413</v>
      </c>
      <c r="EF57">
        <v>1</v>
      </c>
      <c r="EG57" t="s">
        <v>19</v>
      </c>
      <c r="EH57">
        <v>0</v>
      </c>
      <c r="EI57" t="s">
        <v>6</v>
      </c>
      <c r="EJ57">
        <v>1</v>
      </c>
      <c r="EK57">
        <v>33001</v>
      </c>
      <c r="EL57" t="s">
        <v>20</v>
      </c>
      <c r="EM57" t="s">
        <v>21</v>
      </c>
      <c r="EO57" t="s">
        <v>6</v>
      </c>
      <c r="EQ57">
        <v>0</v>
      </c>
      <c r="ER57">
        <f>ES57+ET57+EV57</f>
        <v>399.56</v>
      </c>
      <c r="ES57" s="59">
        <f>'1.Смета.или.Акт'!F73</f>
        <v>45.61</v>
      </c>
      <c r="ET57" s="59">
        <f>'1.Смета.или.Акт'!F71</f>
        <v>283.95999999999998</v>
      </c>
      <c r="EU57" s="59">
        <f>'1.Смета.или.Акт'!F72</f>
        <v>26.22</v>
      </c>
      <c r="EV57" s="59">
        <f>'1.Смета.или.Акт'!F70</f>
        <v>69.989999999999995</v>
      </c>
      <c r="EW57">
        <f>'1.Смета.или.Акт'!E76</f>
        <v>7.9</v>
      </c>
      <c r="EX57">
        <v>2.2599999999999998</v>
      </c>
      <c r="EY57">
        <v>1</v>
      </c>
      <c r="FQ57">
        <v>0</v>
      </c>
      <c r="FR57">
        <f t="shared" si="83"/>
        <v>0</v>
      </c>
      <c r="FS57">
        <v>0</v>
      </c>
      <c r="FV57" t="s">
        <v>22</v>
      </c>
      <c r="FW57" t="s">
        <v>23</v>
      </c>
      <c r="FX57">
        <v>105</v>
      </c>
      <c r="FY57">
        <v>60</v>
      </c>
      <c r="GA57" t="s">
        <v>6</v>
      </c>
      <c r="GD57">
        <v>0</v>
      </c>
      <c r="GF57">
        <v>827725544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28968</v>
      </c>
      <c r="GN57">
        <f t="shared" si="86"/>
        <v>28968</v>
      </c>
      <c r="GO57">
        <f t="shared" si="87"/>
        <v>0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18.3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60</v>
      </c>
      <c r="D58" s="2"/>
      <c r="E58" s="2" t="s">
        <v>96</v>
      </c>
      <c r="F58" s="2" t="s">
        <v>29</v>
      </c>
      <c r="G58" s="2" t="s">
        <v>42</v>
      </c>
      <c r="H58" s="2" t="s">
        <v>31</v>
      </c>
      <c r="I58" s="2">
        <f>I56*J58</f>
        <v>30</v>
      </c>
      <c r="J58" s="2">
        <v>7.5</v>
      </c>
      <c r="K58" s="2"/>
      <c r="L58" s="2"/>
      <c r="M58" s="2"/>
      <c r="N58" s="2"/>
      <c r="O58" s="2">
        <f t="shared" si="53"/>
        <v>523</v>
      </c>
      <c r="P58" s="2">
        <f t="shared" si="54"/>
        <v>523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34650331</v>
      </c>
      <c r="AB58" s="2">
        <f t="shared" si="64"/>
        <v>17.440000000000001</v>
      </c>
      <c r="AC58" s="2">
        <f t="shared" ref="AC58:AC87" si="91">ROUND((ES58),2)</f>
        <v>17.440000000000001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17.440000000000001</v>
      </c>
      <c r="AL58" s="2">
        <v>17.440000000000001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32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523</v>
      </c>
      <c r="CQ58" s="2">
        <f t="shared" si="73"/>
        <v>17.440000000000001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31</v>
      </c>
      <c r="DW58" s="2" t="s">
        <v>31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33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34</v>
      </c>
      <c r="EM58" s="2" t="s">
        <v>35</v>
      </c>
      <c r="EN58" s="2"/>
      <c r="EO58" s="2" t="s">
        <v>6</v>
      </c>
      <c r="EP58" s="2"/>
      <c r="EQ58" s="2">
        <v>0</v>
      </c>
      <c r="ER58" s="2">
        <v>14.4</v>
      </c>
      <c r="ES58" s="2">
        <v>17.440000000000001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44</v>
      </c>
      <c r="GB58" s="2"/>
      <c r="GC58" s="2"/>
      <c r="GD58" s="2">
        <v>0</v>
      </c>
      <c r="GE58" s="2"/>
      <c r="GF58" s="2">
        <v>-826412853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523</v>
      </c>
      <c r="GN58" s="2">
        <f t="shared" si="86"/>
        <v>523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79</v>
      </c>
      <c r="E59" t="s">
        <v>96</v>
      </c>
      <c r="F59" t="str">
        <f>'1.Смета.или.Акт'!B77</f>
        <v>Накладная</v>
      </c>
      <c r="G59" t="str">
        <f>'1.Смета.или.Акт'!C77</f>
        <v>Зажим ПС 2-1</v>
      </c>
      <c r="H59" t="s">
        <v>31</v>
      </c>
      <c r="I59">
        <f>I57*J59</f>
        <v>30</v>
      </c>
      <c r="J59">
        <v>7.5</v>
      </c>
      <c r="O59">
        <f t="shared" si="53"/>
        <v>3924</v>
      </c>
      <c r="P59">
        <f t="shared" si="54"/>
        <v>3924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34650332</v>
      </c>
      <c r="AB59">
        <f t="shared" si="64"/>
        <v>17.440000000000001</v>
      </c>
      <c r="AC59">
        <f t="shared" si="91"/>
        <v>17.440000000000001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17.440000000000001</v>
      </c>
      <c r="AL59" s="59">
        <f>'1.Смета.или.Акт'!F77</f>
        <v>17.440000000000001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'1.Смета.или.Акт'!J77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32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3924</v>
      </c>
      <c r="CQ59">
        <f t="shared" si="73"/>
        <v>130.80000000000001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31</v>
      </c>
      <c r="DW59" t="str">
        <f>'1.Смета.или.Акт'!D77</f>
        <v>шт.</v>
      </c>
      <c r="DX59">
        <v>1</v>
      </c>
      <c r="EE59">
        <v>32653291</v>
      </c>
      <c r="EF59">
        <v>20</v>
      </c>
      <c r="EG59" t="s">
        <v>33</v>
      </c>
      <c r="EH59">
        <v>0</v>
      </c>
      <c r="EI59" t="s">
        <v>6</v>
      </c>
      <c r="EJ59">
        <v>1</v>
      </c>
      <c r="EK59">
        <v>500001</v>
      </c>
      <c r="EL59" t="s">
        <v>34</v>
      </c>
      <c r="EM59" t="s">
        <v>35</v>
      </c>
      <c r="EO59" t="s">
        <v>6</v>
      </c>
      <c r="EQ59">
        <v>0</v>
      </c>
      <c r="ER59">
        <v>18.96</v>
      </c>
      <c r="ES59" s="59">
        <f>'1.Смета.или.Акт'!F77</f>
        <v>17.440000000000001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130.82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44</v>
      </c>
      <c r="GD59">
        <v>0</v>
      </c>
      <c r="GF59">
        <v>-826412853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3924</v>
      </c>
      <c r="GN59">
        <f t="shared" si="86"/>
        <v>3924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6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61</v>
      </c>
      <c r="D60" s="2"/>
      <c r="E60" s="2" t="s">
        <v>97</v>
      </c>
      <c r="F60" s="2" t="s">
        <v>29</v>
      </c>
      <c r="G60" s="2" t="s">
        <v>98</v>
      </c>
      <c r="H60" s="2" t="s">
        <v>31</v>
      </c>
      <c r="I60" s="2">
        <f>I56*J60</f>
        <v>4</v>
      </c>
      <c r="J60" s="2">
        <v>1</v>
      </c>
      <c r="K60" s="2"/>
      <c r="L60" s="2"/>
      <c r="M60" s="2"/>
      <c r="N60" s="2"/>
      <c r="O60" s="2">
        <f t="shared" si="53"/>
        <v>619</v>
      </c>
      <c r="P60" s="2">
        <f t="shared" si="54"/>
        <v>619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34650331</v>
      </c>
      <c r="AB60" s="2">
        <f t="shared" si="64"/>
        <v>154.72</v>
      </c>
      <c r="AC60" s="2">
        <f t="shared" si="91"/>
        <v>154.72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154.72</v>
      </c>
      <c r="AL60" s="2">
        <v>154.72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39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619</v>
      </c>
      <c r="CQ60" s="2">
        <f t="shared" si="73"/>
        <v>154.72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31</v>
      </c>
      <c r="DW60" s="2" t="s">
        <v>31</v>
      </c>
      <c r="DX60" s="2">
        <v>1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33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34</v>
      </c>
      <c r="EM60" s="2" t="s">
        <v>35</v>
      </c>
      <c r="EN60" s="2"/>
      <c r="EO60" s="2" t="s">
        <v>6</v>
      </c>
      <c r="EP60" s="2"/>
      <c r="EQ60" s="2">
        <v>0</v>
      </c>
      <c r="ER60" s="2">
        <v>9661.5</v>
      </c>
      <c r="ES60" s="2">
        <v>154.72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99</v>
      </c>
      <c r="GB60" s="2"/>
      <c r="GC60" s="2"/>
      <c r="GD60" s="2">
        <v>0</v>
      </c>
      <c r="GE60" s="2"/>
      <c r="GF60" s="2">
        <v>1625841604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619</v>
      </c>
      <c r="GN60" s="2">
        <f t="shared" si="86"/>
        <v>619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80</v>
      </c>
      <c r="E61" t="s">
        <v>97</v>
      </c>
      <c r="F61" t="str">
        <f>'1.Смета.или.Акт'!B79</f>
        <v>Накладная</v>
      </c>
      <c r="G61" t="str">
        <f>'1.Смета.или.Акт'!C79</f>
        <v>Узел крепления подкоса</v>
      </c>
      <c r="H61" t="s">
        <v>31</v>
      </c>
      <c r="I61">
        <f>I57*J61</f>
        <v>4</v>
      </c>
      <c r="J61">
        <v>1</v>
      </c>
      <c r="O61">
        <f t="shared" si="53"/>
        <v>4642</v>
      </c>
      <c r="P61">
        <f t="shared" si="54"/>
        <v>4642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34650332</v>
      </c>
      <c r="AB61">
        <f t="shared" si="64"/>
        <v>154.72</v>
      </c>
      <c r="AC61">
        <f t="shared" si="91"/>
        <v>154.72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154.72</v>
      </c>
      <c r="AL61" s="59">
        <f>'1.Смета.или.Акт'!F79</f>
        <v>154.72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'1.Смета.или.Акт'!J79</f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39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4642</v>
      </c>
      <c r="CQ61">
        <f t="shared" si="73"/>
        <v>1160.4000000000001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31</v>
      </c>
      <c r="DW61" t="str">
        <f>'1.Смета.или.Акт'!D79</f>
        <v>шт.</v>
      </c>
      <c r="DX61">
        <v>1</v>
      </c>
      <c r="EE61">
        <v>32653291</v>
      </c>
      <c r="EF61">
        <v>20</v>
      </c>
      <c r="EG61" t="s">
        <v>33</v>
      </c>
      <c r="EH61">
        <v>0</v>
      </c>
      <c r="EI61" t="s">
        <v>6</v>
      </c>
      <c r="EJ61">
        <v>1</v>
      </c>
      <c r="EK61">
        <v>500001</v>
      </c>
      <c r="EL61" t="s">
        <v>34</v>
      </c>
      <c r="EM61" t="s">
        <v>35</v>
      </c>
      <c r="EO61" t="s">
        <v>6</v>
      </c>
      <c r="EQ61">
        <v>0</v>
      </c>
      <c r="ER61">
        <v>168.17</v>
      </c>
      <c r="ES61" s="59">
        <f>'1.Смета.или.Акт'!F79</f>
        <v>154.72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0</v>
      </c>
      <c r="FD61">
        <v>18</v>
      </c>
      <c r="FF61">
        <v>1160.3800000000001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99</v>
      </c>
      <c r="GD61">
        <v>0</v>
      </c>
      <c r="GF61">
        <v>1625841604</v>
      </c>
      <c r="GG61">
        <v>2</v>
      </c>
      <c r="GH61">
        <v>3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4642</v>
      </c>
      <c r="GN61">
        <f t="shared" si="86"/>
        <v>4642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62</v>
      </c>
      <c r="D62" s="2"/>
      <c r="E62" s="2" t="s">
        <v>100</v>
      </c>
      <c r="F62" s="2" t="s">
        <v>29</v>
      </c>
      <c r="G62" s="2" t="s">
        <v>101</v>
      </c>
      <c r="H62" s="2" t="s">
        <v>31</v>
      </c>
      <c r="I62" s="2">
        <f>I56*J62</f>
        <v>8</v>
      </c>
      <c r="J62" s="2">
        <v>2</v>
      </c>
      <c r="K62" s="2"/>
      <c r="L62" s="2"/>
      <c r="M62" s="2"/>
      <c r="N62" s="2"/>
      <c r="O62" s="2">
        <f t="shared" si="53"/>
        <v>8128</v>
      </c>
      <c r="P62" s="2">
        <f t="shared" si="54"/>
        <v>8128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34650331</v>
      </c>
      <c r="AB62" s="2">
        <f t="shared" si="64"/>
        <v>1016</v>
      </c>
      <c r="AC62" s="2">
        <f t="shared" si="91"/>
        <v>1016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1016</v>
      </c>
      <c r="AL62" s="2">
        <v>1016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43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8128</v>
      </c>
      <c r="CQ62" s="2">
        <f t="shared" si="73"/>
        <v>1016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31</v>
      </c>
      <c r="DW62" s="2" t="s">
        <v>31</v>
      </c>
      <c r="DX62" s="2">
        <v>1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33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34</v>
      </c>
      <c r="EM62" s="2" t="s">
        <v>35</v>
      </c>
      <c r="EN62" s="2"/>
      <c r="EO62" s="2" t="s">
        <v>6</v>
      </c>
      <c r="EP62" s="2"/>
      <c r="EQ62" s="2">
        <v>0</v>
      </c>
      <c r="ER62" s="2">
        <v>9040.01</v>
      </c>
      <c r="ES62" s="2">
        <v>1016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36</v>
      </c>
      <c r="GB62" s="2"/>
      <c r="GC62" s="2"/>
      <c r="GD62" s="2">
        <v>0</v>
      </c>
      <c r="GE62" s="2"/>
      <c r="GF62" s="2">
        <v>3738031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8128</v>
      </c>
      <c r="GN62" s="2">
        <f t="shared" si="86"/>
        <v>8128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81</v>
      </c>
      <c r="E63" t="s">
        <v>100</v>
      </c>
      <c r="F63" t="str">
        <f>'1.Смета.или.Акт'!B81</f>
        <v>Накладная</v>
      </c>
      <c r="G63" t="str">
        <f>'1.Смета.или.Акт'!C81</f>
        <v>Стойка железобетонная</v>
      </c>
      <c r="H63" t="s">
        <v>31</v>
      </c>
      <c r="I63">
        <f>I57*J63</f>
        <v>8</v>
      </c>
      <c r="J63">
        <v>2</v>
      </c>
      <c r="O63">
        <f t="shared" si="53"/>
        <v>60960</v>
      </c>
      <c r="P63">
        <f t="shared" si="54"/>
        <v>60960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34650332</v>
      </c>
      <c r="AB63">
        <f t="shared" si="64"/>
        <v>1016</v>
      </c>
      <c r="AC63">
        <f t="shared" si="91"/>
        <v>1016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1016</v>
      </c>
      <c r="AL63" s="59">
        <f>'1.Смета.или.Акт'!F81</f>
        <v>1016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'1.Смета.или.Акт'!J81</f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43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60960</v>
      </c>
      <c r="CQ63">
        <f t="shared" si="73"/>
        <v>7620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31</v>
      </c>
      <c r="DW63" t="str">
        <f>'1.Смета.или.Акт'!D81</f>
        <v>шт.</v>
      </c>
      <c r="DX63">
        <v>1</v>
      </c>
      <c r="EE63">
        <v>32653291</v>
      </c>
      <c r="EF63">
        <v>20</v>
      </c>
      <c r="EG63" t="s">
        <v>33</v>
      </c>
      <c r="EH63">
        <v>0</v>
      </c>
      <c r="EI63" t="s">
        <v>6</v>
      </c>
      <c r="EJ63">
        <v>1</v>
      </c>
      <c r="EK63">
        <v>500001</v>
      </c>
      <c r="EL63" t="s">
        <v>34</v>
      </c>
      <c r="EM63" t="s">
        <v>35</v>
      </c>
      <c r="EO63" t="s">
        <v>6</v>
      </c>
      <c r="EQ63">
        <v>0</v>
      </c>
      <c r="ER63">
        <v>1016</v>
      </c>
      <c r="ES63" s="59">
        <f>'1.Смета.или.Акт'!F81</f>
        <v>1016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7620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36</v>
      </c>
      <c r="GD63">
        <v>0</v>
      </c>
      <c r="GF63">
        <v>3738031</v>
      </c>
      <c r="GG63">
        <v>2</v>
      </c>
      <c r="GH63">
        <v>3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60960</v>
      </c>
      <c r="GN63">
        <f t="shared" si="86"/>
        <v>60960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6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63</v>
      </c>
      <c r="D64" s="2"/>
      <c r="E64" s="2" t="s">
        <v>102</v>
      </c>
      <c r="F64" s="2" t="s">
        <v>29</v>
      </c>
      <c r="G64" s="2" t="s">
        <v>103</v>
      </c>
      <c r="H64" s="2" t="s">
        <v>31</v>
      </c>
      <c r="I64" s="2">
        <f>I56*J64</f>
        <v>8</v>
      </c>
      <c r="J64" s="2">
        <v>2</v>
      </c>
      <c r="K64" s="2"/>
      <c r="L64" s="2"/>
      <c r="M64" s="2"/>
      <c r="N64" s="2"/>
      <c r="O64" s="2">
        <f t="shared" si="53"/>
        <v>2104</v>
      </c>
      <c r="P64" s="2">
        <f t="shared" si="54"/>
        <v>2104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34650331</v>
      </c>
      <c r="AB64" s="2">
        <f t="shared" si="64"/>
        <v>263.02999999999997</v>
      </c>
      <c r="AC64" s="2">
        <f t="shared" si="91"/>
        <v>263.02999999999997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263.02999999999997</v>
      </c>
      <c r="AL64" s="2">
        <v>263.02999999999997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49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2104</v>
      </c>
      <c r="CQ64" s="2">
        <f t="shared" si="73"/>
        <v>263.02999999999997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31</v>
      </c>
      <c r="DW64" s="2" t="s">
        <v>31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33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34</v>
      </c>
      <c r="EM64" s="2" t="s">
        <v>35</v>
      </c>
      <c r="EN64" s="2"/>
      <c r="EO64" s="2" t="s">
        <v>6</v>
      </c>
      <c r="EP64" s="2"/>
      <c r="EQ64" s="2">
        <v>0</v>
      </c>
      <c r="ER64" s="2">
        <v>1.82</v>
      </c>
      <c r="ES64" s="2">
        <v>263.02999999999997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40</v>
      </c>
      <c r="GB64" s="2"/>
      <c r="GC64" s="2"/>
      <c r="GD64" s="2">
        <v>0</v>
      </c>
      <c r="GE64" s="2"/>
      <c r="GF64" s="2">
        <v>-77438766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2104</v>
      </c>
      <c r="GN64" s="2">
        <f t="shared" si="86"/>
        <v>2104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82</v>
      </c>
      <c r="E65" t="s">
        <v>102</v>
      </c>
      <c r="F65" t="str">
        <f>'1.Смета.или.Акт'!B83</f>
        <v>Накладная</v>
      </c>
      <c r="G65" t="str">
        <f>'1.Смета.или.Акт'!C83</f>
        <v>Траверсы с хомутом</v>
      </c>
      <c r="H65" t="s">
        <v>31</v>
      </c>
      <c r="I65">
        <f>I57*J65</f>
        <v>8</v>
      </c>
      <c r="J65">
        <v>2</v>
      </c>
      <c r="O65">
        <f t="shared" si="53"/>
        <v>15782</v>
      </c>
      <c r="P65">
        <f t="shared" si="54"/>
        <v>15782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34650332</v>
      </c>
      <c r="AB65">
        <f t="shared" si="64"/>
        <v>263.02999999999997</v>
      </c>
      <c r="AC65">
        <f t="shared" si="91"/>
        <v>263.02999999999997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263.02999999999997</v>
      </c>
      <c r="AL65" s="59">
        <f>'1.Смета.или.Акт'!F83</f>
        <v>263.02999999999997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'1.Смета.или.Акт'!J83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49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15782</v>
      </c>
      <c r="CQ65">
        <f t="shared" si="73"/>
        <v>1972.7249999999999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31</v>
      </c>
      <c r="DW65" t="str">
        <f>'1.Смета.или.Акт'!D83</f>
        <v>шт.</v>
      </c>
      <c r="DX65">
        <v>1</v>
      </c>
      <c r="EE65">
        <v>32653291</v>
      </c>
      <c r="EF65">
        <v>20</v>
      </c>
      <c r="EG65" t="s">
        <v>33</v>
      </c>
      <c r="EH65">
        <v>0</v>
      </c>
      <c r="EI65" t="s">
        <v>6</v>
      </c>
      <c r="EJ65">
        <v>1</v>
      </c>
      <c r="EK65">
        <v>500001</v>
      </c>
      <c r="EL65" t="s">
        <v>34</v>
      </c>
      <c r="EM65" t="s">
        <v>35</v>
      </c>
      <c r="EO65" t="s">
        <v>6</v>
      </c>
      <c r="EQ65">
        <v>0</v>
      </c>
      <c r="ER65">
        <v>285.91000000000003</v>
      </c>
      <c r="ES65" s="59">
        <f>'1.Смета.или.Акт'!F83</f>
        <v>263.02999999999997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1972.75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40</v>
      </c>
      <c r="GD65">
        <v>0</v>
      </c>
      <c r="GF65">
        <v>-77438766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15782</v>
      </c>
      <c r="GN65">
        <f t="shared" si="86"/>
        <v>15782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64</v>
      </c>
      <c r="D66" s="2"/>
      <c r="E66" s="2" t="s">
        <v>104</v>
      </c>
      <c r="F66" s="2" t="s">
        <v>29</v>
      </c>
      <c r="G66" s="2" t="s">
        <v>105</v>
      </c>
      <c r="H66" s="2" t="s">
        <v>48</v>
      </c>
      <c r="I66" s="2">
        <f>I56*J66</f>
        <v>30</v>
      </c>
      <c r="J66" s="2">
        <v>7.5</v>
      </c>
      <c r="K66" s="2"/>
      <c r="L66" s="2"/>
      <c r="M66" s="2"/>
      <c r="N66" s="2"/>
      <c r="O66" s="2">
        <f t="shared" si="53"/>
        <v>181</v>
      </c>
      <c r="P66" s="2">
        <f t="shared" si="54"/>
        <v>181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34650331</v>
      </c>
      <c r="AB66" s="2">
        <f t="shared" si="64"/>
        <v>6.03</v>
      </c>
      <c r="AC66" s="2">
        <f t="shared" si="91"/>
        <v>6.03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6.03</v>
      </c>
      <c r="AL66" s="2">
        <v>6.03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54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181</v>
      </c>
      <c r="CQ66" s="2">
        <f t="shared" si="73"/>
        <v>6.03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48</v>
      </c>
      <c r="DW66" s="2" t="s">
        <v>48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33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34</v>
      </c>
      <c r="EM66" s="2" t="s">
        <v>35</v>
      </c>
      <c r="EN66" s="2"/>
      <c r="EO66" s="2" t="s">
        <v>6</v>
      </c>
      <c r="EP66" s="2"/>
      <c r="EQ66" s="2">
        <v>0</v>
      </c>
      <c r="ER66" s="2">
        <v>3358.74</v>
      </c>
      <c r="ES66" s="2">
        <v>6.03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106</v>
      </c>
      <c r="GB66" s="2"/>
      <c r="GC66" s="2"/>
      <c r="GD66" s="2">
        <v>0</v>
      </c>
      <c r="GE66" s="2"/>
      <c r="GF66" s="2">
        <v>-1209526017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181</v>
      </c>
      <c r="GN66" s="2">
        <f t="shared" si="86"/>
        <v>181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83</v>
      </c>
      <c r="E67" t="s">
        <v>104</v>
      </c>
      <c r="F67" t="str">
        <f>'1.Смета.или.Акт'!B85</f>
        <v>Накладная</v>
      </c>
      <c r="G67" t="str">
        <f>'1.Смета.или.Акт'!C85</f>
        <v>Уголок 50х50х5</v>
      </c>
      <c r="H67" t="s">
        <v>48</v>
      </c>
      <c r="I67">
        <f>I57*J67</f>
        <v>30</v>
      </c>
      <c r="J67">
        <v>7.5</v>
      </c>
      <c r="O67">
        <f t="shared" si="53"/>
        <v>1357</v>
      </c>
      <c r="P67">
        <f t="shared" si="54"/>
        <v>1357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34650332</v>
      </c>
      <c r="AB67">
        <f t="shared" si="64"/>
        <v>6.03</v>
      </c>
      <c r="AC67">
        <f t="shared" si="91"/>
        <v>6.03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6.03</v>
      </c>
      <c r="AL67" s="59">
        <f>'1.Смета.или.Акт'!F85</f>
        <v>6.03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'1.Смета.или.Акт'!J85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54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1357</v>
      </c>
      <c r="CQ67">
        <f t="shared" si="73"/>
        <v>45.225000000000001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48</v>
      </c>
      <c r="DW67" t="str">
        <f>'1.Смета.или.Акт'!D85</f>
        <v>кг</v>
      </c>
      <c r="DX67">
        <v>1</v>
      </c>
      <c r="EE67">
        <v>32653291</v>
      </c>
      <c r="EF67">
        <v>20</v>
      </c>
      <c r="EG67" t="s">
        <v>33</v>
      </c>
      <c r="EH67">
        <v>0</v>
      </c>
      <c r="EI67" t="s">
        <v>6</v>
      </c>
      <c r="EJ67">
        <v>1</v>
      </c>
      <c r="EK67">
        <v>500001</v>
      </c>
      <c r="EL67" t="s">
        <v>34</v>
      </c>
      <c r="EM67" t="s">
        <v>35</v>
      </c>
      <c r="EO67" t="s">
        <v>6</v>
      </c>
      <c r="EQ67">
        <v>0</v>
      </c>
      <c r="ER67">
        <v>6.56</v>
      </c>
      <c r="ES67" s="59">
        <f>'1.Смета.или.Акт'!F85</f>
        <v>6.03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45.23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106</v>
      </c>
      <c r="GD67">
        <v>0</v>
      </c>
      <c r="GF67">
        <v>-1209526017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1357</v>
      </c>
      <c r="GN67">
        <f t="shared" si="86"/>
        <v>1357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65</v>
      </c>
      <c r="D68" s="2"/>
      <c r="E68" s="2" t="s">
        <v>107</v>
      </c>
      <c r="F68" s="2" t="s">
        <v>29</v>
      </c>
      <c r="G68" s="2" t="s">
        <v>85</v>
      </c>
      <c r="H68" s="2" t="s">
        <v>31</v>
      </c>
      <c r="I68" s="2">
        <f>I56*J68</f>
        <v>40</v>
      </c>
      <c r="J68" s="2">
        <v>10</v>
      </c>
      <c r="K68" s="2"/>
      <c r="L68" s="2"/>
      <c r="M68" s="2"/>
      <c r="N68" s="2"/>
      <c r="O68" s="2">
        <f t="shared" si="53"/>
        <v>1501</v>
      </c>
      <c r="P68" s="2">
        <f t="shared" si="54"/>
        <v>1501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34650331</v>
      </c>
      <c r="AB68" s="2">
        <f t="shared" si="64"/>
        <v>37.520000000000003</v>
      </c>
      <c r="AC68" s="2">
        <f t="shared" si="91"/>
        <v>37.520000000000003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37.520000000000003</v>
      </c>
      <c r="AL68" s="2">
        <v>37.520000000000003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6</v>
      </c>
      <c r="BK68" s="2"/>
      <c r="BL68" s="2"/>
      <c r="BM68" s="2">
        <v>0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1501</v>
      </c>
      <c r="CQ68" s="2">
        <f t="shared" si="73"/>
        <v>37.520000000000003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31</v>
      </c>
      <c r="DW68" s="2" t="s">
        <v>31</v>
      </c>
      <c r="DX68" s="2">
        <v>1</v>
      </c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33</v>
      </c>
      <c r="EH68" s="2">
        <v>0</v>
      </c>
      <c r="EI68" s="2" t="s">
        <v>6</v>
      </c>
      <c r="EJ68" s="2">
        <v>1</v>
      </c>
      <c r="EK68" s="2">
        <v>0</v>
      </c>
      <c r="EL68" s="2" t="s">
        <v>59</v>
      </c>
      <c r="EM68" s="2" t="s">
        <v>60</v>
      </c>
      <c r="EN68" s="2"/>
      <c r="EO68" s="2" t="s">
        <v>6</v>
      </c>
      <c r="EP68" s="2"/>
      <c r="EQ68" s="2">
        <v>0</v>
      </c>
      <c r="ER68" s="2">
        <v>0</v>
      </c>
      <c r="ES68" s="2">
        <v>37.520000000000003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108</v>
      </c>
      <c r="GB68" s="2"/>
      <c r="GC68" s="2"/>
      <c r="GD68" s="2">
        <v>0</v>
      </c>
      <c r="GE68" s="2"/>
      <c r="GF68" s="2">
        <v>-71760896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1501</v>
      </c>
      <c r="GN68" s="2">
        <f t="shared" si="86"/>
        <v>1501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84</v>
      </c>
      <c r="E69" t="s">
        <v>107</v>
      </c>
      <c r="F69" t="str">
        <f>'1.Смета.или.Акт'!B87</f>
        <v>Накладная</v>
      </c>
      <c r="G69" t="str">
        <f>'1.Смета.или.Акт'!C87</f>
        <v>Изоляторы штыревые</v>
      </c>
      <c r="H69" t="s">
        <v>31</v>
      </c>
      <c r="I69">
        <f>I57*J69</f>
        <v>40</v>
      </c>
      <c r="J69">
        <v>10</v>
      </c>
      <c r="O69">
        <f t="shared" si="53"/>
        <v>11256</v>
      </c>
      <c r="P69">
        <f t="shared" si="54"/>
        <v>11256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34650332</v>
      </c>
      <c r="AB69">
        <f t="shared" si="64"/>
        <v>37.520000000000003</v>
      </c>
      <c r="AC69">
        <f t="shared" si="91"/>
        <v>37.520000000000003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37.520000000000003</v>
      </c>
      <c r="AL69" s="59">
        <f>'1.Смета.или.Акт'!F87</f>
        <v>37.520000000000003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'1.Смета.или.Акт'!J87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6</v>
      </c>
      <c r="BM69">
        <v>0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11256</v>
      </c>
      <c r="CQ69">
        <f t="shared" si="73"/>
        <v>281.40000000000003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31</v>
      </c>
      <c r="DW69" t="str">
        <f>'1.Смета.или.Акт'!D87</f>
        <v>шт.</v>
      </c>
      <c r="DX69">
        <v>1</v>
      </c>
      <c r="EE69">
        <v>32653299</v>
      </c>
      <c r="EF69">
        <v>20</v>
      </c>
      <c r="EG69" t="s">
        <v>33</v>
      </c>
      <c r="EH69">
        <v>0</v>
      </c>
      <c r="EI69" t="s">
        <v>6</v>
      </c>
      <c r="EJ69">
        <v>1</v>
      </c>
      <c r="EK69">
        <v>0</v>
      </c>
      <c r="EL69" t="s">
        <v>59</v>
      </c>
      <c r="EM69" t="s">
        <v>60</v>
      </c>
      <c r="EO69" t="s">
        <v>6</v>
      </c>
      <c r="EQ69">
        <v>0</v>
      </c>
      <c r="ER69">
        <v>40.78</v>
      </c>
      <c r="ES69" s="59">
        <f>'1.Смета.или.Акт'!F87</f>
        <v>37.520000000000003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281.39999999999998</v>
      </c>
      <c r="FQ69">
        <v>0</v>
      </c>
      <c r="FR69">
        <f t="shared" si="83"/>
        <v>0</v>
      </c>
      <c r="FS69">
        <v>0</v>
      </c>
      <c r="FV69" t="s">
        <v>22</v>
      </c>
      <c r="FW69" t="s">
        <v>23</v>
      </c>
      <c r="FX69">
        <v>106</v>
      </c>
      <c r="FY69">
        <v>65</v>
      </c>
      <c r="GA69" t="s">
        <v>108</v>
      </c>
      <c r="GD69">
        <v>0</v>
      </c>
      <c r="GF69">
        <v>-71760896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11256</v>
      </c>
      <c r="GN69">
        <f t="shared" si="86"/>
        <v>11256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6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51</v>
      </c>
      <c r="D70" s="2"/>
      <c r="E70" s="2" t="s">
        <v>109</v>
      </c>
      <c r="F70" s="2" t="s">
        <v>56</v>
      </c>
      <c r="G70" s="2" t="s">
        <v>57</v>
      </c>
      <c r="H70" s="2" t="s">
        <v>58</v>
      </c>
      <c r="I70" s="2">
        <f>I56*J70</f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34650331</v>
      </c>
      <c r="AB70" s="2">
        <f t="shared" si="64"/>
        <v>0</v>
      </c>
      <c r="AC70" s="2">
        <f t="shared" si="91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</v>
      </c>
      <c r="BK70" s="2"/>
      <c r="BL70" s="2"/>
      <c r="BM70" s="2">
        <v>0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58</v>
      </c>
      <c r="DW70" s="2" t="s">
        <v>58</v>
      </c>
      <c r="DX70" s="2">
        <v>1000</v>
      </c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33</v>
      </c>
      <c r="EH70" s="2">
        <v>0</v>
      </c>
      <c r="EI70" s="2" t="s">
        <v>6</v>
      </c>
      <c r="EJ70" s="2">
        <v>1</v>
      </c>
      <c r="EK70" s="2">
        <v>0</v>
      </c>
      <c r="EL70" s="2" t="s">
        <v>59</v>
      </c>
      <c r="EM70" s="2" t="s">
        <v>60</v>
      </c>
      <c r="EN70" s="2"/>
      <c r="EO70" s="2" t="s">
        <v>6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6</v>
      </c>
      <c r="GB70" s="2"/>
      <c r="GC70" s="2"/>
      <c r="GD70" s="2">
        <v>0</v>
      </c>
      <c r="GE70" s="2"/>
      <c r="GF70" s="2">
        <v>1602794472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70</v>
      </c>
      <c r="E71" t="s">
        <v>109</v>
      </c>
      <c r="F71" t="s">
        <v>56</v>
      </c>
      <c r="G71" t="s">
        <v>57</v>
      </c>
      <c r="H71" t="s">
        <v>58</v>
      </c>
      <c r="I71">
        <f>I57*J71</f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34650332</v>
      </c>
      <c r="AB71">
        <f t="shared" si="64"/>
        <v>0</v>
      </c>
      <c r="AC71">
        <f t="shared" si="91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</v>
      </c>
      <c r="BM71">
        <v>0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1009</v>
      </c>
      <c r="DV71" t="s">
        <v>58</v>
      </c>
      <c r="DW71" t="s">
        <v>58</v>
      </c>
      <c r="DX71">
        <v>1000</v>
      </c>
      <c r="EE71">
        <v>32653299</v>
      </c>
      <c r="EF71">
        <v>20</v>
      </c>
      <c r="EG71" t="s">
        <v>33</v>
      </c>
      <c r="EH71">
        <v>0</v>
      </c>
      <c r="EI71" t="s">
        <v>6</v>
      </c>
      <c r="EJ71">
        <v>1</v>
      </c>
      <c r="EK71">
        <v>0</v>
      </c>
      <c r="EL71" t="s">
        <v>59</v>
      </c>
      <c r="EM71" t="s">
        <v>60</v>
      </c>
      <c r="EO71" t="s">
        <v>6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3"/>
        <v>0</v>
      </c>
      <c r="FS71">
        <v>0</v>
      </c>
      <c r="FV71" t="s">
        <v>22</v>
      </c>
      <c r="FW71" t="s">
        <v>23</v>
      </c>
      <c r="FX71">
        <v>106</v>
      </c>
      <c r="FY71">
        <v>65</v>
      </c>
      <c r="GA71" t="s">
        <v>6</v>
      </c>
      <c r="GD71">
        <v>0</v>
      </c>
      <c r="GF71">
        <v>1602794472</v>
      </c>
      <c r="GG71">
        <v>2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52</v>
      </c>
      <c r="D72" s="2"/>
      <c r="E72" s="2" t="s">
        <v>110</v>
      </c>
      <c r="F72" s="2" t="s">
        <v>62</v>
      </c>
      <c r="G72" s="2" t="s">
        <v>63</v>
      </c>
      <c r="H72" s="2" t="s">
        <v>48</v>
      </c>
      <c r="I72" s="2">
        <f>I56*J72</f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34650331</v>
      </c>
      <c r="AB72" s="2">
        <f t="shared" si="64"/>
        <v>0</v>
      </c>
      <c r="AC72" s="2">
        <f t="shared" si="91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48</v>
      </c>
      <c r="DW72" s="2" t="s">
        <v>48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33</v>
      </c>
      <c r="EH72" s="2">
        <v>0</v>
      </c>
      <c r="EI72" s="2" t="s">
        <v>6</v>
      </c>
      <c r="EJ72" s="2">
        <v>1</v>
      </c>
      <c r="EK72" s="2">
        <v>0</v>
      </c>
      <c r="EL72" s="2" t="s">
        <v>59</v>
      </c>
      <c r="EM72" s="2" t="s">
        <v>60</v>
      </c>
      <c r="EN72" s="2"/>
      <c r="EO72" s="2" t="s">
        <v>6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6</v>
      </c>
      <c r="GB72" s="2"/>
      <c r="GC72" s="2"/>
      <c r="GD72" s="2">
        <v>0</v>
      </c>
      <c r="GE72" s="2"/>
      <c r="GF72" s="2">
        <v>-1111733769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71</v>
      </c>
      <c r="E73" t="s">
        <v>110</v>
      </c>
      <c r="F73" t="s">
        <v>62</v>
      </c>
      <c r="G73" t="s">
        <v>63</v>
      </c>
      <c r="H73" t="s">
        <v>48</v>
      </c>
      <c r="I73">
        <f>I57*J73</f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34650332</v>
      </c>
      <c r="AB73">
        <f t="shared" si="64"/>
        <v>0</v>
      </c>
      <c r="AC73">
        <f t="shared" si="91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48</v>
      </c>
      <c r="DW73" t="s">
        <v>48</v>
      </c>
      <c r="DX73">
        <v>1</v>
      </c>
      <c r="EE73">
        <v>32653299</v>
      </c>
      <c r="EF73">
        <v>20</v>
      </c>
      <c r="EG73" t="s">
        <v>33</v>
      </c>
      <c r="EH73">
        <v>0</v>
      </c>
      <c r="EI73" t="s">
        <v>6</v>
      </c>
      <c r="EJ73">
        <v>1</v>
      </c>
      <c r="EK73">
        <v>0</v>
      </c>
      <c r="EL73" t="s">
        <v>59</v>
      </c>
      <c r="EM73" t="s">
        <v>60</v>
      </c>
      <c r="EO73" t="s">
        <v>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6</v>
      </c>
      <c r="GD73">
        <v>0</v>
      </c>
      <c r="GF73">
        <v>-1111733769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53</v>
      </c>
      <c r="D74" s="2"/>
      <c r="E74" s="2" t="s">
        <v>111</v>
      </c>
      <c r="F74" s="2" t="s">
        <v>65</v>
      </c>
      <c r="G74" s="2" t="s">
        <v>66</v>
      </c>
      <c r="H74" s="2" t="s">
        <v>58</v>
      </c>
      <c r="I74" s="2">
        <f>I56*J74</f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34650331</v>
      </c>
      <c r="AB74" s="2">
        <f t="shared" si="64"/>
        <v>0</v>
      </c>
      <c r="AC74" s="2">
        <f t="shared" si="91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58</v>
      </c>
      <c r="DW74" s="2" t="s">
        <v>58</v>
      </c>
      <c r="DX74" s="2">
        <v>1000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33</v>
      </c>
      <c r="EH74" s="2">
        <v>0</v>
      </c>
      <c r="EI74" s="2" t="s">
        <v>6</v>
      </c>
      <c r="EJ74" s="2">
        <v>1</v>
      </c>
      <c r="EK74" s="2">
        <v>0</v>
      </c>
      <c r="EL74" s="2" t="s">
        <v>59</v>
      </c>
      <c r="EM74" s="2" t="s">
        <v>60</v>
      </c>
      <c r="EN74" s="2"/>
      <c r="EO74" s="2" t="s">
        <v>6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6</v>
      </c>
      <c r="GB74" s="2"/>
      <c r="GC74" s="2"/>
      <c r="GD74" s="2">
        <v>0</v>
      </c>
      <c r="GE74" s="2"/>
      <c r="GF74" s="2">
        <v>1613753229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72</v>
      </c>
      <c r="E75" t="s">
        <v>111</v>
      </c>
      <c r="F75" t="s">
        <v>65</v>
      </c>
      <c r="G75" t="s">
        <v>66</v>
      </c>
      <c r="H75" t="s">
        <v>58</v>
      </c>
      <c r="I75">
        <f>I57*J75</f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34650332</v>
      </c>
      <c r="AB75">
        <f t="shared" si="64"/>
        <v>0</v>
      </c>
      <c r="AC75">
        <f t="shared" si="91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58</v>
      </c>
      <c r="DW75" t="s">
        <v>58</v>
      </c>
      <c r="DX75">
        <v>1000</v>
      </c>
      <c r="EE75">
        <v>32653299</v>
      </c>
      <c r="EF75">
        <v>20</v>
      </c>
      <c r="EG75" t="s">
        <v>33</v>
      </c>
      <c r="EH75">
        <v>0</v>
      </c>
      <c r="EI75" t="s">
        <v>6</v>
      </c>
      <c r="EJ75">
        <v>1</v>
      </c>
      <c r="EK75">
        <v>0</v>
      </c>
      <c r="EL75" t="s">
        <v>59</v>
      </c>
      <c r="EM75" t="s">
        <v>60</v>
      </c>
      <c r="EO75" t="s">
        <v>6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6</v>
      </c>
      <c r="GD75">
        <v>0</v>
      </c>
      <c r="GF75">
        <v>1613753229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54</v>
      </c>
      <c r="D76" s="2"/>
      <c r="E76" s="2" t="s">
        <v>112</v>
      </c>
      <c r="F76" s="2" t="s">
        <v>68</v>
      </c>
      <c r="G76" s="2" t="s">
        <v>69</v>
      </c>
      <c r="H76" s="2" t="s">
        <v>58</v>
      </c>
      <c r="I76" s="2">
        <f>I56*J76</f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34650331</v>
      </c>
      <c r="AB76" s="2">
        <f t="shared" si="64"/>
        <v>15707</v>
      </c>
      <c r="AC76" s="2">
        <f t="shared" si="91"/>
        <v>15707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15707</v>
      </c>
      <c r="AL76" s="2">
        <v>15707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70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15707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58</v>
      </c>
      <c r="DW76" s="2" t="s">
        <v>58</v>
      </c>
      <c r="DX76" s="2">
        <v>1000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33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34</v>
      </c>
      <c r="EM76" s="2" t="s">
        <v>35</v>
      </c>
      <c r="EN76" s="2"/>
      <c r="EO76" s="2" t="s">
        <v>6</v>
      </c>
      <c r="EP76" s="2"/>
      <c r="EQ76" s="2">
        <v>0</v>
      </c>
      <c r="ER76" s="2">
        <v>15707</v>
      </c>
      <c r="ES76" s="2">
        <v>15707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-1843346877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73</v>
      </c>
      <c r="E77" t="s">
        <v>112</v>
      </c>
      <c r="F77" t="s">
        <v>68</v>
      </c>
      <c r="G77" t="s">
        <v>69</v>
      </c>
      <c r="H77" t="s">
        <v>58</v>
      </c>
      <c r="I77">
        <f>I57*J77</f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34650332</v>
      </c>
      <c r="AB77">
        <f t="shared" si="64"/>
        <v>15707</v>
      </c>
      <c r="AC77">
        <f t="shared" si="91"/>
        <v>15707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15707</v>
      </c>
      <c r="AL77">
        <v>15707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70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117802.5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58</v>
      </c>
      <c r="DW77" t="s">
        <v>58</v>
      </c>
      <c r="DX77">
        <v>1000</v>
      </c>
      <c r="EE77">
        <v>32653291</v>
      </c>
      <c r="EF77">
        <v>20</v>
      </c>
      <c r="EG77" t="s">
        <v>33</v>
      </c>
      <c r="EH77">
        <v>0</v>
      </c>
      <c r="EI77" t="s">
        <v>6</v>
      </c>
      <c r="EJ77">
        <v>1</v>
      </c>
      <c r="EK77">
        <v>500001</v>
      </c>
      <c r="EL77" t="s">
        <v>34</v>
      </c>
      <c r="EM77" t="s">
        <v>35</v>
      </c>
      <c r="EO77" t="s">
        <v>6</v>
      </c>
      <c r="EQ77">
        <v>0</v>
      </c>
      <c r="ER77">
        <v>15707</v>
      </c>
      <c r="ES77">
        <v>15707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-1843346877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55</v>
      </c>
      <c r="D78" s="2"/>
      <c r="E78" s="2" t="s">
        <v>113</v>
      </c>
      <c r="F78" s="2" t="s">
        <v>72</v>
      </c>
      <c r="G78" s="2" t="s">
        <v>73</v>
      </c>
      <c r="H78" s="2" t="s">
        <v>58</v>
      </c>
      <c r="I78" s="2">
        <f>I56*J78</f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34650331</v>
      </c>
      <c r="AB78" s="2">
        <f t="shared" si="64"/>
        <v>9550.01</v>
      </c>
      <c r="AC78" s="2">
        <f t="shared" si="91"/>
        <v>9550.01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9550.01</v>
      </c>
      <c r="AL78" s="2">
        <v>9550.01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74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0</v>
      </c>
      <c r="CQ78" s="2">
        <f t="shared" si="73"/>
        <v>9550.01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58</v>
      </c>
      <c r="DW78" s="2" t="s">
        <v>58</v>
      </c>
      <c r="DX78" s="2">
        <v>1000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33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34</v>
      </c>
      <c r="EM78" s="2" t="s">
        <v>35</v>
      </c>
      <c r="EN78" s="2"/>
      <c r="EO78" s="2" t="s">
        <v>6</v>
      </c>
      <c r="EP78" s="2"/>
      <c r="EQ78" s="2">
        <v>0</v>
      </c>
      <c r="ER78" s="2">
        <v>9550.01</v>
      </c>
      <c r="ES78" s="2">
        <v>9550.01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654489916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74</v>
      </c>
      <c r="E79" t="s">
        <v>113</v>
      </c>
      <c r="F79" t="s">
        <v>72</v>
      </c>
      <c r="G79" t="s">
        <v>73</v>
      </c>
      <c r="H79" t="s">
        <v>58</v>
      </c>
      <c r="I79">
        <f>I57*J79</f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34650332</v>
      </c>
      <c r="AB79">
        <f t="shared" si="64"/>
        <v>9550.01</v>
      </c>
      <c r="AC79">
        <f t="shared" si="91"/>
        <v>9550.01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9550.01</v>
      </c>
      <c r="AL79">
        <v>9550.01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74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0</v>
      </c>
      <c r="CQ79">
        <f t="shared" si="73"/>
        <v>71625.074999999997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58</v>
      </c>
      <c r="DW79" t="s">
        <v>58</v>
      </c>
      <c r="DX79">
        <v>1000</v>
      </c>
      <c r="EE79">
        <v>32653291</v>
      </c>
      <c r="EF79">
        <v>20</v>
      </c>
      <c r="EG79" t="s">
        <v>33</v>
      </c>
      <c r="EH79">
        <v>0</v>
      </c>
      <c r="EI79" t="s">
        <v>6</v>
      </c>
      <c r="EJ79">
        <v>1</v>
      </c>
      <c r="EK79">
        <v>500001</v>
      </c>
      <c r="EL79" t="s">
        <v>34</v>
      </c>
      <c r="EM79" t="s">
        <v>35</v>
      </c>
      <c r="EO79" t="s">
        <v>6</v>
      </c>
      <c r="EQ79">
        <v>0</v>
      </c>
      <c r="ER79">
        <v>9550.01</v>
      </c>
      <c r="ES79">
        <v>9550.01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654489916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56</v>
      </c>
      <c r="D80" s="2"/>
      <c r="E80" s="2" t="s">
        <v>114</v>
      </c>
      <c r="F80" s="2" t="s">
        <v>76</v>
      </c>
      <c r="G80" s="2" t="s">
        <v>77</v>
      </c>
      <c r="H80" s="2" t="s">
        <v>78</v>
      </c>
      <c r="I80" s="2">
        <f>I56*J80</f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34650331</v>
      </c>
      <c r="AB80" s="2">
        <f t="shared" si="64"/>
        <v>610</v>
      </c>
      <c r="AC80" s="2">
        <f t="shared" si="91"/>
        <v>610</v>
      </c>
      <c r="AD80" s="2">
        <f t="shared" si="65"/>
        <v>0</v>
      </c>
      <c r="AE80" s="2">
        <f t="shared" si="66"/>
        <v>0</v>
      </c>
      <c r="AF80" s="2">
        <f t="shared" si="67"/>
        <v>0</v>
      </c>
      <c r="AG80" s="2">
        <f t="shared" si="68"/>
        <v>0</v>
      </c>
      <c r="AH80" s="2">
        <f t="shared" si="69"/>
        <v>0</v>
      </c>
      <c r="AI80" s="2">
        <f t="shared" si="70"/>
        <v>0</v>
      </c>
      <c r="AJ80" s="2">
        <f t="shared" si="71"/>
        <v>0</v>
      </c>
      <c r="AK80" s="2">
        <v>610</v>
      </c>
      <c r="AL80" s="2">
        <v>610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2</v>
      </c>
      <c r="BJ80" s="2" t="s">
        <v>79</v>
      </c>
      <c r="BK80" s="2"/>
      <c r="BL80" s="2"/>
      <c r="BM80" s="2">
        <v>500002</v>
      </c>
      <c r="BN80" s="2">
        <v>0</v>
      </c>
      <c r="BO80" s="2" t="s">
        <v>6</v>
      </c>
      <c r="BP80" s="2">
        <v>0</v>
      </c>
      <c r="BQ80" s="2">
        <v>21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0</v>
      </c>
      <c r="CQ80" s="2">
        <f t="shared" si="73"/>
        <v>610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78</v>
      </c>
      <c r="DW80" s="2" t="s">
        <v>78</v>
      </c>
      <c r="DX80" s="2">
        <v>100</v>
      </c>
      <c r="DY80" s="2"/>
      <c r="DZ80" s="2"/>
      <c r="EA80" s="2"/>
      <c r="EB80" s="2"/>
      <c r="EC80" s="2"/>
      <c r="ED80" s="2"/>
      <c r="EE80" s="2">
        <v>32653292</v>
      </c>
      <c r="EF80" s="2">
        <v>21</v>
      </c>
      <c r="EG80" s="2" t="s">
        <v>80</v>
      </c>
      <c r="EH80" s="2">
        <v>0</v>
      </c>
      <c r="EI80" s="2" t="s">
        <v>6</v>
      </c>
      <c r="EJ80" s="2">
        <v>2</v>
      </c>
      <c r="EK80" s="2">
        <v>500002</v>
      </c>
      <c r="EL80" s="2" t="s">
        <v>81</v>
      </c>
      <c r="EM80" s="2" t="s">
        <v>82</v>
      </c>
      <c r="EN80" s="2"/>
      <c r="EO80" s="2" t="s">
        <v>6</v>
      </c>
      <c r="EP80" s="2"/>
      <c r="EQ80" s="2">
        <v>0</v>
      </c>
      <c r="ER80" s="2">
        <v>610</v>
      </c>
      <c r="ES80" s="2">
        <v>610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1556400765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75</v>
      </c>
      <c r="E81" t="s">
        <v>114</v>
      </c>
      <c r="F81" t="s">
        <v>76</v>
      </c>
      <c r="G81" t="s">
        <v>77</v>
      </c>
      <c r="H81" t="s">
        <v>78</v>
      </c>
      <c r="I81">
        <f>I57*J81</f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34650332</v>
      </c>
      <c r="AB81">
        <f t="shared" si="64"/>
        <v>610</v>
      </c>
      <c r="AC81">
        <f t="shared" si="91"/>
        <v>610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v>610</v>
      </c>
      <c r="AL81">
        <v>610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2</v>
      </c>
      <c r="BJ81" t="s">
        <v>79</v>
      </c>
      <c r="BM81">
        <v>500002</v>
      </c>
      <c r="BN81">
        <v>0</v>
      </c>
      <c r="BO81" t="s">
        <v>6</v>
      </c>
      <c r="BP81">
        <v>0</v>
      </c>
      <c r="BQ81">
        <v>21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0</v>
      </c>
      <c r="CQ81">
        <f t="shared" si="73"/>
        <v>4575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78</v>
      </c>
      <c r="DW81" t="s">
        <v>78</v>
      </c>
      <c r="DX81">
        <v>100</v>
      </c>
      <c r="EE81">
        <v>32653292</v>
      </c>
      <c r="EF81">
        <v>21</v>
      </c>
      <c r="EG81" t="s">
        <v>80</v>
      </c>
      <c r="EH81">
        <v>0</v>
      </c>
      <c r="EI81" t="s">
        <v>6</v>
      </c>
      <c r="EJ81">
        <v>2</v>
      </c>
      <c r="EK81">
        <v>500002</v>
      </c>
      <c r="EL81" t="s">
        <v>81</v>
      </c>
      <c r="EM81" t="s">
        <v>82</v>
      </c>
      <c r="EO81" t="s">
        <v>6</v>
      </c>
      <c r="EQ81">
        <v>0</v>
      </c>
      <c r="ER81">
        <v>610</v>
      </c>
      <c r="ES81">
        <v>610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1556400765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57</v>
      </c>
      <c r="D82" s="2"/>
      <c r="E82" s="2" t="s">
        <v>115</v>
      </c>
      <c r="F82" s="2" t="s">
        <v>84</v>
      </c>
      <c r="G82" s="2" t="s">
        <v>85</v>
      </c>
      <c r="H82" s="2" t="s">
        <v>31</v>
      </c>
      <c r="I82" s="2">
        <f>I56*J82</f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34650331</v>
      </c>
      <c r="AB82" s="2">
        <f t="shared" si="64"/>
        <v>0</v>
      </c>
      <c r="AC82" s="2">
        <f t="shared" si="91"/>
        <v>0</v>
      </c>
      <c r="AD82" s="2">
        <f t="shared" si="65"/>
        <v>0</v>
      </c>
      <c r="AE82" s="2">
        <f t="shared" si="66"/>
        <v>0</v>
      </c>
      <c r="AF82" s="2">
        <f t="shared" si="67"/>
        <v>0</v>
      </c>
      <c r="AG82" s="2">
        <f t="shared" si="68"/>
        <v>0</v>
      </c>
      <c r="AH82" s="2">
        <f t="shared" si="69"/>
        <v>0</v>
      </c>
      <c r="AI82" s="2">
        <f t="shared" si="70"/>
        <v>0</v>
      </c>
      <c r="AJ82" s="2">
        <f t="shared" si="71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6</v>
      </c>
      <c r="BK82" s="2"/>
      <c r="BL82" s="2"/>
      <c r="BM82" s="2">
        <v>0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0</v>
      </c>
      <c r="CQ82" s="2">
        <f t="shared" si="73"/>
        <v>0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1010</v>
      </c>
      <c r="DV82" s="2" t="s">
        <v>31</v>
      </c>
      <c r="DW82" s="2" t="s">
        <v>31</v>
      </c>
      <c r="DX82" s="2">
        <v>1</v>
      </c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33</v>
      </c>
      <c r="EH82" s="2">
        <v>0</v>
      </c>
      <c r="EI82" s="2" t="s">
        <v>6</v>
      </c>
      <c r="EJ82" s="2">
        <v>1</v>
      </c>
      <c r="EK82" s="2">
        <v>0</v>
      </c>
      <c r="EL82" s="2" t="s">
        <v>59</v>
      </c>
      <c r="EM82" s="2" t="s">
        <v>60</v>
      </c>
      <c r="EN82" s="2"/>
      <c r="EO82" s="2" t="s">
        <v>6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6</v>
      </c>
      <c r="GB82" s="2"/>
      <c r="GC82" s="2"/>
      <c r="GD82" s="2">
        <v>0</v>
      </c>
      <c r="GE82" s="2"/>
      <c r="GF82" s="2">
        <v>-1974579473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76</v>
      </c>
      <c r="E83" t="s">
        <v>115</v>
      </c>
      <c r="F83" t="s">
        <v>84</v>
      </c>
      <c r="G83" t="s">
        <v>85</v>
      </c>
      <c r="H83" t="s">
        <v>31</v>
      </c>
      <c r="I83">
        <f>I57*J83</f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34650332</v>
      </c>
      <c r="AB83">
        <f t="shared" si="64"/>
        <v>0</v>
      </c>
      <c r="AC83">
        <f t="shared" si="91"/>
        <v>0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6</v>
      </c>
      <c r="BM83">
        <v>0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0</v>
      </c>
      <c r="CQ83">
        <f t="shared" si="73"/>
        <v>0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31</v>
      </c>
      <c r="DW83" t="s">
        <v>31</v>
      </c>
      <c r="DX83">
        <v>1</v>
      </c>
      <c r="EE83">
        <v>32653299</v>
      </c>
      <c r="EF83">
        <v>20</v>
      </c>
      <c r="EG83" t="s">
        <v>33</v>
      </c>
      <c r="EH83">
        <v>0</v>
      </c>
      <c r="EI83" t="s">
        <v>6</v>
      </c>
      <c r="EJ83">
        <v>1</v>
      </c>
      <c r="EK83">
        <v>0</v>
      </c>
      <c r="EL83" t="s">
        <v>59</v>
      </c>
      <c r="EM83" t="s">
        <v>60</v>
      </c>
      <c r="EO83" t="s">
        <v>6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V83" t="s">
        <v>22</v>
      </c>
      <c r="FW83" t="s">
        <v>23</v>
      </c>
      <c r="FX83">
        <v>106</v>
      </c>
      <c r="FY83">
        <v>65</v>
      </c>
      <c r="GA83" t="s">
        <v>6</v>
      </c>
      <c r="GD83">
        <v>0</v>
      </c>
      <c r="GF83">
        <v>-1974579473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58</v>
      </c>
      <c r="D84" s="2"/>
      <c r="E84" s="2" t="s">
        <v>116</v>
      </c>
      <c r="F84" s="2" t="s">
        <v>87</v>
      </c>
      <c r="G84" s="2" t="s">
        <v>88</v>
      </c>
      <c r="H84" s="2" t="s">
        <v>31</v>
      </c>
      <c r="I84" s="2">
        <f>I56*J84</f>
        <v>0</v>
      </c>
      <c r="J84" s="2">
        <v>0</v>
      </c>
      <c r="K84" s="2"/>
      <c r="L84" s="2"/>
      <c r="M84" s="2"/>
      <c r="N84" s="2"/>
      <c r="O84" s="2">
        <f t="shared" si="53"/>
        <v>0</v>
      </c>
      <c r="P84" s="2">
        <f t="shared" si="54"/>
        <v>0</v>
      </c>
      <c r="Q84" s="2">
        <f t="shared" si="55"/>
        <v>0</v>
      </c>
      <c r="R84" s="2">
        <f t="shared" si="56"/>
        <v>0</v>
      </c>
      <c r="S84" s="2">
        <f t="shared" si="57"/>
        <v>0</v>
      </c>
      <c r="T84" s="2">
        <f t="shared" si="58"/>
        <v>0</v>
      </c>
      <c r="U84" s="2">
        <f t="shared" si="59"/>
        <v>0</v>
      </c>
      <c r="V84" s="2">
        <f t="shared" si="60"/>
        <v>0</v>
      </c>
      <c r="W84" s="2">
        <f t="shared" si="61"/>
        <v>0</v>
      </c>
      <c r="X84" s="2">
        <f t="shared" si="62"/>
        <v>0</v>
      </c>
      <c r="Y84" s="2">
        <f t="shared" si="63"/>
        <v>0</v>
      </c>
      <c r="Z84" s="2"/>
      <c r="AA84" s="2">
        <v>34650331</v>
      </c>
      <c r="AB84" s="2">
        <f t="shared" si="64"/>
        <v>0</v>
      </c>
      <c r="AC84" s="2">
        <f t="shared" si="91"/>
        <v>0</v>
      </c>
      <c r="AD84" s="2">
        <f t="shared" si="65"/>
        <v>0</v>
      </c>
      <c r="AE84" s="2">
        <f t="shared" si="66"/>
        <v>0</v>
      </c>
      <c r="AF84" s="2">
        <f t="shared" si="67"/>
        <v>0</v>
      </c>
      <c r="AG84" s="2">
        <f t="shared" si="68"/>
        <v>0</v>
      </c>
      <c r="AH84" s="2">
        <f t="shared" si="69"/>
        <v>0</v>
      </c>
      <c r="AI84" s="2">
        <f t="shared" si="70"/>
        <v>0</v>
      </c>
      <c r="AJ84" s="2">
        <f t="shared" si="71"/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106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6</v>
      </c>
      <c r="BK84" s="2"/>
      <c r="BL84" s="2"/>
      <c r="BM84" s="2">
        <v>0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106</v>
      </c>
      <c r="CA84" s="2">
        <v>65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0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1010</v>
      </c>
      <c r="DV84" s="2" t="s">
        <v>31</v>
      </c>
      <c r="DW84" s="2" t="s">
        <v>31</v>
      </c>
      <c r="DX84" s="2">
        <v>1</v>
      </c>
      <c r="DY84" s="2"/>
      <c r="DZ84" s="2"/>
      <c r="EA84" s="2"/>
      <c r="EB84" s="2"/>
      <c r="EC84" s="2"/>
      <c r="ED84" s="2"/>
      <c r="EE84" s="2">
        <v>32653299</v>
      </c>
      <c r="EF84" s="2">
        <v>20</v>
      </c>
      <c r="EG84" s="2" t="s">
        <v>33</v>
      </c>
      <c r="EH84" s="2">
        <v>0</v>
      </c>
      <c r="EI84" s="2" t="s">
        <v>6</v>
      </c>
      <c r="EJ84" s="2">
        <v>1</v>
      </c>
      <c r="EK84" s="2">
        <v>0</v>
      </c>
      <c r="EL84" s="2" t="s">
        <v>59</v>
      </c>
      <c r="EM84" s="2" t="s">
        <v>60</v>
      </c>
      <c r="EN84" s="2"/>
      <c r="EO84" s="2" t="s">
        <v>6</v>
      </c>
      <c r="EP84" s="2"/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106</v>
      </c>
      <c r="FY84" s="2">
        <v>65</v>
      </c>
      <c r="FZ84" s="2"/>
      <c r="GA84" s="2" t="s">
        <v>6</v>
      </c>
      <c r="GB84" s="2"/>
      <c r="GC84" s="2"/>
      <c r="GD84" s="2">
        <v>0</v>
      </c>
      <c r="GE84" s="2"/>
      <c r="GF84" s="2">
        <v>-1577809094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77</v>
      </c>
      <c r="E85" t="s">
        <v>116</v>
      </c>
      <c r="F85" t="s">
        <v>87</v>
      </c>
      <c r="G85" t="s">
        <v>88</v>
      </c>
      <c r="H85" t="s">
        <v>31</v>
      </c>
      <c r="I85">
        <f>I57*J85</f>
        <v>0</v>
      </c>
      <c r="J85">
        <v>0</v>
      </c>
      <c r="O85">
        <f t="shared" si="53"/>
        <v>0</v>
      </c>
      <c r="P85">
        <f t="shared" si="54"/>
        <v>0</v>
      </c>
      <c r="Q85">
        <f t="shared" si="55"/>
        <v>0</v>
      </c>
      <c r="R85">
        <f t="shared" si="56"/>
        <v>0</v>
      </c>
      <c r="S85">
        <f t="shared" si="57"/>
        <v>0</v>
      </c>
      <c r="T85">
        <f t="shared" si="58"/>
        <v>0</v>
      </c>
      <c r="U85">
        <f t="shared" si="59"/>
        <v>0</v>
      </c>
      <c r="V85">
        <f t="shared" si="60"/>
        <v>0</v>
      </c>
      <c r="W85">
        <f t="shared" si="61"/>
        <v>0</v>
      </c>
      <c r="X85">
        <f t="shared" si="62"/>
        <v>0</v>
      </c>
      <c r="Y85">
        <f t="shared" si="63"/>
        <v>0</v>
      </c>
      <c r="AA85">
        <v>34650332</v>
      </c>
      <c r="AB85">
        <f t="shared" si="64"/>
        <v>0</v>
      </c>
      <c r="AC85">
        <f t="shared" si="91"/>
        <v>0</v>
      </c>
      <c r="AD85">
        <f t="shared" si="65"/>
        <v>0</v>
      </c>
      <c r="AE85">
        <f t="shared" si="66"/>
        <v>0</v>
      </c>
      <c r="AF85">
        <f t="shared" si="67"/>
        <v>0</v>
      </c>
      <c r="AG85">
        <f t="shared" si="68"/>
        <v>0</v>
      </c>
      <c r="AH85">
        <f t="shared" si="69"/>
        <v>0</v>
      </c>
      <c r="AI85">
        <f t="shared" si="70"/>
        <v>0</v>
      </c>
      <c r="AJ85">
        <f t="shared" si="71"/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90</v>
      </c>
      <c r="AU85">
        <v>52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6</v>
      </c>
      <c r="BM85">
        <v>0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106</v>
      </c>
      <c r="CA85">
        <v>65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31</v>
      </c>
      <c r="DW85" t="s">
        <v>31</v>
      </c>
      <c r="DX85">
        <v>1</v>
      </c>
      <c r="EE85">
        <v>32653299</v>
      </c>
      <c r="EF85">
        <v>20</v>
      </c>
      <c r="EG85" t="s">
        <v>33</v>
      </c>
      <c r="EH85">
        <v>0</v>
      </c>
      <c r="EI85" t="s">
        <v>6</v>
      </c>
      <c r="EJ85">
        <v>1</v>
      </c>
      <c r="EK85">
        <v>0</v>
      </c>
      <c r="EL85" t="s">
        <v>59</v>
      </c>
      <c r="EM85" t="s">
        <v>60</v>
      </c>
      <c r="EO85" t="s">
        <v>6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3"/>
        <v>0</v>
      </c>
      <c r="FS85">
        <v>0</v>
      </c>
      <c r="FV85" t="s">
        <v>22</v>
      </c>
      <c r="FW85" t="s">
        <v>23</v>
      </c>
      <c r="FX85">
        <v>106</v>
      </c>
      <c r="FY85">
        <v>65</v>
      </c>
      <c r="GA85" t="s">
        <v>6</v>
      </c>
      <c r="GD85">
        <v>0</v>
      </c>
      <c r="GF85">
        <v>-1577809094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0</v>
      </c>
      <c r="GS85">
        <v>3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59</v>
      </c>
      <c r="D86" s="2"/>
      <c r="E86" s="2" t="s">
        <v>117</v>
      </c>
      <c r="F86" s="2" t="s">
        <v>90</v>
      </c>
      <c r="G86" s="2" t="s">
        <v>91</v>
      </c>
      <c r="H86" s="2" t="s">
        <v>31</v>
      </c>
      <c r="I86" s="2">
        <f>I56*J86</f>
        <v>0</v>
      </c>
      <c r="J86" s="2">
        <v>0</v>
      </c>
      <c r="K86" s="2"/>
      <c r="L86" s="2"/>
      <c r="M86" s="2"/>
      <c r="N86" s="2"/>
      <c r="O86" s="2">
        <f t="shared" si="53"/>
        <v>0</v>
      </c>
      <c r="P86" s="2">
        <f t="shared" si="54"/>
        <v>0</v>
      </c>
      <c r="Q86" s="2">
        <f t="shared" si="55"/>
        <v>0</v>
      </c>
      <c r="R86" s="2">
        <f t="shared" si="56"/>
        <v>0</v>
      </c>
      <c r="S86" s="2">
        <f t="shared" si="57"/>
        <v>0</v>
      </c>
      <c r="T86" s="2">
        <f t="shared" si="58"/>
        <v>0</v>
      </c>
      <c r="U86" s="2">
        <f t="shared" si="59"/>
        <v>0</v>
      </c>
      <c r="V86" s="2">
        <f t="shared" si="60"/>
        <v>0</v>
      </c>
      <c r="W86" s="2">
        <f t="shared" si="61"/>
        <v>0</v>
      </c>
      <c r="X86" s="2">
        <f t="shared" si="62"/>
        <v>0</v>
      </c>
      <c r="Y86" s="2">
        <f t="shared" si="63"/>
        <v>0</v>
      </c>
      <c r="Z86" s="2"/>
      <c r="AA86" s="2">
        <v>34650331</v>
      </c>
      <c r="AB86" s="2">
        <f t="shared" si="64"/>
        <v>0</v>
      </c>
      <c r="AC86" s="2">
        <f t="shared" si="91"/>
        <v>0</v>
      </c>
      <c r="AD86" s="2">
        <f t="shared" si="65"/>
        <v>0</v>
      </c>
      <c r="AE86" s="2">
        <f t="shared" si="66"/>
        <v>0</v>
      </c>
      <c r="AF86" s="2">
        <f t="shared" si="67"/>
        <v>0</v>
      </c>
      <c r="AG86" s="2">
        <f t="shared" si="68"/>
        <v>0</v>
      </c>
      <c r="AH86" s="2">
        <f t="shared" si="69"/>
        <v>0</v>
      </c>
      <c r="AI86" s="2">
        <f t="shared" si="70"/>
        <v>0</v>
      </c>
      <c r="AJ86" s="2">
        <f t="shared" si="71"/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0</v>
      </c>
      <c r="CQ86" s="2">
        <f t="shared" si="73"/>
        <v>0</v>
      </c>
      <c r="CR86" s="2">
        <f t="shared" si="74"/>
        <v>0</v>
      </c>
      <c r="CS86" s="2">
        <f t="shared" si="75"/>
        <v>0</v>
      </c>
      <c r="CT86" s="2">
        <f t="shared" si="76"/>
        <v>0</v>
      </c>
      <c r="CU86" s="2">
        <f t="shared" si="77"/>
        <v>0</v>
      </c>
      <c r="CV86" s="2">
        <f t="shared" si="78"/>
        <v>0</v>
      </c>
      <c r="CW86" s="2">
        <f t="shared" si="79"/>
        <v>0</v>
      </c>
      <c r="CX86" s="2">
        <f t="shared" si="80"/>
        <v>0</v>
      </c>
      <c r="CY86" s="2">
        <f t="shared" si="81"/>
        <v>0</v>
      </c>
      <c r="CZ86" s="2">
        <f t="shared" si="82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31</v>
      </c>
      <c r="DW86" s="2" t="s">
        <v>31</v>
      </c>
      <c r="DX86" s="2">
        <v>1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33</v>
      </c>
      <c r="EH86" s="2">
        <v>0</v>
      </c>
      <c r="EI86" s="2" t="s">
        <v>6</v>
      </c>
      <c r="EJ86" s="2">
        <v>1</v>
      </c>
      <c r="EK86" s="2">
        <v>0</v>
      </c>
      <c r="EL86" s="2" t="s">
        <v>59</v>
      </c>
      <c r="EM86" s="2" t="s">
        <v>60</v>
      </c>
      <c r="EN86" s="2"/>
      <c r="EO86" s="2" t="s">
        <v>6</v>
      </c>
      <c r="EP86" s="2"/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6</v>
      </c>
      <c r="GB86" s="2"/>
      <c r="GC86" s="2"/>
      <c r="GD86" s="2">
        <v>0</v>
      </c>
      <c r="GE86" s="2"/>
      <c r="GF86" s="2">
        <v>1584408094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0</v>
      </c>
      <c r="GN86" s="2">
        <f t="shared" si="86"/>
        <v>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78</v>
      </c>
      <c r="E87" t="s">
        <v>117</v>
      </c>
      <c r="F87" t="s">
        <v>90</v>
      </c>
      <c r="G87" t="s">
        <v>91</v>
      </c>
      <c r="H87" t="s">
        <v>31</v>
      </c>
      <c r="I87">
        <f>I57*J87</f>
        <v>0</v>
      </c>
      <c r="J87">
        <v>0</v>
      </c>
      <c r="O87">
        <f t="shared" si="53"/>
        <v>0</v>
      </c>
      <c r="P87">
        <f t="shared" si="54"/>
        <v>0</v>
      </c>
      <c r="Q87">
        <f t="shared" si="55"/>
        <v>0</v>
      </c>
      <c r="R87">
        <f t="shared" si="56"/>
        <v>0</v>
      </c>
      <c r="S87">
        <f t="shared" si="57"/>
        <v>0</v>
      </c>
      <c r="T87">
        <f t="shared" si="58"/>
        <v>0</v>
      </c>
      <c r="U87">
        <f t="shared" si="59"/>
        <v>0</v>
      </c>
      <c r="V87">
        <f t="shared" si="60"/>
        <v>0</v>
      </c>
      <c r="W87">
        <f t="shared" si="61"/>
        <v>0</v>
      </c>
      <c r="X87">
        <f t="shared" si="62"/>
        <v>0</v>
      </c>
      <c r="Y87">
        <f t="shared" si="63"/>
        <v>0</v>
      </c>
      <c r="AA87">
        <v>34650332</v>
      </c>
      <c r="AB87">
        <f t="shared" si="64"/>
        <v>0</v>
      </c>
      <c r="AC87">
        <f t="shared" si="91"/>
        <v>0</v>
      </c>
      <c r="AD87">
        <f t="shared" si="65"/>
        <v>0</v>
      </c>
      <c r="AE87">
        <f t="shared" si="66"/>
        <v>0</v>
      </c>
      <c r="AF87">
        <f t="shared" si="67"/>
        <v>0</v>
      </c>
      <c r="AG87">
        <f t="shared" si="68"/>
        <v>0</v>
      </c>
      <c r="AH87">
        <f t="shared" si="69"/>
        <v>0</v>
      </c>
      <c r="AI87">
        <f t="shared" si="70"/>
        <v>0</v>
      </c>
      <c r="AJ87">
        <f t="shared" si="71"/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0</v>
      </c>
      <c r="CQ87">
        <f t="shared" si="73"/>
        <v>0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31</v>
      </c>
      <c r="DW87" t="s">
        <v>31</v>
      </c>
      <c r="DX87">
        <v>1</v>
      </c>
      <c r="EE87">
        <v>32653299</v>
      </c>
      <c r="EF87">
        <v>20</v>
      </c>
      <c r="EG87" t="s">
        <v>33</v>
      </c>
      <c r="EH87">
        <v>0</v>
      </c>
      <c r="EI87" t="s">
        <v>6</v>
      </c>
      <c r="EJ87">
        <v>1</v>
      </c>
      <c r="EK87">
        <v>0</v>
      </c>
      <c r="EL87" t="s">
        <v>59</v>
      </c>
      <c r="EM87" t="s">
        <v>60</v>
      </c>
      <c r="EO87" t="s">
        <v>6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3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6</v>
      </c>
      <c r="GD87">
        <v>0</v>
      </c>
      <c r="GF87">
        <v>1584408094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0</v>
      </c>
      <c r="GN87">
        <f t="shared" si="86"/>
        <v>0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>
        <f>ROW(SmtRes!A105)</f>
        <v>105</v>
      </c>
      <c r="D88" s="2">
        <f>ROW(EtalonRes!A98)</f>
        <v>98</v>
      </c>
      <c r="E88" s="2" t="s">
        <v>118</v>
      </c>
      <c r="F88" s="2" t="s">
        <v>119</v>
      </c>
      <c r="G88" s="2" t="s">
        <v>120</v>
      </c>
      <c r="H88" s="2" t="s">
        <v>121</v>
      </c>
      <c r="I88" s="2">
        <f>'1.Смета.или.Акт'!E90</f>
        <v>1</v>
      </c>
      <c r="J88" s="2">
        <v>0</v>
      </c>
      <c r="K88" s="2"/>
      <c r="L88" s="2"/>
      <c r="M88" s="2"/>
      <c r="N88" s="2"/>
      <c r="O88" s="2">
        <f t="shared" ref="O88:O119" si="92">ROUND(CP88,0)</f>
        <v>2514</v>
      </c>
      <c r="P88" s="2">
        <f t="shared" ref="P88:P119" si="93">ROUND(CQ88*I88,0)</f>
        <v>0</v>
      </c>
      <c r="Q88" s="2">
        <f t="shared" ref="Q88:Q119" si="94">ROUND(CR88*I88,0)</f>
        <v>1970</v>
      </c>
      <c r="R88" s="2">
        <f t="shared" ref="R88:R119" si="95">ROUND(CS88*I88,0)</f>
        <v>284</v>
      </c>
      <c r="S88" s="2">
        <f t="shared" ref="S88:S119" si="96">ROUND(CT88*I88,0)</f>
        <v>544</v>
      </c>
      <c r="T88" s="2">
        <f t="shared" ref="T88:T119" si="97">ROUND(CU88*I88,0)</f>
        <v>0</v>
      </c>
      <c r="U88" s="2">
        <f t="shared" ref="U88:U119" si="98">CV88*I88</f>
        <v>57.23</v>
      </c>
      <c r="V88" s="2">
        <f t="shared" ref="V88:V119" si="99">CW88*I88</f>
        <v>25.24</v>
      </c>
      <c r="W88" s="2">
        <f t="shared" ref="W88:W119" si="100">ROUND(CX88*I88,0)</f>
        <v>0</v>
      </c>
      <c r="X88" s="2">
        <f t="shared" ref="X88:X119" si="101">ROUND(CY88,0)</f>
        <v>869</v>
      </c>
      <c r="Y88" s="2">
        <f t="shared" ref="Y88:Y119" si="102">ROUND(CZ88,0)</f>
        <v>497</v>
      </c>
      <c r="Z88" s="2"/>
      <c r="AA88" s="2">
        <v>34650331</v>
      </c>
      <c r="AB88" s="2">
        <f t="shared" ref="AB88:AB119" si="103">ROUND((AC88+AD88+AF88),2)</f>
        <v>2514.75</v>
      </c>
      <c r="AC88" s="2">
        <f>ROUND((ES88+(SUM(SmtRes!BC85:'SmtRes'!BC105)+SUM(EtalonRes!AL85:'EtalonRes'!AL98))),2)</f>
        <v>0.01</v>
      </c>
      <c r="AD88" s="2">
        <f t="shared" ref="AD88:AD119" si="104">ROUND((((ET88)-(EU88))+AE88),2)</f>
        <v>1970.48</v>
      </c>
      <c r="AE88" s="2">
        <f t="shared" ref="AE88:AE119" si="105">ROUND((EU88),2)</f>
        <v>284.33</v>
      </c>
      <c r="AF88" s="2">
        <f t="shared" ref="AF88:AF119" si="106">ROUND((EV88),2)</f>
        <v>544.26</v>
      </c>
      <c r="AG88" s="2">
        <f t="shared" ref="AG88:AG119" si="107">ROUND((AP88),2)</f>
        <v>0</v>
      </c>
      <c r="AH88" s="2">
        <f t="shared" ref="AH88:AH119" si="108">(EW88)</f>
        <v>57.23</v>
      </c>
      <c r="AI88" s="2">
        <f t="shared" ref="AI88:AI119" si="109">(EX88)</f>
        <v>25.24</v>
      </c>
      <c r="AJ88" s="2">
        <f t="shared" ref="AJ88:AJ119" si="110">ROUND((AS88),2)</f>
        <v>0</v>
      </c>
      <c r="AK88" s="2">
        <v>2919.33</v>
      </c>
      <c r="AL88" s="2">
        <v>404.59</v>
      </c>
      <c r="AM88" s="2">
        <v>1970.48</v>
      </c>
      <c r="AN88" s="2">
        <v>284.33</v>
      </c>
      <c r="AO88" s="2">
        <v>544.26</v>
      </c>
      <c r="AP88" s="2">
        <v>0</v>
      </c>
      <c r="AQ88" s="2">
        <v>57.23</v>
      </c>
      <c r="AR88" s="2">
        <v>25.24</v>
      </c>
      <c r="AS88" s="2">
        <v>0</v>
      </c>
      <c r="AT88" s="2">
        <v>105</v>
      </c>
      <c r="AU88" s="2">
        <v>60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0</v>
      </c>
      <c r="BI88" s="2">
        <v>1</v>
      </c>
      <c r="BJ88" s="2" t="s">
        <v>122</v>
      </c>
      <c r="BK88" s="2"/>
      <c r="BL88" s="2"/>
      <c r="BM88" s="2">
        <v>33001</v>
      </c>
      <c r="BN88" s="2">
        <v>0</v>
      </c>
      <c r="BO88" s="2" t="s">
        <v>6</v>
      </c>
      <c r="BP88" s="2">
        <v>0</v>
      </c>
      <c r="BQ88" s="2">
        <v>1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105</v>
      </c>
      <c r="CA88" s="2">
        <v>60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1">(P88+Q88+S88)</f>
        <v>2514</v>
      </c>
      <c r="CQ88" s="2">
        <f t="shared" ref="CQ88:CQ119" si="112">AC88*BC88</f>
        <v>0.01</v>
      </c>
      <c r="CR88" s="2">
        <f t="shared" ref="CR88:CR119" si="113">AD88*BB88</f>
        <v>1970.48</v>
      </c>
      <c r="CS88" s="2">
        <f t="shared" ref="CS88:CS119" si="114">AE88*BS88</f>
        <v>284.33</v>
      </c>
      <c r="CT88" s="2">
        <f t="shared" ref="CT88:CT119" si="115">AF88*BA88</f>
        <v>544.26</v>
      </c>
      <c r="CU88" s="2">
        <f t="shared" ref="CU88:CU119" si="116">AG88</f>
        <v>0</v>
      </c>
      <c r="CV88" s="2">
        <f t="shared" ref="CV88:CV119" si="117">AH88</f>
        <v>57.23</v>
      </c>
      <c r="CW88" s="2">
        <f t="shared" ref="CW88:CW119" si="118">AI88</f>
        <v>25.24</v>
      </c>
      <c r="CX88" s="2">
        <f t="shared" ref="CX88:CX119" si="119">AJ88</f>
        <v>0</v>
      </c>
      <c r="CY88" s="2">
        <f t="shared" ref="CY88:CY119" si="120">(((S88+(R88*IF(0,0,1)))*AT88)/100)</f>
        <v>869.4</v>
      </c>
      <c r="CZ88" s="2">
        <f t="shared" ref="CZ88:CZ119" si="121">(((S88+(R88*IF(0,0,1)))*AU88)/100)</f>
        <v>496.8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1003</v>
      </c>
      <c r="DV88" s="2" t="s">
        <v>121</v>
      </c>
      <c r="DW88" s="2" t="s">
        <v>121</v>
      </c>
      <c r="DX88" s="2">
        <v>1000</v>
      </c>
      <c r="DY88" s="2"/>
      <c r="DZ88" s="2"/>
      <c r="EA88" s="2"/>
      <c r="EB88" s="2"/>
      <c r="EC88" s="2"/>
      <c r="ED88" s="2"/>
      <c r="EE88" s="2">
        <v>32653413</v>
      </c>
      <c r="EF88" s="2">
        <v>1</v>
      </c>
      <c r="EG88" s="2" t="s">
        <v>19</v>
      </c>
      <c r="EH88" s="2">
        <v>0</v>
      </c>
      <c r="EI88" s="2" t="s">
        <v>6</v>
      </c>
      <c r="EJ88" s="2">
        <v>1</v>
      </c>
      <c r="EK88" s="2">
        <v>33001</v>
      </c>
      <c r="EL88" s="2" t="s">
        <v>20</v>
      </c>
      <c r="EM88" s="2" t="s">
        <v>21</v>
      </c>
      <c r="EN88" s="2"/>
      <c r="EO88" s="2" t="s">
        <v>6</v>
      </c>
      <c r="EP88" s="2"/>
      <c r="EQ88" s="2">
        <v>0</v>
      </c>
      <c r="ER88" s="2">
        <v>2919.33</v>
      </c>
      <c r="ES88" s="2">
        <v>404.59</v>
      </c>
      <c r="ET88" s="2">
        <v>1970.48</v>
      </c>
      <c r="EU88" s="2">
        <v>284.33</v>
      </c>
      <c r="EV88" s="2">
        <v>544.26</v>
      </c>
      <c r="EW88" s="2">
        <v>57.23</v>
      </c>
      <c r="EX88" s="2">
        <v>25.24</v>
      </c>
      <c r="EY88" s="2">
        <v>1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2">ROUND(IF(AND(BH88=3,BI88=3),P88,0),0)</f>
        <v>0</v>
      </c>
      <c r="FS88" s="2">
        <v>0</v>
      </c>
      <c r="FT88" s="2"/>
      <c r="FU88" s="2"/>
      <c r="FV88" s="2"/>
      <c r="FW88" s="2"/>
      <c r="FX88" s="2">
        <v>105</v>
      </c>
      <c r="FY88" s="2">
        <v>60</v>
      </c>
      <c r="FZ88" s="2"/>
      <c r="GA88" s="2" t="s">
        <v>6</v>
      </c>
      <c r="GB88" s="2"/>
      <c r="GC88" s="2"/>
      <c r="GD88" s="2">
        <v>0</v>
      </c>
      <c r="GE88" s="2"/>
      <c r="GF88" s="2">
        <v>1651212301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3">ROUND(IF(AND(BH88=3,BI88=3,FS88&lt;&gt;0),P88,0),0)</f>
        <v>0</v>
      </c>
      <c r="GM88" s="2">
        <f t="shared" ref="GM88:GM119" si="124">ROUND(O88+X88+Y88+GK88,0)+GX88</f>
        <v>3880</v>
      </c>
      <c r="GN88" s="2">
        <f t="shared" ref="GN88:GN119" si="125">IF(OR(BI88=0,BI88=1),ROUND(O88+X88+Y88+GK88,0),0)</f>
        <v>3880</v>
      </c>
      <c r="GO88" s="2">
        <f t="shared" ref="GO88:GO119" si="126">IF(BI88=2,ROUND(O88+X88+Y88+GK88,0),0)</f>
        <v>0</v>
      </c>
      <c r="GP88" s="2">
        <f t="shared" ref="GP88:GP119" si="127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8">ROUND(GT88,2)</f>
        <v>0</v>
      </c>
      <c r="GW88" s="2">
        <v>1</v>
      </c>
      <c r="GX88" s="2">
        <f t="shared" ref="GX88:GX119" si="129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C89">
        <f>ROW(SmtRes!A126)</f>
        <v>126</v>
      </c>
      <c r="D89">
        <f>ROW(EtalonRes!A112)</f>
        <v>112</v>
      </c>
      <c r="E89" t="s">
        <v>118</v>
      </c>
      <c r="F89" t="s">
        <v>119</v>
      </c>
      <c r="G89" t="s">
        <v>120</v>
      </c>
      <c r="H89" t="s">
        <v>121</v>
      </c>
      <c r="I89">
        <f>'1.Смета.или.Акт'!E90</f>
        <v>1</v>
      </c>
      <c r="J89">
        <v>0</v>
      </c>
      <c r="O89">
        <f t="shared" si="92"/>
        <v>34591</v>
      </c>
      <c r="P89">
        <f t="shared" si="93"/>
        <v>0</v>
      </c>
      <c r="Q89">
        <f t="shared" si="94"/>
        <v>24631</v>
      </c>
      <c r="R89">
        <f t="shared" si="95"/>
        <v>5203</v>
      </c>
      <c r="S89">
        <f t="shared" si="96"/>
        <v>9960</v>
      </c>
      <c r="T89">
        <f t="shared" si="97"/>
        <v>0</v>
      </c>
      <c r="U89">
        <f t="shared" si="98"/>
        <v>57.23</v>
      </c>
      <c r="V89">
        <f t="shared" si="99"/>
        <v>25.24</v>
      </c>
      <c r="W89">
        <f t="shared" si="100"/>
        <v>0</v>
      </c>
      <c r="X89">
        <f t="shared" si="101"/>
        <v>13495</v>
      </c>
      <c r="Y89">
        <f t="shared" si="102"/>
        <v>7278</v>
      </c>
      <c r="AA89">
        <v>34650332</v>
      </c>
      <c r="AB89">
        <f t="shared" si="103"/>
        <v>2514.75</v>
      </c>
      <c r="AC89">
        <f>ROUND((ES89+(SUM(SmtRes!BC106:'SmtRes'!BC126)+SUM(EtalonRes!AL99:'EtalonRes'!AL112))),2)</f>
        <v>0.01</v>
      </c>
      <c r="AD89">
        <f t="shared" si="104"/>
        <v>1970.48</v>
      </c>
      <c r="AE89">
        <f t="shared" si="105"/>
        <v>284.33</v>
      </c>
      <c r="AF89">
        <f t="shared" si="106"/>
        <v>544.26</v>
      </c>
      <c r="AG89">
        <f t="shared" si="107"/>
        <v>0</v>
      </c>
      <c r="AH89">
        <f t="shared" si="108"/>
        <v>57.23</v>
      </c>
      <c r="AI89">
        <f t="shared" si="109"/>
        <v>25.24</v>
      </c>
      <c r="AJ89">
        <f t="shared" si="110"/>
        <v>0</v>
      </c>
      <c r="AK89">
        <f>AL89+AM89+AO89</f>
        <v>2919.33</v>
      </c>
      <c r="AL89" s="59">
        <f>'1.Смета.или.Акт'!F94</f>
        <v>404.59</v>
      </c>
      <c r="AM89" s="59">
        <f>'1.Смета.или.Акт'!F92</f>
        <v>1970.48</v>
      </c>
      <c r="AN89" s="59">
        <f>'1.Смета.или.Акт'!F93</f>
        <v>284.33</v>
      </c>
      <c r="AO89" s="59">
        <f>'1.Смета.или.Акт'!F91</f>
        <v>544.26</v>
      </c>
      <c r="AP89">
        <v>0</v>
      </c>
      <c r="AQ89">
        <f>'1.Смета.или.Акт'!E97</f>
        <v>57.23</v>
      </c>
      <c r="AR89">
        <v>25.24</v>
      </c>
      <c r="AS89">
        <v>0</v>
      </c>
      <c r="AT89">
        <v>89</v>
      </c>
      <c r="AU89">
        <v>48</v>
      </c>
      <c r="AV89">
        <v>1</v>
      </c>
      <c r="AW89">
        <v>1</v>
      </c>
      <c r="AZ89">
        <v>1</v>
      </c>
      <c r="BA89">
        <f>'1.Смета.или.Акт'!J91</f>
        <v>18.3</v>
      </c>
      <c r="BB89">
        <f>'1.Смета.или.Акт'!J92</f>
        <v>12.5</v>
      </c>
      <c r="BC89">
        <f>'1.Смета.или.Акт'!J94</f>
        <v>7.5</v>
      </c>
      <c r="BD89" t="s">
        <v>6</v>
      </c>
      <c r="BE89" t="s">
        <v>6</v>
      </c>
      <c r="BF89" t="s">
        <v>6</v>
      </c>
      <c r="BG89" t="s">
        <v>6</v>
      </c>
      <c r="BH89">
        <v>0</v>
      </c>
      <c r="BI89">
        <v>1</v>
      </c>
      <c r="BJ89" t="s">
        <v>122</v>
      </c>
      <c r="BM89">
        <v>33001</v>
      </c>
      <c r="BN89">
        <v>0</v>
      </c>
      <c r="BO89" t="s">
        <v>6</v>
      </c>
      <c r="BP89">
        <v>0</v>
      </c>
      <c r="BQ89">
        <v>1</v>
      </c>
      <c r="BR89">
        <v>0</v>
      </c>
      <c r="BS89">
        <f>'1.Смета.или.Акт'!J93</f>
        <v>18.3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105</v>
      </c>
      <c r="CA89">
        <v>60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1"/>
        <v>34591</v>
      </c>
      <c r="CQ89">
        <f t="shared" si="112"/>
        <v>7.4999999999999997E-2</v>
      </c>
      <c r="CR89">
        <f t="shared" si="113"/>
        <v>24631</v>
      </c>
      <c r="CS89">
        <f t="shared" si="114"/>
        <v>5203.2389999999996</v>
      </c>
      <c r="CT89">
        <f t="shared" si="115"/>
        <v>9959.9580000000005</v>
      </c>
      <c r="CU89">
        <f t="shared" si="116"/>
        <v>0</v>
      </c>
      <c r="CV89">
        <f t="shared" si="117"/>
        <v>57.23</v>
      </c>
      <c r="CW89">
        <f t="shared" si="118"/>
        <v>25.24</v>
      </c>
      <c r="CX89">
        <f t="shared" si="119"/>
        <v>0</v>
      </c>
      <c r="CY89">
        <f t="shared" si="120"/>
        <v>13495.07</v>
      </c>
      <c r="CZ89">
        <f t="shared" si="121"/>
        <v>7278.24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1003</v>
      </c>
      <c r="DV89" t="s">
        <v>121</v>
      </c>
      <c r="DW89" t="str">
        <f>'1.Смета.или.Акт'!D90</f>
        <v>км</v>
      </c>
      <c r="DX89">
        <v>1000</v>
      </c>
      <c r="EE89">
        <v>32653413</v>
      </c>
      <c r="EF89">
        <v>1</v>
      </c>
      <c r="EG89" t="s">
        <v>19</v>
      </c>
      <c r="EH89">
        <v>0</v>
      </c>
      <c r="EI89" t="s">
        <v>6</v>
      </c>
      <c r="EJ89">
        <v>1</v>
      </c>
      <c r="EK89">
        <v>33001</v>
      </c>
      <c r="EL89" t="s">
        <v>20</v>
      </c>
      <c r="EM89" t="s">
        <v>21</v>
      </c>
      <c r="EO89" t="s">
        <v>6</v>
      </c>
      <c r="EQ89">
        <v>0</v>
      </c>
      <c r="ER89">
        <f>ES89+ET89+EV89</f>
        <v>2919.33</v>
      </c>
      <c r="ES89" s="59">
        <f>'1.Смета.или.Акт'!F94</f>
        <v>404.59</v>
      </c>
      <c r="ET89" s="59">
        <f>'1.Смета.или.Акт'!F92</f>
        <v>1970.48</v>
      </c>
      <c r="EU89" s="59">
        <f>'1.Смета.или.Акт'!F93</f>
        <v>284.33</v>
      </c>
      <c r="EV89" s="59">
        <f>'1.Смета.или.Акт'!F91</f>
        <v>544.26</v>
      </c>
      <c r="EW89">
        <f>'1.Смета.или.Акт'!E97</f>
        <v>57.23</v>
      </c>
      <c r="EX89">
        <v>25.24</v>
      </c>
      <c r="EY89">
        <v>1</v>
      </c>
      <c r="FQ89">
        <v>0</v>
      </c>
      <c r="FR89">
        <f t="shared" si="122"/>
        <v>0</v>
      </c>
      <c r="FS89">
        <v>0</v>
      </c>
      <c r="FV89" t="s">
        <v>22</v>
      </c>
      <c r="FW89" t="s">
        <v>23</v>
      </c>
      <c r="FX89">
        <v>105</v>
      </c>
      <c r="FY89">
        <v>60</v>
      </c>
      <c r="GA89" t="s">
        <v>6</v>
      </c>
      <c r="GD89">
        <v>0</v>
      </c>
      <c r="GF89">
        <v>1651212301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3"/>
        <v>0</v>
      </c>
      <c r="GM89">
        <f t="shared" si="124"/>
        <v>55364</v>
      </c>
      <c r="GN89">
        <f t="shared" si="125"/>
        <v>55364</v>
      </c>
      <c r="GO89">
        <f t="shared" si="126"/>
        <v>0</v>
      </c>
      <c r="GP89">
        <f t="shared" si="127"/>
        <v>0</v>
      </c>
      <c r="GR89">
        <v>0</v>
      </c>
      <c r="GS89">
        <v>3</v>
      </c>
      <c r="GT89">
        <v>0</v>
      </c>
      <c r="GU89" t="s">
        <v>6</v>
      </c>
      <c r="GV89">
        <f t="shared" si="128"/>
        <v>0</v>
      </c>
      <c r="GW89">
        <v>18.3</v>
      </c>
      <c r="GX89">
        <f t="shared" si="129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105</v>
      </c>
      <c r="D90" s="2"/>
      <c r="E90" s="2" t="s">
        <v>123</v>
      </c>
      <c r="F90" s="2" t="s">
        <v>29</v>
      </c>
      <c r="G90" s="2" t="s">
        <v>124</v>
      </c>
      <c r="H90" s="2" t="s">
        <v>31</v>
      </c>
      <c r="I90" s="2">
        <f>I88*J90</f>
        <v>15</v>
      </c>
      <c r="J90" s="2">
        <v>15</v>
      </c>
      <c r="K90" s="2"/>
      <c r="L90" s="2"/>
      <c r="M90" s="2"/>
      <c r="N90" s="2"/>
      <c r="O90" s="2">
        <f t="shared" si="92"/>
        <v>421</v>
      </c>
      <c r="P90" s="2">
        <f t="shared" si="93"/>
        <v>421</v>
      </c>
      <c r="Q90" s="2">
        <f t="shared" si="94"/>
        <v>0</v>
      </c>
      <c r="R90" s="2">
        <f t="shared" si="95"/>
        <v>0</v>
      </c>
      <c r="S90" s="2">
        <f t="shared" si="96"/>
        <v>0</v>
      </c>
      <c r="T90" s="2">
        <f t="shared" si="97"/>
        <v>0</v>
      </c>
      <c r="U90" s="2">
        <f t="shared" si="98"/>
        <v>0</v>
      </c>
      <c r="V90" s="2">
        <f t="shared" si="99"/>
        <v>0</v>
      </c>
      <c r="W90" s="2">
        <f t="shared" si="100"/>
        <v>0</v>
      </c>
      <c r="X90" s="2">
        <f t="shared" si="101"/>
        <v>0</v>
      </c>
      <c r="Y90" s="2">
        <f t="shared" si="102"/>
        <v>0</v>
      </c>
      <c r="Z90" s="2"/>
      <c r="AA90" s="2">
        <v>34650331</v>
      </c>
      <c r="AB90" s="2">
        <f t="shared" si="103"/>
        <v>28.06</v>
      </c>
      <c r="AC90" s="2">
        <f t="shared" ref="AC90:AC121" si="130">ROUND((ES90),2)</f>
        <v>28.06</v>
      </c>
      <c r="AD90" s="2">
        <f t="shared" si="104"/>
        <v>0</v>
      </c>
      <c r="AE90" s="2">
        <f t="shared" si="105"/>
        <v>0</v>
      </c>
      <c r="AF90" s="2">
        <f t="shared" si="106"/>
        <v>0</v>
      </c>
      <c r="AG90" s="2">
        <f t="shared" si="107"/>
        <v>0</v>
      </c>
      <c r="AH90" s="2">
        <f t="shared" si="108"/>
        <v>0</v>
      </c>
      <c r="AI90" s="2">
        <f t="shared" si="109"/>
        <v>0</v>
      </c>
      <c r="AJ90" s="2">
        <f t="shared" si="110"/>
        <v>0</v>
      </c>
      <c r="AK90" s="2">
        <v>28.06</v>
      </c>
      <c r="AL90" s="2">
        <v>28.06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1"/>
        <v>421</v>
      </c>
      <c r="CQ90" s="2">
        <f t="shared" si="112"/>
        <v>28.06</v>
      </c>
      <c r="CR90" s="2">
        <f t="shared" si="113"/>
        <v>0</v>
      </c>
      <c r="CS90" s="2">
        <f t="shared" si="114"/>
        <v>0</v>
      </c>
      <c r="CT90" s="2">
        <f t="shared" si="115"/>
        <v>0</v>
      </c>
      <c r="CU90" s="2">
        <f t="shared" si="116"/>
        <v>0</v>
      </c>
      <c r="CV90" s="2">
        <f t="shared" si="117"/>
        <v>0</v>
      </c>
      <c r="CW90" s="2">
        <f t="shared" si="118"/>
        <v>0</v>
      </c>
      <c r="CX90" s="2">
        <f t="shared" si="119"/>
        <v>0</v>
      </c>
      <c r="CY90" s="2">
        <f t="shared" si="120"/>
        <v>0</v>
      </c>
      <c r="CZ90" s="2">
        <f t="shared" si="121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31</v>
      </c>
      <c r="DW90" s="2" t="s">
        <v>31</v>
      </c>
      <c r="DX90" s="2">
        <v>1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33</v>
      </c>
      <c r="EH90" s="2">
        <v>0</v>
      </c>
      <c r="EI90" s="2" t="s">
        <v>6</v>
      </c>
      <c r="EJ90" s="2">
        <v>1</v>
      </c>
      <c r="EK90" s="2">
        <v>0</v>
      </c>
      <c r="EL90" s="2" t="s">
        <v>59</v>
      </c>
      <c r="EM90" s="2" t="s">
        <v>60</v>
      </c>
      <c r="EN90" s="2"/>
      <c r="EO90" s="2" t="s">
        <v>6</v>
      </c>
      <c r="EP90" s="2"/>
      <c r="EQ90" s="2">
        <v>0</v>
      </c>
      <c r="ER90" s="2">
        <v>0</v>
      </c>
      <c r="ES90" s="2">
        <v>28.06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2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125</v>
      </c>
      <c r="GB90" s="2"/>
      <c r="GC90" s="2"/>
      <c r="GD90" s="2">
        <v>0</v>
      </c>
      <c r="GE90" s="2"/>
      <c r="GF90" s="2">
        <v>2009410498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ROUND(R90*(R12)/100,0)</f>
        <v>0</v>
      </c>
      <c r="GL90" s="2">
        <f t="shared" si="123"/>
        <v>0</v>
      </c>
      <c r="GM90" s="2">
        <f t="shared" si="124"/>
        <v>421</v>
      </c>
      <c r="GN90" s="2">
        <f t="shared" si="125"/>
        <v>421</v>
      </c>
      <c r="GO90" s="2">
        <f t="shared" si="126"/>
        <v>0</v>
      </c>
      <c r="GP90" s="2">
        <f t="shared" si="127"/>
        <v>0</v>
      </c>
      <c r="GQ90" s="2"/>
      <c r="GR90" s="2">
        <v>0</v>
      </c>
      <c r="GS90" s="2">
        <v>2</v>
      </c>
      <c r="GT90" s="2">
        <v>0</v>
      </c>
      <c r="GU90" s="2" t="s">
        <v>6</v>
      </c>
      <c r="GV90" s="2">
        <f t="shared" si="128"/>
        <v>0</v>
      </c>
      <c r="GW90" s="2">
        <v>1</v>
      </c>
      <c r="GX90" s="2">
        <f t="shared" si="129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126</v>
      </c>
      <c r="E91" t="s">
        <v>123</v>
      </c>
      <c r="F91" t="str">
        <f>'1.Смета.или.Акт'!B98</f>
        <v>Накладная</v>
      </c>
      <c r="G91" t="str">
        <f>'1.Смета.или.Акт'!C98</f>
        <v>Звено промежут. ПРТ 7-1</v>
      </c>
      <c r="H91" t="s">
        <v>31</v>
      </c>
      <c r="I91">
        <f>I89*J91</f>
        <v>15</v>
      </c>
      <c r="J91">
        <v>15</v>
      </c>
      <c r="O91">
        <f t="shared" si="92"/>
        <v>3157</v>
      </c>
      <c r="P91">
        <f t="shared" si="93"/>
        <v>3157</v>
      </c>
      <c r="Q91">
        <f t="shared" si="94"/>
        <v>0</v>
      </c>
      <c r="R91">
        <f t="shared" si="95"/>
        <v>0</v>
      </c>
      <c r="S91">
        <f t="shared" si="96"/>
        <v>0</v>
      </c>
      <c r="T91">
        <f t="shared" si="97"/>
        <v>0</v>
      </c>
      <c r="U91">
        <f t="shared" si="98"/>
        <v>0</v>
      </c>
      <c r="V91">
        <f t="shared" si="99"/>
        <v>0</v>
      </c>
      <c r="W91">
        <f t="shared" si="100"/>
        <v>0</v>
      </c>
      <c r="X91">
        <f t="shared" si="101"/>
        <v>0</v>
      </c>
      <c r="Y91">
        <f t="shared" si="102"/>
        <v>0</v>
      </c>
      <c r="AA91">
        <v>34650332</v>
      </c>
      <c r="AB91">
        <f t="shared" si="103"/>
        <v>28.06</v>
      </c>
      <c r="AC91">
        <f t="shared" si="130"/>
        <v>28.06</v>
      </c>
      <c r="AD91">
        <f t="shared" si="104"/>
        <v>0</v>
      </c>
      <c r="AE91">
        <f t="shared" si="105"/>
        <v>0</v>
      </c>
      <c r="AF91">
        <f t="shared" si="106"/>
        <v>0</v>
      </c>
      <c r="AG91">
        <f t="shared" si="107"/>
        <v>0</v>
      </c>
      <c r="AH91">
        <f t="shared" si="108"/>
        <v>0</v>
      </c>
      <c r="AI91">
        <f t="shared" si="109"/>
        <v>0</v>
      </c>
      <c r="AJ91">
        <f t="shared" si="110"/>
        <v>0</v>
      </c>
      <c r="AK91">
        <v>28.06</v>
      </c>
      <c r="AL91" s="59">
        <f>'1.Смета.или.Акт'!F98</f>
        <v>28.06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'1.Смета.или.Акт'!J98</f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1"/>
        <v>3157</v>
      </c>
      <c r="CQ91">
        <f t="shared" si="112"/>
        <v>210.45</v>
      </c>
      <c r="CR91">
        <f t="shared" si="113"/>
        <v>0</v>
      </c>
      <c r="CS91">
        <f t="shared" si="114"/>
        <v>0</v>
      </c>
      <c r="CT91">
        <f t="shared" si="115"/>
        <v>0</v>
      </c>
      <c r="CU91">
        <f t="shared" si="116"/>
        <v>0</v>
      </c>
      <c r="CV91">
        <f t="shared" si="117"/>
        <v>0</v>
      </c>
      <c r="CW91">
        <f t="shared" si="118"/>
        <v>0</v>
      </c>
      <c r="CX91">
        <f t="shared" si="119"/>
        <v>0</v>
      </c>
      <c r="CY91">
        <f t="shared" si="120"/>
        <v>0</v>
      </c>
      <c r="CZ91">
        <f t="shared" si="121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31</v>
      </c>
      <c r="DW91" t="str">
        <f>'1.Смета.или.Акт'!D98</f>
        <v>шт.</v>
      </c>
      <c r="DX91">
        <v>1</v>
      </c>
      <c r="EE91">
        <v>32653299</v>
      </c>
      <c r="EF91">
        <v>20</v>
      </c>
      <c r="EG91" t="s">
        <v>33</v>
      </c>
      <c r="EH91">
        <v>0</v>
      </c>
      <c r="EI91" t="s">
        <v>6</v>
      </c>
      <c r="EJ91">
        <v>1</v>
      </c>
      <c r="EK91">
        <v>0</v>
      </c>
      <c r="EL91" t="s">
        <v>59</v>
      </c>
      <c r="EM91" t="s">
        <v>60</v>
      </c>
      <c r="EO91" t="s">
        <v>6</v>
      </c>
      <c r="EQ91">
        <v>0</v>
      </c>
      <c r="ER91">
        <v>30.5</v>
      </c>
      <c r="ES91" s="59">
        <f>'1.Смета.или.Акт'!F98</f>
        <v>28.06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5</v>
      </c>
      <c r="FC91">
        <v>0</v>
      </c>
      <c r="FD91">
        <v>18</v>
      </c>
      <c r="FF91">
        <v>210.43</v>
      </c>
      <c r="FQ91">
        <v>0</v>
      </c>
      <c r="FR91">
        <f t="shared" si="122"/>
        <v>0</v>
      </c>
      <c r="FS91">
        <v>0</v>
      </c>
      <c r="FV91" t="s">
        <v>22</v>
      </c>
      <c r="FW91" t="s">
        <v>23</v>
      </c>
      <c r="FX91">
        <v>106</v>
      </c>
      <c r="FY91">
        <v>65</v>
      </c>
      <c r="GA91" t="s">
        <v>125</v>
      </c>
      <c r="GD91">
        <v>0</v>
      </c>
      <c r="GF91">
        <v>2009410498</v>
      </c>
      <c r="GG91">
        <v>2</v>
      </c>
      <c r="GH91">
        <v>3</v>
      </c>
      <c r="GI91">
        <v>4</v>
      </c>
      <c r="GJ91">
        <v>0</v>
      </c>
      <c r="GK91">
        <f>ROUND(R91*(S12)/100,0)</f>
        <v>0</v>
      </c>
      <c r="GL91">
        <f t="shared" si="123"/>
        <v>0</v>
      </c>
      <c r="GM91">
        <f t="shared" si="124"/>
        <v>3157</v>
      </c>
      <c r="GN91">
        <f t="shared" si="125"/>
        <v>3157</v>
      </c>
      <c r="GO91">
        <f t="shared" si="126"/>
        <v>0</v>
      </c>
      <c r="GP91">
        <f t="shared" si="127"/>
        <v>0</v>
      </c>
      <c r="GR91">
        <v>1</v>
      </c>
      <c r="GS91">
        <v>1</v>
      </c>
      <c r="GT91">
        <v>0</v>
      </c>
      <c r="GU91" t="s">
        <v>6</v>
      </c>
      <c r="GV91">
        <f t="shared" si="128"/>
        <v>0</v>
      </c>
      <c r="GW91">
        <v>1</v>
      </c>
      <c r="GX91">
        <f t="shared" si="129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104</v>
      </c>
      <c r="D92" s="2"/>
      <c r="E92" s="2" t="s">
        <v>126</v>
      </c>
      <c r="F92" s="2" t="s">
        <v>29</v>
      </c>
      <c r="G92" s="2" t="s">
        <v>127</v>
      </c>
      <c r="H92" s="2" t="s">
        <v>31</v>
      </c>
      <c r="I92" s="2">
        <f>I88*J92</f>
        <v>17</v>
      </c>
      <c r="J92" s="2">
        <v>17</v>
      </c>
      <c r="K92" s="2"/>
      <c r="L92" s="2"/>
      <c r="M92" s="2"/>
      <c r="N92" s="2"/>
      <c r="O92" s="2">
        <f t="shared" si="92"/>
        <v>1994</v>
      </c>
      <c r="P92" s="2">
        <f t="shared" si="93"/>
        <v>1994</v>
      </c>
      <c r="Q92" s="2">
        <f t="shared" si="94"/>
        <v>0</v>
      </c>
      <c r="R92" s="2">
        <f t="shared" si="95"/>
        <v>0</v>
      </c>
      <c r="S92" s="2">
        <f t="shared" si="96"/>
        <v>0</v>
      </c>
      <c r="T92" s="2">
        <f t="shared" si="97"/>
        <v>0</v>
      </c>
      <c r="U92" s="2">
        <f t="shared" si="98"/>
        <v>0</v>
      </c>
      <c r="V92" s="2">
        <f t="shared" si="99"/>
        <v>0</v>
      </c>
      <c r="W92" s="2">
        <f t="shared" si="100"/>
        <v>0</v>
      </c>
      <c r="X92" s="2">
        <f t="shared" si="101"/>
        <v>0</v>
      </c>
      <c r="Y92" s="2">
        <f t="shared" si="102"/>
        <v>0</v>
      </c>
      <c r="Z92" s="2"/>
      <c r="AA92" s="2">
        <v>34650331</v>
      </c>
      <c r="AB92" s="2">
        <f t="shared" si="103"/>
        <v>117.29</v>
      </c>
      <c r="AC92" s="2">
        <f t="shared" si="130"/>
        <v>117.29</v>
      </c>
      <c r="AD92" s="2">
        <f t="shared" si="104"/>
        <v>0</v>
      </c>
      <c r="AE92" s="2">
        <f t="shared" si="105"/>
        <v>0</v>
      </c>
      <c r="AF92" s="2">
        <f t="shared" si="106"/>
        <v>0</v>
      </c>
      <c r="AG92" s="2">
        <f t="shared" si="107"/>
        <v>0</v>
      </c>
      <c r="AH92" s="2">
        <f t="shared" si="108"/>
        <v>0</v>
      </c>
      <c r="AI92" s="2">
        <f t="shared" si="109"/>
        <v>0</v>
      </c>
      <c r="AJ92" s="2">
        <f t="shared" si="110"/>
        <v>0</v>
      </c>
      <c r="AK92" s="2">
        <v>117.29</v>
      </c>
      <c r="AL92" s="2">
        <v>117.29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1"/>
        <v>1994</v>
      </c>
      <c r="CQ92" s="2">
        <f t="shared" si="112"/>
        <v>117.29</v>
      </c>
      <c r="CR92" s="2">
        <f t="shared" si="113"/>
        <v>0</v>
      </c>
      <c r="CS92" s="2">
        <f t="shared" si="114"/>
        <v>0</v>
      </c>
      <c r="CT92" s="2">
        <f t="shared" si="115"/>
        <v>0</v>
      </c>
      <c r="CU92" s="2">
        <f t="shared" si="116"/>
        <v>0</v>
      </c>
      <c r="CV92" s="2">
        <f t="shared" si="117"/>
        <v>0</v>
      </c>
      <c r="CW92" s="2">
        <f t="shared" si="118"/>
        <v>0</v>
      </c>
      <c r="CX92" s="2">
        <f t="shared" si="119"/>
        <v>0</v>
      </c>
      <c r="CY92" s="2">
        <f t="shared" si="120"/>
        <v>0</v>
      </c>
      <c r="CZ92" s="2">
        <f t="shared" si="121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31</v>
      </c>
      <c r="DW92" s="2" t="s">
        <v>31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33</v>
      </c>
      <c r="EH92" s="2">
        <v>0</v>
      </c>
      <c r="EI92" s="2" t="s">
        <v>6</v>
      </c>
      <c r="EJ92" s="2">
        <v>1</v>
      </c>
      <c r="EK92" s="2">
        <v>0</v>
      </c>
      <c r="EL92" s="2" t="s">
        <v>59</v>
      </c>
      <c r="EM92" s="2" t="s">
        <v>60</v>
      </c>
      <c r="EN92" s="2"/>
      <c r="EO92" s="2" t="s">
        <v>6</v>
      </c>
      <c r="EP92" s="2"/>
      <c r="EQ92" s="2">
        <v>0</v>
      </c>
      <c r="ER92" s="2">
        <v>0</v>
      </c>
      <c r="ES92" s="2">
        <v>117.29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2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128</v>
      </c>
      <c r="GB92" s="2"/>
      <c r="GC92" s="2"/>
      <c r="GD92" s="2">
        <v>0</v>
      </c>
      <c r="GE92" s="2"/>
      <c r="GF92" s="2">
        <v>585297326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ROUND(R92*(R12)/100,0)</f>
        <v>0</v>
      </c>
      <c r="GL92" s="2">
        <f t="shared" si="123"/>
        <v>0</v>
      </c>
      <c r="GM92" s="2">
        <f t="shared" si="124"/>
        <v>1994</v>
      </c>
      <c r="GN92" s="2">
        <f t="shared" si="125"/>
        <v>1994</v>
      </c>
      <c r="GO92" s="2">
        <f t="shared" si="126"/>
        <v>0</v>
      </c>
      <c r="GP92" s="2">
        <f t="shared" si="127"/>
        <v>0</v>
      </c>
      <c r="GQ92" s="2"/>
      <c r="GR92" s="2">
        <v>0</v>
      </c>
      <c r="GS92" s="2">
        <v>2</v>
      </c>
      <c r="GT92" s="2">
        <v>0</v>
      </c>
      <c r="GU92" s="2" t="s">
        <v>6</v>
      </c>
      <c r="GV92" s="2">
        <f t="shared" si="128"/>
        <v>0</v>
      </c>
      <c r="GW92" s="2">
        <v>1</v>
      </c>
      <c r="GX92" s="2">
        <f t="shared" si="129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125</v>
      </c>
      <c r="E93" t="s">
        <v>126</v>
      </c>
      <c r="F93" t="str">
        <f>'1.Смета.или.Акт'!B100</f>
        <v>Накладная</v>
      </c>
      <c r="G93" t="str">
        <f>'1.Смета.или.Акт'!C100</f>
        <v>Зажим анкерный PAZ 3</v>
      </c>
      <c r="H93" t="s">
        <v>31</v>
      </c>
      <c r="I93">
        <f>I89*J93</f>
        <v>17</v>
      </c>
      <c r="J93">
        <v>17</v>
      </c>
      <c r="O93">
        <f t="shared" si="92"/>
        <v>14954</v>
      </c>
      <c r="P93">
        <f t="shared" si="93"/>
        <v>14954</v>
      </c>
      <c r="Q93">
        <f t="shared" si="94"/>
        <v>0</v>
      </c>
      <c r="R93">
        <f t="shared" si="95"/>
        <v>0</v>
      </c>
      <c r="S93">
        <f t="shared" si="96"/>
        <v>0</v>
      </c>
      <c r="T93">
        <f t="shared" si="97"/>
        <v>0</v>
      </c>
      <c r="U93">
        <f t="shared" si="98"/>
        <v>0</v>
      </c>
      <c r="V93">
        <f t="shared" si="99"/>
        <v>0</v>
      </c>
      <c r="W93">
        <f t="shared" si="100"/>
        <v>0</v>
      </c>
      <c r="X93">
        <f t="shared" si="101"/>
        <v>0</v>
      </c>
      <c r="Y93">
        <f t="shared" si="102"/>
        <v>0</v>
      </c>
      <c r="AA93">
        <v>34650332</v>
      </c>
      <c r="AB93">
        <f t="shared" si="103"/>
        <v>117.29</v>
      </c>
      <c r="AC93">
        <f t="shared" si="130"/>
        <v>117.29</v>
      </c>
      <c r="AD93">
        <f t="shared" si="104"/>
        <v>0</v>
      </c>
      <c r="AE93">
        <f t="shared" si="105"/>
        <v>0</v>
      </c>
      <c r="AF93">
        <f t="shared" si="106"/>
        <v>0</v>
      </c>
      <c r="AG93">
        <f t="shared" si="107"/>
        <v>0</v>
      </c>
      <c r="AH93">
        <f t="shared" si="108"/>
        <v>0</v>
      </c>
      <c r="AI93">
        <f t="shared" si="109"/>
        <v>0</v>
      </c>
      <c r="AJ93">
        <f t="shared" si="110"/>
        <v>0</v>
      </c>
      <c r="AK93">
        <v>117.29</v>
      </c>
      <c r="AL93" s="59">
        <f>'1.Смета.или.Акт'!F100</f>
        <v>117.29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'1.Смета.или.Акт'!J100</f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1"/>
        <v>14954</v>
      </c>
      <c r="CQ93">
        <f t="shared" si="112"/>
        <v>879.67500000000007</v>
      </c>
      <c r="CR93">
        <f t="shared" si="113"/>
        <v>0</v>
      </c>
      <c r="CS93">
        <f t="shared" si="114"/>
        <v>0</v>
      </c>
      <c r="CT93">
        <f t="shared" si="115"/>
        <v>0</v>
      </c>
      <c r="CU93">
        <f t="shared" si="116"/>
        <v>0</v>
      </c>
      <c r="CV93">
        <f t="shared" si="117"/>
        <v>0</v>
      </c>
      <c r="CW93">
        <f t="shared" si="118"/>
        <v>0</v>
      </c>
      <c r="CX93">
        <f t="shared" si="119"/>
        <v>0</v>
      </c>
      <c r="CY93">
        <f t="shared" si="120"/>
        <v>0</v>
      </c>
      <c r="CZ93">
        <f t="shared" si="121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31</v>
      </c>
      <c r="DW93" t="str">
        <f>'1.Смета.или.Акт'!D100</f>
        <v>шт.</v>
      </c>
      <c r="DX93">
        <v>1</v>
      </c>
      <c r="EE93">
        <v>32653299</v>
      </c>
      <c r="EF93">
        <v>20</v>
      </c>
      <c r="EG93" t="s">
        <v>33</v>
      </c>
      <c r="EH93">
        <v>0</v>
      </c>
      <c r="EI93" t="s">
        <v>6</v>
      </c>
      <c r="EJ93">
        <v>1</v>
      </c>
      <c r="EK93">
        <v>0</v>
      </c>
      <c r="EL93" t="s">
        <v>59</v>
      </c>
      <c r="EM93" t="s">
        <v>60</v>
      </c>
      <c r="EO93" t="s">
        <v>6</v>
      </c>
      <c r="EQ93">
        <v>0</v>
      </c>
      <c r="ER93">
        <v>127.49</v>
      </c>
      <c r="ES93" s="59">
        <f>'1.Смета.или.Акт'!F100</f>
        <v>117.29</v>
      </c>
      <c r="ET93">
        <v>0</v>
      </c>
      <c r="EU93">
        <v>0</v>
      </c>
      <c r="EV93">
        <v>0</v>
      </c>
      <c r="EW93">
        <v>0</v>
      </c>
      <c r="EX93">
        <v>0</v>
      </c>
      <c r="EZ93">
        <v>5</v>
      </c>
      <c r="FC93">
        <v>0</v>
      </c>
      <c r="FD93">
        <v>18</v>
      </c>
      <c r="FF93">
        <v>879.65</v>
      </c>
      <c r="FQ93">
        <v>0</v>
      </c>
      <c r="FR93">
        <f t="shared" si="122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128</v>
      </c>
      <c r="GD93">
        <v>0</v>
      </c>
      <c r="GF93">
        <v>585297326</v>
      </c>
      <c r="GG93">
        <v>2</v>
      </c>
      <c r="GH93">
        <v>3</v>
      </c>
      <c r="GI93">
        <v>4</v>
      </c>
      <c r="GJ93">
        <v>0</v>
      </c>
      <c r="GK93">
        <f>ROUND(R93*(S12)/100,0)</f>
        <v>0</v>
      </c>
      <c r="GL93">
        <f t="shared" si="123"/>
        <v>0</v>
      </c>
      <c r="GM93">
        <f t="shared" si="124"/>
        <v>14954</v>
      </c>
      <c r="GN93">
        <f t="shared" si="125"/>
        <v>14954</v>
      </c>
      <c r="GO93">
        <f t="shared" si="126"/>
        <v>0</v>
      </c>
      <c r="GP93">
        <f t="shared" si="127"/>
        <v>0</v>
      </c>
      <c r="GR93">
        <v>1</v>
      </c>
      <c r="GS93">
        <v>1</v>
      </c>
      <c r="GT93">
        <v>0</v>
      </c>
      <c r="GU93" t="s">
        <v>6</v>
      </c>
      <c r="GV93">
        <f t="shared" si="128"/>
        <v>0</v>
      </c>
      <c r="GW93">
        <v>1</v>
      </c>
      <c r="GX93">
        <f t="shared" si="129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103</v>
      </c>
      <c r="D94" s="2"/>
      <c r="E94" s="2" t="s">
        <v>129</v>
      </c>
      <c r="F94" s="2" t="s">
        <v>29</v>
      </c>
      <c r="G94" s="2" t="s">
        <v>130</v>
      </c>
      <c r="H94" s="2" t="s">
        <v>31</v>
      </c>
      <c r="I94" s="2">
        <f>I88*J94</f>
        <v>7</v>
      </c>
      <c r="J94" s="2">
        <v>7</v>
      </c>
      <c r="K94" s="2"/>
      <c r="L94" s="2"/>
      <c r="M94" s="2"/>
      <c r="N94" s="2"/>
      <c r="O94" s="2">
        <f t="shared" si="92"/>
        <v>550</v>
      </c>
      <c r="P94" s="2">
        <f t="shared" si="93"/>
        <v>550</v>
      </c>
      <c r="Q94" s="2">
        <f t="shared" si="94"/>
        <v>0</v>
      </c>
      <c r="R94" s="2">
        <f t="shared" si="95"/>
        <v>0</v>
      </c>
      <c r="S94" s="2">
        <f t="shared" si="96"/>
        <v>0</v>
      </c>
      <c r="T94" s="2">
        <f t="shared" si="97"/>
        <v>0</v>
      </c>
      <c r="U94" s="2">
        <f t="shared" si="98"/>
        <v>0</v>
      </c>
      <c r="V94" s="2">
        <f t="shared" si="99"/>
        <v>0</v>
      </c>
      <c r="W94" s="2">
        <f t="shared" si="100"/>
        <v>0</v>
      </c>
      <c r="X94" s="2">
        <f t="shared" si="101"/>
        <v>0</v>
      </c>
      <c r="Y94" s="2">
        <f t="shared" si="102"/>
        <v>0</v>
      </c>
      <c r="Z94" s="2"/>
      <c r="AA94" s="2">
        <v>34650331</v>
      </c>
      <c r="AB94" s="2">
        <f t="shared" si="103"/>
        <v>78.64</v>
      </c>
      <c r="AC94" s="2">
        <f t="shared" si="130"/>
        <v>78.64</v>
      </c>
      <c r="AD94" s="2">
        <f t="shared" si="104"/>
        <v>0</v>
      </c>
      <c r="AE94" s="2">
        <f t="shared" si="105"/>
        <v>0</v>
      </c>
      <c r="AF94" s="2">
        <f t="shared" si="106"/>
        <v>0</v>
      </c>
      <c r="AG94" s="2">
        <f t="shared" si="107"/>
        <v>0</v>
      </c>
      <c r="AH94" s="2">
        <f t="shared" si="108"/>
        <v>0</v>
      </c>
      <c r="AI94" s="2">
        <f t="shared" si="109"/>
        <v>0</v>
      </c>
      <c r="AJ94" s="2">
        <f t="shared" si="110"/>
        <v>0</v>
      </c>
      <c r="AK94" s="2">
        <v>78.64</v>
      </c>
      <c r="AL94" s="2">
        <v>78.64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1"/>
        <v>550</v>
      </c>
      <c r="CQ94" s="2">
        <f t="shared" si="112"/>
        <v>78.64</v>
      </c>
      <c r="CR94" s="2">
        <f t="shared" si="113"/>
        <v>0</v>
      </c>
      <c r="CS94" s="2">
        <f t="shared" si="114"/>
        <v>0</v>
      </c>
      <c r="CT94" s="2">
        <f t="shared" si="115"/>
        <v>0</v>
      </c>
      <c r="CU94" s="2">
        <f t="shared" si="116"/>
        <v>0</v>
      </c>
      <c r="CV94" s="2">
        <f t="shared" si="117"/>
        <v>0</v>
      </c>
      <c r="CW94" s="2">
        <f t="shared" si="118"/>
        <v>0</v>
      </c>
      <c r="CX94" s="2">
        <f t="shared" si="119"/>
        <v>0</v>
      </c>
      <c r="CY94" s="2">
        <f t="shared" si="120"/>
        <v>0</v>
      </c>
      <c r="CZ94" s="2">
        <f t="shared" si="121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1010</v>
      </c>
      <c r="DV94" s="2" t="s">
        <v>31</v>
      </c>
      <c r="DW94" s="2" t="s">
        <v>31</v>
      </c>
      <c r="DX94" s="2">
        <v>1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33</v>
      </c>
      <c r="EH94" s="2">
        <v>0</v>
      </c>
      <c r="EI94" s="2" t="s">
        <v>6</v>
      </c>
      <c r="EJ94" s="2">
        <v>1</v>
      </c>
      <c r="EK94" s="2">
        <v>0</v>
      </c>
      <c r="EL94" s="2" t="s">
        <v>59</v>
      </c>
      <c r="EM94" s="2" t="s">
        <v>60</v>
      </c>
      <c r="EN94" s="2"/>
      <c r="EO94" s="2" t="s">
        <v>6</v>
      </c>
      <c r="EP94" s="2"/>
      <c r="EQ94" s="2">
        <v>0</v>
      </c>
      <c r="ER94" s="2">
        <v>0</v>
      </c>
      <c r="ES94" s="2">
        <v>78.64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2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131</v>
      </c>
      <c r="GB94" s="2"/>
      <c r="GC94" s="2"/>
      <c r="GD94" s="2">
        <v>0</v>
      </c>
      <c r="GE94" s="2"/>
      <c r="GF94" s="2">
        <v>-1418898549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ROUND(R94*(R12)/100,0)</f>
        <v>0</v>
      </c>
      <c r="GL94" s="2">
        <f t="shared" si="123"/>
        <v>0</v>
      </c>
      <c r="GM94" s="2">
        <f t="shared" si="124"/>
        <v>550</v>
      </c>
      <c r="GN94" s="2">
        <f t="shared" si="125"/>
        <v>550</v>
      </c>
      <c r="GO94" s="2">
        <f t="shared" si="126"/>
        <v>0</v>
      </c>
      <c r="GP94" s="2">
        <f t="shared" si="127"/>
        <v>0</v>
      </c>
      <c r="GQ94" s="2"/>
      <c r="GR94" s="2">
        <v>0</v>
      </c>
      <c r="GS94" s="2">
        <v>2</v>
      </c>
      <c r="GT94" s="2">
        <v>0</v>
      </c>
      <c r="GU94" s="2" t="s">
        <v>6</v>
      </c>
      <c r="GV94" s="2">
        <f t="shared" si="128"/>
        <v>0</v>
      </c>
      <c r="GW94" s="2">
        <v>1</v>
      </c>
      <c r="GX94" s="2">
        <f t="shared" si="129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124</v>
      </c>
      <c r="E95" t="s">
        <v>129</v>
      </c>
      <c r="F95" t="str">
        <f>'1.Смета.или.Акт'!B102</f>
        <v>Накладная</v>
      </c>
      <c r="G95" t="str">
        <f>'1.Смета.или.Акт'!C102</f>
        <v>Зажим PAZ 3</v>
      </c>
      <c r="H95" t="s">
        <v>31</v>
      </c>
      <c r="I95">
        <f>I89*J95</f>
        <v>7</v>
      </c>
      <c r="J95">
        <v>7</v>
      </c>
      <c r="O95">
        <f t="shared" si="92"/>
        <v>4129</v>
      </c>
      <c r="P95">
        <f t="shared" si="93"/>
        <v>4129</v>
      </c>
      <c r="Q95">
        <f t="shared" si="94"/>
        <v>0</v>
      </c>
      <c r="R95">
        <f t="shared" si="95"/>
        <v>0</v>
      </c>
      <c r="S95">
        <f t="shared" si="96"/>
        <v>0</v>
      </c>
      <c r="T95">
        <f t="shared" si="97"/>
        <v>0</v>
      </c>
      <c r="U95">
        <f t="shared" si="98"/>
        <v>0</v>
      </c>
      <c r="V95">
        <f t="shared" si="99"/>
        <v>0</v>
      </c>
      <c r="W95">
        <f t="shared" si="100"/>
        <v>0</v>
      </c>
      <c r="X95">
        <f t="shared" si="101"/>
        <v>0</v>
      </c>
      <c r="Y95">
        <f t="shared" si="102"/>
        <v>0</v>
      </c>
      <c r="AA95">
        <v>34650332</v>
      </c>
      <c r="AB95">
        <f t="shared" si="103"/>
        <v>78.64</v>
      </c>
      <c r="AC95">
        <f t="shared" si="130"/>
        <v>78.64</v>
      </c>
      <c r="AD95">
        <f t="shared" si="104"/>
        <v>0</v>
      </c>
      <c r="AE95">
        <f t="shared" si="105"/>
        <v>0</v>
      </c>
      <c r="AF95">
        <f t="shared" si="106"/>
        <v>0</v>
      </c>
      <c r="AG95">
        <f t="shared" si="107"/>
        <v>0</v>
      </c>
      <c r="AH95">
        <f t="shared" si="108"/>
        <v>0</v>
      </c>
      <c r="AI95">
        <f t="shared" si="109"/>
        <v>0</v>
      </c>
      <c r="AJ95">
        <f t="shared" si="110"/>
        <v>0</v>
      </c>
      <c r="AK95">
        <v>78.64</v>
      </c>
      <c r="AL95" s="59">
        <f>'1.Смета.или.Акт'!F102</f>
        <v>78.64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'1.Смета.или.Акт'!J102</f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1"/>
        <v>4129</v>
      </c>
      <c r="CQ95">
        <f t="shared" si="112"/>
        <v>589.79999999999995</v>
      </c>
      <c r="CR95">
        <f t="shared" si="113"/>
        <v>0</v>
      </c>
      <c r="CS95">
        <f t="shared" si="114"/>
        <v>0</v>
      </c>
      <c r="CT95">
        <f t="shared" si="115"/>
        <v>0</v>
      </c>
      <c r="CU95">
        <f t="shared" si="116"/>
        <v>0</v>
      </c>
      <c r="CV95">
        <f t="shared" si="117"/>
        <v>0</v>
      </c>
      <c r="CW95">
        <f t="shared" si="118"/>
        <v>0</v>
      </c>
      <c r="CX95">
        <f t="shared" si="119"/>
        <v>0</v>
      </c>
      <c r="CY95">
        <f t="shared" si="120"/>
        <v>0</v>
      </c>
      <c r="CZ95">
        <f t="shared" si="121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1010</v>
      </c>
      <c r="DV95" t="s">
        <v>31</v>
      </c>
      <c r="DW95" t="str">
        <f>'1.Смета.или.Акт'!D102</f>
        <v>шт.</v>
      </c>
      <c r="DX95">
        <v>1</v>
      </c>
      <c r="EE95">
        <v>32653299</v>
      </c>
      <c r="EF95">
        <v>20</v>
      </c>
      <c r="EG95" t="s">
        <v>33</v>
      </c>
      <c r="EH95">
        <v>0</v>
      </c>
      <c r="EI95" t="s">
        <v>6</v>
      </c>
      <c r="EJ95">
        <v>1</v>
      </c>
      <c r="EK95">
        <v>0</v>
      </c>
      <c r="EL95" t="s">
        <v>59</v>
      </c>
      <c r="EM95" t="s">
        <v>60</v>
      </c>
      <c r="EO95" t="s">
        <v>6</v>
      </c>
      <c r="EQ95">
        <v>0</v>
      </c>
      <c r="ER95">
        <v>85.48</v>
      </c>
      <c r="ES95" s="59">
        <f>'1.Смета.или.Акт'!F102</f>
        <v>78.64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0</v>
      </c>
      <c r="FD95">
        <v>18</v>
      </c>
      <c r="FF95">
        <v>589.79</v>
      </c>
      <c r="FQ95">
        <v>0</v>
      </c>
      <c r="FR95">
        <f t="shared" si="122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131</v>
      </c>
      <c r="GD95">
        <v>0</v>
      </c>
      <c r="GF95">
        <v>-1418898549</v>
      </c>
      <c r="GG95">
        <v>2</v>
      </c>
      <c r="GH95">
        <v>3</v>
      </c>
      <c r="GI95">
        <v>4</v>
      </c>
      <c r="GJ95">
        <v>0</v>
      </c>
      <c r="GK95">
        <f>ROUND(R95*(S12)/100,0)</f>
        <v>0</v>
      </c>
      <c r="GL95">
        <f t="shared" si="123"/>
        <v>0</v>
      </c>
      <c r="GM95">
        <f t="shared" si="124"/>
        <v>4129</v>
      </c>
      <c r="GN95">
        <f t="shared" si="125"/>
        <v>4129</v>
      </c>
      <c r="GO95">
        <f t="shared" si="126"/>
        <v>0</v>
      </c>
      <c r="GP95">
        <f t="shared" si="127"/>
        <v>0</v>
      </c>
      <c r="GR95">
        <v>1</v>
      </c>
      <c r="GS95">
        <v>1</v>
      </c>
      <c r="GT95">
        <v>0</v>
      </c>
      <c r="GU95" t="s">
        <v>6</v>
      </c>
      <c r="GV95">
        <f t="shared" si="128"/>
        <v>0</v>
      </c>
      <c r="GW95">
        <v>1</v>
      </c>
      <c r="GX95">
        <f t="shared" si="129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102</v>
      </c>
      <c r="D96" s="2"/>
      <c r="E96" s="2" t="s">
        <v>132</v>
      </c>
      <c r="F96" s="2" t="s">
        <v>29</v>
      </c>
      <c r="G96" s="2" t="s">
        <v>133</v>
      </c>
      <c r="H96" s="2" t="s">
        <v>31</v>
      </c>
      <c r="I96" s="2">
        <f>I88*J96</f>
        <v>36</v>
      </c>
      <c r="J96" s="2">
        <v>36</v>
      </c>
      <c r="K96" s="2"/>
      <c r="L96" s="2"/>
      <c r="M96" s="2"/>
      <c r="N96" s="2"/>
      <c r="O96" s="2">
        <f t="shared" si="92"/>
        <v>5543</v>
      </c>
      <c r="P96" s="2">
        <f t="shared" si="93"/>
        <v>5543</v>
      </c>
      <c r="Q96" s="2">
        <f t="shared" si="94"/>
        <v>0</v>
      </c>
      <c r="R96" s="2">
        <f t="shared" si="95"/>
        <v>0</v>
      </c>
      <c r="S96" s="2">
        <f t="shared" si="96"/>
        <v>0</v>
      </c>
      <c r="T96" s="2">
        <f t="shared" si="97"/>
        <v>0</v>
      </c>
      <c r="U96" s="2">
        <f t="shared" si="98"/>
        <v>0</v>
      </c>
      <c r="V96" s="2">
        <f t="shared" si="99"/>
        <v>0</v>
      </c>
      <c r="W96" s="2">
        <f t="shared" si="100"/>
        <v>0</v>
      </c>
      <c r="X96" s="2">
        <f t="shared" si="101"/>
        <v>0</v>
      </c>
      <c r="Y96" s="2">
        <f t="shared" si="102"/>
        <v>0</v>
      </c>
      <c r="Z96" s="2"/>
      <c r="AA96" s="2">
        <v>34650331</v>
      </c>
      <c r="AB96" s="2">
        <f t="shared" si="103"/>
        <v>153.97999999999999</v>
      </c>
      <c r="AC96" s="2">
        <f t="shared" si="130"/>
        <v>153.97999999999999</v>
      </c>
      <c r="AD96" s="2">
        <f t="shared" si="104"/>
        <v>0</v>
      </c>
      <c r="AE96" s="2">
        <f t="shared" si="105"/>
        <v>0</v>
      </c>
      <c r="AF96" s="2">
        <f t="shared" si="106"/>
        <v>0</v>
      </c>
      <c r="AG96" s="2">
        <f t="shared" si="107"/>
        <v>0</v>
      </c>
      <c r="AH96" s="2">
        <f t="shared" si="108"/>
        <v>0</v>
      </c>
      <c r="AI96" s="2">
        <f t="shared" si="109"/>
        <v>0</v>
      </c>
      <c r="AJ96" s="2">
        <f t="shared" si="110"/>
        <v>0</v>
      </c>
      <c r="AK96" s="2">
        <v>153.97999999999999</v>
      </c>
      <c r="AL96" s="2">
        <v>153.97999999999999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1"/>
        <v>5543</v>
      </c>
      <c r="CQ96" s="2">
        <f t="shared" si="112"/>
        <v>153.97999999999999</v>
      </c>
      <c r="CR96" s="2">
        <f t="shared" si="113"/>
        <v>0</v>
      </c>
      <c r="CS96" s="2">
        <f t="shared" si="114"/>
        <v>0</v>
      </c>
      <c r="CT96" s="2">
        <f t="shared" si="115"/>
        <v>0</v>
      </c>
      <c r="CU96" s="2">
        <f t="shared" si="116"/>
        <v>0</v>
      </c>
      <c r="CV96" s="2">
        <f t="shared" si="117"/>
        <v>0</v>
      </c>
      <c r="CW96" s="2">
        <f t="shared" si="118"/>
        <v>0</v>
      </c>
      <c r="CX96" s="2">
        <f t="shared" si="119"/>
        <v>0</v>
      </c>
      <c r="CY96" s="2">
        <f t="shared" si="120"/>
        <v>0</v>
      </c>
      <c r="CZ96" s="2">
        <f t="shared" si="121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31</v>
      </c>
      <c r="DW96" s="2" t="s">
        <v>31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33</v>
      </c>
      <c r="EH96" s="2">
        <v>0</v>
      </c>
      <c r="EI96" s="2" t="s">
        <v>6</v>
      </c>
      <c r="EJ96" s="2">
        <v>1</v>
      </c>
      <c r="EK96" s="2">
        <v>0</v>
      </c>
      <c r="EL96" s="2" t="s">
        <v>59</v>
      </c>
      <c r="EM96" s="2" t="s">
        <v>60</v>
      </c>
      <c r="EN96" s="2"/>
      <c r="EO96" s="2" t="s">
        <v>6</v>
      </c>
      <c r="EP96" s="2"/>
      <c r="EQ96" s="2">
        <v>0</v>
      </c>
      <c r="ER96" s="2">
        <v>0</v>
      </c>
      <c r="ES96" s="2">
        <v>153.97999999999999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2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134</v>
      </c>
      <c r="GB96" s="2"/>
      <c r="GC96" s="2"/>
      <c r="GD96" s="2">
        <v>0</v>
      </c>
      <c r="GE96" s="2"/>
      <c r="GF96" s="2">
        <v>-360362606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3"/>
        <v>0</v>
      </c>
      <c r="GM96" s="2">
        <f t="shared" si="124"/>
        <v>5543</v>
      </c>
      <c r="GN96" s="2">
        <f t="shared" si="125"/>
        <v>5543</v>
      </c>
      <c r="GO96" s="2">
        <f t="shared" si="126"/>
        <v>0</v>
      </c>
      <c r="GP96" s="2">
        <f t="shared" si="127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8"/>
        <v>0</v>
      </c>
      <c r="GW96" s="2">
        <v>1</v>
      </c>
      <c r="GX96" s="2">
        <f t="shared" si="129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123</v>
      </c>
      <c r="E97" t="s">
        <v>132</v>
      </c>
      <c r="F97" t="str">
        <f>'1.Смета.или.Акт'!B104</f>
        <v>Накладная</v>
      </c>
      <c r="G97" t="str">
        <f>'1.Смета.или.Акт'!C104</f>
        <v>Зажим анкерный RP</v>
      </c>
      <c r="H97" t="s">
        <v>31</v>
      </c>
      <c r="I97">
        <f>I89*J97</f>
        <v>36</v>
      </c>
      <c r="J97">
        <v>36</v>
      </c>
      <c r="O97">
        <f t="shared" si="92"/>
        <v>41575</v>
      </c>
      <c r="P97">
        <f t="shared" si="93"/>
        <v>41575</v>
      </c>
      <c r="Q97">
        <f t="shared" si="94"/>
        <v>0</v>
      </c>
      <c r="R97">
        <f t="shared" si="95"/>
        <v>0</v>
      </c>
      <c r="S97">
        <f t="shared" si="96"/>
        <v>0</v>
      </c>
      <c r="T97">
        <f t="shared" si="97"/>
        <v>0</v>
      </c>
      <c r="U97">
        <f t="shared" si="98"/>
        <v>0</v>
      </c>
      <c r="V97">
        <f t="shared" si="99"/>
        <v>0</v>
      </c>
      <c r="W97">
        <f t="shared" si="100"/>
        <v>0</v>
      </c>
      <c r="X97">
        <f t="shared" si="101"/>
        <v>0</v>
      </c>
      <c r="Y97">
        <f t="shared" si="102"/>
        <v>0</v>
      </c>
      <c r="AA97">
        <v>34650332</v>
      </c>
      <c r="AB97">
        <f t="shared" si="103"/>
        <v>153.97999999999999</v>
      </c>
      <c r="AC97">
        <f t="shared" si="130"/>
        <v>153.97999999999999</v>
      </c>
      <c r="AD97">
        <f t="shared" si="104"/>
        <v>0</v>
      </c>
      <c r="AE97">
        <f t="shared" si="105"/>
        <v>0</v>
      </c>
      <c r="AF97">
        <f t="shared" si="106"/>
        <v>0</v>
      </c>
      <c r="AG97">
        <f t="shared" si="107"/>
        <v>0</v>
      </c>
      <c r="AH97">
        <f t="shared" si="108"/>
        <v>0</v>
      </c>
      <c r="AI97">
        <f t="shared" si="109"/>
        <v>0</v>
      </c>
      <c r="AJ97">
        <f t="shared" si="110"/>
        <v>0</v>
      </c>
      <c r="AK97">
        <v>153.97999999999999</v>
      </c>
      <c r="AL97" s="59">
        <f>'1.Смета.или.Акт'!F104</f>
        <v>153.97999999999999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'1.Смета.или.Акт'!J104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1"/>
        <v>41575</v>
      </c>
      <c r="CQ97">
        <f t="shared" si="112"/>
        <v>1154.8499999999999</v>
      </c>
      <c r="CR97">
        <f t="shared" si="113"/>
        <v>0</v>
      </c>
      <c r="CS97">
        <f t="shared" si="114"/>
        <v>0</v>
      </c>
      <c r="CT97">
        <f t="shared" si="115"/>
        <v>0</v>
      </c>
      <c r="CU97">
        <f t="shared" si="116"/>
        <v>0</v>
      </c>
      <c r="CV97">
        <f t="shared" si="117"/>
        <v>0</v>
      </c>
      <c r="CW97">
        <f t="shared" si="118"/>
        <v>0</v>
      </c>
      <c r="CX97">
        <f t="shared" si="119"/>
        <v>0</v>
      </c>
      <c r="CY97">
        <f t="shared" si="120"/>
        <v>0</v>
      </c>
      <c r="CZ97">
        <f t="shared" si="121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31</v>
      </c>
      <c r="DW97" t="str">
        <f>'1.Смета.или.Акт'!D104</f>
        <v>шт.</v>
      </c>
      <c r="DX97">
        <v>1</v>
      </c>
      <c r="EE97">
        <v>32653299</v>
      </c>
      <c r="EF97">
        <v>20</v>
      </c>
      <c r="EG97" t="s">
        <v>33</v>
      </c>
      <c r="EH97">
        <v>0</v>
      </c>
      <c r="EI97" t="s">
        <v>6</v>
      </c>
      <c r="EJ97">
        <v>1</v>
      </c>
      <c r="EK97">
        <v>0</v>
      </c>
      <c r="EL97" t="s">
        <v>59</v>
      </c>
      <c r="EM97" t="s">
        <v>60</v>
      </c>
      <c r="EO97" t="s">
        <v>6</v>
      </c>
      <c r="EQ97">
        <v>0</v>
      </c>
      <c r="ER97">
        <v>167.37</v>
      </c>
      <c r="ES97" s="59">
        <f>'1.Смета.или.Акт'!F104</f>
        <v>153.97999999999999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1154.8800000000001</v>
      </c>
      <c r="FQ97">
        <v>0</v>
      </c>
      <c r="FR97">
        <f t="shared" si="122"/>
        <v>0</v>
      </c>
      <c r="FS97">
        <v>0</v>
      </c>
      <c r="FV97" t="s">
        <v>22</v>
      </c>
      <c r="FW97" t="s">
        <v>23</v>
      </c>
      <c r="FX97">
        <v>106</v>
      </c>
      <c r="FY97">
        <v>65</v>
      </c>
      <c r="GA97" t="s">
        <v>134</v>
      </c>
      <c r="GD97">
        <v>0</v>
      </c>
      <c r="GF97">
        <v>-360362606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3"/>
        <v>0</v>
      </c>
      <c r="GM97">
        <f t="shared" si="124"/>
        <v>41575</v>
      </c>
      <c r="GN97">
        <f t="shared" si="125"/>
        <v>41575</v>
      </c>
      <c r="GO97">
        <f t="shared" si="126"/>
        <v>0</v>
      </c>
      <c r="GP97">
        <f t="shared" si="127"/>
        <v>0</v>
      </c>
      <c r="GR97">
        <v>1</v>
      </c>
      <c r="GS97">
        <v>1</v>
      </c>
      <c r="GT97">
        <v>0</v>
      </c>
      <c r="GU97" t="s">
        <v>6</v>
      </c>
      <c r="GV97">
        <f t="shared" si="128"/>
        <v>0</v>
      </c>
      <c r="GW97">
        <v>1</v>
      </c>
      <c r="GX97">
        <f t="shared" si="129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101</v>
      </c>
      <c r="D98" s="2"/>
      <c r="E98" s="2" t="s">
        <v>135</v>
      </c>
      <c r="F98" s="2" t="s">
        <v>29</v>
      </c>
      <c r="G98" s="2" t="s">
        <v>136</v>
      </c>
      <c r="H98" s="2" t="s">
        <v>31</v>
      </c>
      <c r="I98" s="2">
        <f>I88*J98</f>
        <v>15</v>
      </c>
      <c r="J98" s="2">
        <v>15</v>
      </c>
      <c r="K98" s="2"/>
      <c r="L98" s="2"/>
      <c r="M98" s="2"/>
      <c r="N98" s="2"/>
      <c r="O98" s="2">
        <f t="shared" si="92"/>
        <v>661</v>
      </c>
      <c r="P98" s="2">
        <f t="shared" si="93"/>
        <v>661</v>
      </c>
      <c r="Q98" s="2">
        <f t="shared" si="94"/>
        <v>0</v>
      </c>
      <c r="R98" s="2">
        <f t="shared" si="95"/>
        <v>0</v>
      </c>
      <c r="S98" s="2">
        <f t="shared" si="96"/>
        <v>0</v>
      </c>
      <c r="T98" s="2">
        <f t="shared" si="97"/>
        <v>0</v>
      </c>
      <c r="U98" s="2">
        <f t="shared" si="98"/>
        <v>0</v>
      </c>
      <c r="V98" s="2">
        <f t="shared" si="99"/>
        <v>0</v>
      </c>
      <c r="W98" s="2">
        <f t="shared" si="100"/>
        <v>0</v>
      </c>
      <c r="X98" s="2">
        <f t="shared" si="101"/>
        <v>0</v>
      </c>
      <c r="Y98" s="2">
        <f t="shared" si="102"/>
        <v>0</v>
      </c>
      <c r="Z98" s="2"/>
      <c r="AA98" s="2">
        <v>34650331</v>
      </c>
      <c r="AB98" s="2">
        <f t="shared" si="103"/>
        <v>44.09</v>
      </c>
      <c r="AC98" s="2">
        <f t="shared" si="130"/>
        <v>44.09</v>
      </c>
      <c r="AD98" s="2">
        <f t="shared" si="104"/>
        <v>0</v>
      </c>
      <c r="AE98" s="2">
        <f t="shared" si="105"/>
        <v>0</v>
      </c>
      <c r="AF98" s="2">
        <f t="shared" si="106"/>
        <v>0</v>
      </c>
      <c r="AG98" s="2">
        <f t="shared" si="107"/>
        <v>0</v>
      </c>
      <c r="AH98" s="2">
        <f t="shared" si="108"/>
        <v>0</v>
      </c>
      <c r="AI98" s="2">
        <f t="shared" si="109"/>
        <v>0</v>
      </c>
      <c r="AJ98" s="2">
        <f t="shared" si="110"/>
        <v>0</v>
      </c>
      <c r="AK98" s="2">
        <v>44.09</v>
      </c>
      <c r="AL98" s="2">
        <v>44.09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1"/>
        <v>661</v>
      </c>
      <c r="CQ98" s="2">
        <f t="shared" si="112"/>
        <v>44.09</v>
      </c>
      <c r="CR98" s="2">
        <f t="shared" si="113"/>
        <v>0</v>
      </c>
      <c r="CS98" s="2">
        <f t="shared" si="114"/>
        <v>0</v>
      </c>
      <c r="CT98" s="2">
        <f t="shared" si="115"/>
        <v>0</v>
      </c>
      <c r="CU98" s="2">
        <f t="shared" si="116"/>
        <v>0</v>
      </c>
      <c r="CV98" s="2">
        <f t="shared" si="117"/>
        <v>0</v>
      </c>
      <c r="CW98" s="2">
        <f t="shared" si="118"/>
        <v>0</v>
      </c>
      <c r="CX98" s="2">
        <f t="shared" si="119"/>
        <v>0</v>
      </c>
      <c r="CY98" s="2">
        <f t="shared" si="120"/>
        <v>0</v>
      </c>
      <c r="CZ98" s="2">
        <f t="shared" si="121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31</v>
      </c>
      <c r="DW98" s="2" t="s">
        <v>31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33</v>
      </c>
      <c r="EH98" s="2">
        <v>0</v>
      </c>
      <c r="EI98" s="2" t="s">
        <v>6</v>
      </c>
      <c r="EJ98" s="2">
        <v>1</v>
      </c>
      <c r="EK98" s="2">
        <v>0</v>
      </c>
      <c r="EL98" s="2" t="s">
        <v>59</v>
      </c>
      <c r="EM98" s="2" t="s">
        <v>60</v>
      </c>
      <c r="EN98" s="2"/>
      <c r="EO98" s="2" t="s">
        <v>6</v>
      </c>
      <c r="EP98" s="2"/>
      <c r="EQ98" s="2">
        <v>0</v>
      </c>
      <c r="ER98" s="2">
        <v>0</v>
      </c>
      <c r="ES98" s="2">
        <v>44.09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2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137</v>
      </c>
      <c r="GB98" s="2"/>
      <c r="GC98" s="2"/>
      <c r="GD98" s="2">
        <v>0</v>
      </c>
      <c r="GE98" s="2"/>
      <c r="GF98" s="2">
        <v>456295990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3"/>
        <v>0</v>
      </c>
      <c r="GM98" s="2">
        <f t="shared" si="124"/>
        <v>661</v>
      </c>
      <c r="GN98" s="2">
        <f t="shared" si="125"/>
        <v>661</v>
      </c>
      <c r="GO98" s="2">
        <f t="shared" si="126"/>
        <v>0</v>
      </c>
      <c r="GP98" s="2">
        <f t="shared" si="127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8"/>
        <v>0</v>
      </c>
      <c r="GW98" s="2">
        <v>1</v>
      </c>
      <c r="GX98" s="2">
        <f t="shared" si="129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122</v>
      </c>
      <c r="E99" t="s">
        <v>135</v>
      </c>
      <c r="F99" t="str">
        <f>'1.Смета.или.Акт'!B106</f>
        <v>Накладная</v>
      </c>
      <c r="G99" t="str">
        <f>'1.Смета.или.Акт'!C106</f>
        <v>Ушко однолапчатое</v>
      </c>
      <c r="H99" t="s">
        <v>31</v>
      </c>
      <c r="I99">
        <f>I89*J99</f>
        <v>15</v>
      </c>
      <c r="J99">
        <v>15</v>
      </c>
      <c r="O99">
        <f t="shared" si="92"/>
        <v>4960</v>
      </c>
      <c r="P99">
        <f t="shared" si="93"/>
        <v>4960</v>
      </c>
      <c r="Q99">
        <f t="shared" si="94"/>
        <v>0</v>
      </c>
      <c r="R99">
        <f t="shared" si="95"/>
        <v>0</v>
      </c>
      <c r="S99">
        <f t="shared" si="96"/>
        <v>0</v>
      </c>
      <c r="T99">
        <f t="shared" si="97"/>
        <v>0</v>
      </c>
      <c r="U99">
        <f t="shared" si="98"/>
        <v>0</v>
      </c>
      <c r="V99">
        <f t="shared" si="99"/>
        <v>0</v>
      </c>
      <c r="W99">
        <f t="shared" si="100"/>
        <v>0</v>
      </c>
      <c r="X99">
        <f t="shared" si="101"/>
        <v>0</v>
      </c>
      <c r="Y99">
        <f t="shared" si="102"/>
        <v>0</v>
      </c>
      <c r="AA99">
        <v>34650332</v>
      </c>
      <c r="AB99">
        <f t="shared" si="103"/>
        <v>44.09</v>
      </c>
      <c r="AC99">
        <f t="shared" si="130"/>
        <v>44.09</v>
      </c>
      <c r="AD99">
        <f t="shared" si="104"/>
        <v>0</v>
      </c>
      <c r="AE99">
        <f t="shared" si="105"/>
        <v>0</v>
      </c>
      <c r="AF99">
        <f t="shared" si="106"/>
        <v>0</v>
      </c>
      <c r="AG99">
        <f t="shared" si="107"/>
        <v>0</v>
      </c>
      <c r="AH99">
        <f t="shared" si="108"/>
        <v>0</v>
      </c>
      <c r="AI99">
        <f t="shared" si="109"/>
        <v>0</v>
      </c>
      <c r="AJ99">
        <f t="shared" si="110"/>
        <v>0</v>
      </c>
      <c r="AK99">
        <v>44.09</v>
      </c>
      <c r="AL99" s="59">
        <f>'1.Смета.или.Акт'!F106</f>
        <v>44.09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'1.Смета.или.Акт'!J106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1"/>
        <v>4960</v>
      </c>
      <c r="CQ99">
        <f t="shared" si="112"/>
        <v>330.67500000000001</v>
      </c>
      <c r="CR99">
        <f t="shared" si="113"/>
        <v>0</v>
      </c>
      <c r="CS99">
        <f t="shared" si="114"/>
        <v>0</v>
      </c>
      <c r="CT99">
        <f t="shared" si="115"/>
        <v>0</v>
      </c>
      <c r="CU99">
        <f t="shared" si="116"/>
        <v>0</v>
      </c>
      <c r="CV99">
        <f t="shared" si="117"/>
        <v>0</v>
      </c>
      <c r="CW99">
        <f t="shared" si="118"/>
        <v>0</v>
      </c>
      <c r="CX99">
        <f t="shared" si="119"/>
        <v>0</v>
      </c>
      <c r="CY99">
        <f t="shared" si="120"/>
        <v>0</v>
      </c>
      <c r="CZ99">
        <f t="shared" si="121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31</v>
      </c>
      <c r="DW99" t="str">
        <f>'1.Смета.или.Акт'!D106</f>
        <v>шт.</v>
      </c>
      <c r="DX99">
        <v>1</v>
      </c>
      <c r="EE99">
        <v>32653299</v>
      </c>
      <c r="EF99">
        <v>20</v>
      </c>
      <c r="EG99" t="s">
        <v>33</v>
      </c>
      <c r="EH99">
        <v>0</v>
      </c>
      <c r="EI99" t="s">
        <v>6</v>
      </c>
      <c r="EJ99">
        <v>1</v>
      </c>
      <c r="EK99">
        <v>0</v>
      </c>
      <c r="EL99" t="s">
        <v>59</v>
      </c>
      <c r="EM99" t="s">
        <v>60</v>
      </c>
      <c r="EO99" t="s">
        <v>6</v>
      </c>
      <c r="EQ99">
        <v>0</v>
      </c>
      <c r="ER99">
        <v>47.92</v>
      </c>
      <c r="ES99" s="59">
        <f>'1.Смета.или.Акт'!F106</f>
        <v>44.09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330.65</v>
      </c>
      <c r="FQ99">
        <v>0</v>
      </c>
      <c r="FR99">
        <f t="shared" si="122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137</v>
      </c>
      <c r="GD99">
        <v>0</v>
      </c>
      <c r="GF99">
        <v>456295990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3"/>
        <v>0</v>
      </c>
      <c r="GM99">
        <f t="shared" si="124"/>
        <v>4960</v>
      </c>
      <c r="GN99">
        <f t="shared" si="125"/>
        <v>4960</v>
      </c>
      <c r="GO99">
        <f t="shared" si="126"/>
        <v>0</v>
      </c>
      <c r="GP99">
        <f t="shared" si="127"/>
        <v>0</v>
      </c>
      <c r="GR99">
        <v>1</v>
      </c>
      <c r="GS99">
        <v>1</v>
      </c>
      <c r="GT99">
        <v>0</v>
      </c>
      <c r="GU99" t="s">
        <v>6</v>
      </c>
      <c r="GV99">
        <f t="shared" si="128"/>
        <v>0</v>
      </c>
      <c r="GW99">
        <v>1</v>
      </c>
      <c r="GX99">
        <f t="shared" si="129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100</v>
      </c>
      <c r="D100" s="2"/>
      <c r="E100" s="2" t="s">
        <v>138</v>
      </c>
      <c r="F100" s="2" t="s">
        <v>29</v>
      </c>
      <c r="G100" s="2" t="s">
        <v>139</v>
      </c>
      <c r="H100" s="2" t="s">
        <v>31</v>
      </c>
      <c r="I100" s="2">
        <f>I88*J100</f>
        <v>8</v>
      </c>
      <c r="J100" s="2">
        <v>8</v>
      </c>
      <c r="K100" s="2"/>
      <c r="L100" s="2"/>
      <c r="M100" s="2"/>
      <c r="N100" s="2"/>
      <c r="O100" s="2">
        <f t="shared" si="92"/>
        <v>177</v>
      </c>
      <c r="P100" s="2">
        <f t="shared" si="93"/>
        <v>177</v>
      </c>
      <c r="Q100" s="2">
        <f t="shared" si="94"/>
        <v>0</v>
      </c>
      <c r="R100" s="2">
        <f t="shared" si="95"/>
        <v>0</v>
      </c>
      <c r="S100" s="2">
        <f t="shared" si="96"/>
        <v>0</v>
      </c>
      <c r="T100" s="2">
        <f t="shared" si="97"/>
        <v>0</v>
      </c>
      <c r="U100" s="2">
        <f t="shared" si="98"/>
        <v>0</v>
      </c>
      <c r="V100" s="2">
        <f t="shared" si="99"/>
        <v>0</v>
      </c>
      <c r="W100" s="2">
        <f t="shared" si="100"/>
        <v>0</v>
      </c>
      <c r="X100" s="2">
        <f t="shared" si="101"/>
        <v>0</v>
      </c>
      <c r="Y100" s="2">
        <f t="shared" si="102"/>
        <v>0</v>
      </c>
      <c r="Z100" s="2"/>
      <c r="AA100" s="2">
        <v>34650331</v>
      </c>
      <c r="AB100" s="2">
        <f t="shared" si="103"/>
        <v>22.13</v>
      </c>
      <c r="AC100" s="2">
        <f t="shared" si="130"/>
        <v>22.13</v>
      </c>
      <c r="AD100" s="2">
        <f t="shared" si="104"/>
        <v>0</v>
      </c>
      <c r="AE100" s="2">
        <f t="shared" si="105"/>
        <v>0</v>
      </c>
      <c r="AF100" s="2">
        <f t="shared" si="106"/>
        <v>0</v>
      </c>
      <c r="AG100" s="2">
        <f t="shared" si="107"/>
        <v>0</v>
      </c>
      <c r="AH100" s="2">
        <f t="shared" si="108"/>
        <v>0</v>
      </c>
      <c r="AI100" s="2">
        <f t="shared" si="109"/>
        <v>0</v>
      </c>
      <c r="AJ100" s="2">
        <f t="shared" si="110"/>
        <v>0</v>
      </c>
      <c r="AK100" s="2">
        <v>22.13</v>
      </c>
      <c r="AL100" s="2">
        <v>22.13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1"/>
        <v>177</v>
      </c>
      <c r="CQ100" s="2">
        <f t="shared" si="112"/>
        <v>22.13</v>
      </c>
      <c r="CR100" s="2">
        <f t="shared" si="113"/>
        <v>0</v>
      </c>
      <c r="CS100" s="2">
        <f t="shared" si="114"/>
        <v>0</v>
      </c>
      <c r="CT100" s="2">
        <f t="shared" si="115"/>
        <v>0</v>
      </c>
      <c r="CU100" s="2">
        <f t="shared" si="116"/>
        <v>0</v>
      </c>
      <c r="CV100" s="2">
        <f t="shared" si="117"/>
        <v>0</v>
      </c>
      <c r="CW100" s="2">
        <f t="shared" si="118"/>
        <v>0</v>
      </c>
      <c r="CX100" s="2">
        <f t="shared" si="119"/>
        <v>0</v>
      </c>
      <c r="CY100" s="2">
        <f t="shared" si="120"/>
        <v>0</v>
      </c>
      <c r="CZ100" s="2">
        <f t="shared" si="121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31</v>
      </c>
      <c r="DW100" s="2" t="s">
        <v>31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33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59</v>
      </c>
      <c r="EM100" s="2" t="s">
        <v>60</v>
      </c>
      <c r="EN100" s="2"/>
      <c r="EO100" s="2" t="s">
        <v>6</v>
      </c>
      <c r="EP100" s="2"/>
      <c r="EQ100" s="2">
        <v>0</v>
      </c>
      <c r="ER100" s="2">
        <v>0</v>
      </c>
      <c r="ES100" s="2">
        <v>22.13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2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140</v>
      </c>
      <c r="GB100" s="2"/>
      <c r="GC100" s="2"/>
      <c r="GD100" s="2">
        <v>0</v>
      </c>
      <c r="GE100" s="2"/>
      <c r="GF100" s="2">
        <v>1510101606</v>
      </c>
      <c r="GG100" s="2">
        <v>2</v>
      </c>
      <c r="GH100" s="2">
        <v>4</v>
      </c>
      <c r="GI100" s="2">
        <v>-2</v>
      </c>
      <c r="GJ100" s="2">
        <v>0</v>
      </c>
      <c r="GK100" s="2">
        <f>ROUND(R100*(R12)/100,0)</f>
        <v>0</v>
      </c>
      <c r="GL100" s="2">
        <f t="shared" si="123"/>
        <v>0</v>
      </c>
      <c r="GM100" s="2">
        <f t="shared" si="124"/>
        <v>177</v>
      </c>
      <c r="GN100" s="2">
        <f t="shared" si="125"/>
        <v>177</v>
      </c>
      <c r="GO100" s="2">
        <f t="shared" si="126"/>
        <v>0</v>
      </c>
      <c r="GP100" s="2">
        <f t="shared" si="127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28"/>
        <v>0</v>
      </c>
      <c r="GW100" s="2">
        <v>1</v>
      </c>
      <c r="GX100" s="2">
        <f t="shared" si="129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121</v>
      </c>
      <c r="E101" t="s">
        <v>138</v>
      </c>
      <c r="F101" t="str">
        <f>'1.Смета.или.Акт'!B108</f>
        <v>Накладная</v>
      </c>
      <c r="G101" t="str">
        <f>'1.Смета.или.Акт'!C108</f>
        <v>Зажим аппаратный А1 А-70-2</v>
      </c>
      <c r="H101" t="s">
        <v>31</v>
      </c>
      <c r="I101">
        <f>I89*J101</f>
        <v>8</v>
      </c>
      <c r="J101">
        <v>8</v>
      </c>
      <c r="O101">
        <f t="shared" si="92"/>
        <v>1328</v>
      </c>
      <c r="P101">
        <f t="shared" si="93"/>
        <v>1328</v>
      </c>
      <c r="Q101">
        <f t="shared" si="94"/>
        <v>0</v>
      </c>
      <c r="R101">
        <f t="shared" si="95"/>
        <v>0</v>
      </c>
      <c r="S101">
        <f t="shared" si="96"/>
        <v>0</v>
      </c>
      <c r="T101">
        <f t="shared" si="97"/>
        <v>0</v>
      </c>
      <c r="U101">
        <f t="shared" si="98"/>
        <v>0</v>
      </c>
      <c r="V101">
        <f t="shared" si="99"/>
        <v>0</v>
      </c>
      <c r="W101">
        <f t="shared" si="100"/>
        <v>0</v>
      </c>
      <c r="X101">
        <f t="shared" si="101"/>
        <v>0</v>
      </c>
      <c r="Y101">
        <f t="shared" si="102"/>
        <v>0</v>
      </c>
      <c r="AA101">
        <v>34650332</v>
      </c>
      <c r="AB101">
        <f t="shared" si="103"/>
        <v>22.13</v>
      </c>
      <c r="AC101">
        <f t="shared" si="130"/>
        <v>22.13</v>
      </c>
      <c r="AD101">
        <f t="shared" si="104"/>
        <v>0</v>
      </c>
      <c r="AE101">
        <f t="shared" si="105"/>
        <v>0</v>
      </c>
      <c r="AF101">
        <f t="shared" si="106"/>
        <v>0</v>
      </c>
      <c r="AG101">
        <f t="shared" si="107"/>
        <v>0</v>
      </c>
      <c r="AH101">
        <f t="shared" si="108"/>
        <v>0</v>
      </c>
      <c r="AI101">
        <f t="shared" si="109"/>
        <v>0</v>
      </c>
      <c r="AJ101">
        <f t="shared" si="110"/>
        <v>0</v>
      </c>
      <c r="AK101">
        <v>22.13</v>
      </c>
      <c r="AL101" s="59">
        <f>'1.Смета.или.Акт'!F108</f>
        <v>22.13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'1.Смета.или.Акт'!J108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1"/>
        <v>1328</v>
      </c>
      <c r="CQ101">
        <f t="shared" si="112"/>
        <v>165.97499999999999</v>
      </c>
      <c r="CR101">
        <f t="shared" si="113"/>
        <v>0</v>
      </c>
      <c r="CS101">
        <f t="shared" si="114"/>
        <v>0</v>
      </c>
      <c r="CT101">
        <f t="shared" si="115"/>
        <v>0</v>
      </c>
      <c r="CU101">
        <f t="shared" si="116"/>
        <v>0</v>
      </c>
      <c r="CV101">
        <f t="shared" si="117"/>
        <v>0</v>
      </c>
      <c r="CW101">
        <f t="shared" si="118"/>
        <v>0</v>
      </c>
      <c r="CX101">
        <f t="shared" si="119"/>
        <v>0</v>
      </c>
      <c r="CY101">
        <f t="shared" si="120"/>
        <v>0</v>
      </c>
      <c r="CZ101">
        <f t="shared" si="121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31</v>
      </c>
      <c r="DW101" t="str">
        <f>'1.Смета.или.Акт'!D108</f>
        <v>шт.</v>
      </c>
      <c r="DX101">
        <v>1</v>
      </c>
      <c r="EE101">
        <v>32653299</v>
      </c>
      <c r="EF101">
        <v>20</v>
      </c>
      <c r="EG101" t="s">
        <v>33</v>
      </c>
      <c r="EH101">
        <v>0</v>
      </c>
      <c r="EI101" t="s">
        <v>6</v>
      </c>
      <c r="EJ101">
        <v>1</v>
      </c>
      <c r="EK101">
        <v>0</v>
      </c>
      <c r="EL101" t="s">
        <v>59</v>
      </c>
      <c r="EM101" t="s">
        <v>60</v>
      </c>
      <c r="EO101" t="s">
        <v>6</v>
      </c>
      <c r="EQ101">
        <v>0</v>
      </c>
      <c r="ER101">
        <v>24.06</v>
      </c>
      <c r="ES101" s="59">
        <f>'1.Смета.или.Акт'!F108</f>
        <v>22.13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166</v>
      </c>
      <c r="FQ101">
        <v>0</v>
      </c>
      <c r="FR101">
        <f t="shared" si="122"/>
        <v>0</v>
      </c>
      <c r="FS101">
        <v>0</v>
      </c>
      <c r="FV101" t="s">
        <v>22</v>
      </c>
      <c r="FW101" t="s">
        <v>23</v>
      </c>
      <c r="FX101">
        <v>106</v>
      </c>
      <c r="FY101">
        <v>65</v>
      </c>
      <c r="GA101" t="s">
        <v>140</v>
      </c>
      <c r="GD101">
        <v>0</v>
      </c>
      <c r="GF101">
        <v>1510101606</v>
      </c>
      <c r="GG101">
        <v>2</v>
      </c>
      <c r="GH101">
        <v>3</v>
      </c>
      <c r="GI101">
        <v>4</v>
      </c>
      <c r="GJ101">
        <v>0</v>
      </c>
      <c r="GK101">
        <f>ROUND(R101*(S12)/100,0)</f>
        <v>0</v>
      </c>
      <c r="GL101">
        <f t="shared" si="123"/>
        <v>0</v>
      </c>
      <c r="GM101">
        <f t="shared" si="124"/>
        <v>1328</v>
      </c>
      <c r="GN101">
        <f t="shared" si="125"/>
        <v>1328</v>
      </c>
      <c r="GO101">
        <f t="shared" si="126"/>
        <v>0</v>
      </c>
      <c r="GP101">
        <f t="shared" si="127"/>
        <v>0</v>
      </c>
      <c r="GR101">
        <v>1</v>
      </c>
      <c r="GS101">
        <v>1</v>
      </c>
      <c r="GT101">
        <v>0</v>
      </c>
      <c r="GU101" t="s">
        <v>6</v>
      </c>
      <c r="GV101">
        <f t="shared" si="128"/>
        <v>0</v>
      </c>
      <c r="GW101">
        <v>1</v>
      </c>
      <c r="GX101">
        <f t="shared" si="129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99</v>
      </c>
      <c r="D102" s="2"/>
      <c r="E102" s="2" t="s">
        <v>141</v>
      </c>
      <c r="F102" s="2" t="s">
        <v>29</v>
      </c>
      <c r="G102" s="2" t="s">
        <v>142</v>
      </c>
      <c r="H102" s="2" t="s">
        <v>31</v>
      </c>
      <c r="I102" s="2">
        <f>I88*J102</f>
        <v>4</v>
      </c>
      <c r="J102" s="2">
        <v>4</v>
      </c>
      <c r="K102" s="2"/>
      <c r="L102" s="2"/>
      <c r="M102" s="2"/>
      <c r="N102" s="2"/>
      <c r="O102" s="2">
        <f t="shared" si="92"/>
        <v>98</v>
      </c>
      <c r="P102" s="2">
        <f t="shared" si="93"/>
        <v>98</v>
      </c>
      <c r="Q102" s="2">
        <f t="shared" si="94"/>
        <v>0</v>
      </c>
      <c r="R102" s="2">
        <f t="shared" si="95"/>
        <v>0</v>
      </c>
      <c r="S102" s="2">
        <f t="shared" si="96"/>
        <v>0</v>
      </c>
      <c r="T102" s="2">
        <f t="shared" si="97"/>
        <v>0</v>
      </c>
      <c r="U102" s="2">
        <f t="shared" si="98"/>
        <v>0</v>
      </c>
      <c r="V102" s="2">
        <f t="shared" si="99"/>
        <v>0</v>
      </c>
      <c r="W102" s="2">
        <f t="shared" si="100"/>
        <v>0</v>
      </c>
      <c r="X102" s="2">
        <f t="shared" si="101"/>
        <v>0</v>
      </c>
      <c r="Y102" s="2">
        <f t="shared" si="102"/>
        <v>0</v>
      </c>
      <c r="Z102" s="2"/>
      <c r="AA102" s="2">
        <v>34650331</v>
      </c>
      <c r="AB102" s="2">
        <f t="shared" si="103"/>
        <v>24.58</v>
      </c>
      <c r="AC102" s="2">
        <f t="shared" si="130"/>
        <v>24.58</v>
      </c>
      <c r="AD102" s="2">
        <f t="shared" si="104"/>
        <v>0</v>
      </c>
      <c r="AE102" s="2">
        <f t="shared" si="105"/>
        <v>0</v>
      </c>
      <c r="AF102" s="2">
        <f t="shared" si="106"/>
        <v>0</v>
      </c>
      <c r="AG102" s="2">
        <f t="shared" si="107"/>
        <v>0</v>
      </c>
      <c r="AH102" s="2">
        <f t="shared" si="108"/>
        <v>0</v>
      </c>
      <c r="AI102" s="2">
        <f t="shared" si="109"/>
        <v>0</v>
      </c>
      <c r="AJ102" s="2">
        <f t="shared" si="110"/>
        <v>0</v>
      </c>
      <c r="AK102" s="2">
        <v>24.58</v>
      </c>
      <c r="AL102" s="2">
        <v>24.58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1"/>
        <v>98</v>
      </c>
      <c r="CQ102" s="2">
        <f t="shared" si="112"/>
        <v>24.58</v>
      </c>
      <c r="CR102" s="2">
        <f t="shared" si="113"/>
        <v>0</v>
      </c>
      <c r="CS102" s="2">
        <f t="shared" si="114"/>
        <v>0</v>
      </c>
      <c r="CT102" s="2">
        <f t="shared" si="115"/>
        <v>0</v>
      </c>
      <c r="CU102" s="2">
        <f t="shared" si="116"/>
        <v>0</v>
      </c>
      <c r="CV102" s="2">
        <f t="shared" si="117"/>
        <v>0</v>
      </c>
      <c r="CW102" s="2">
        <f t="shared" si="118"/>
        <v>0</v>
      </c>
      <c r="CX102" s="2">
        <f t="shared" si="119"/>
        <v>0</v>
      </c>
      <c r="CY102" s="2">
        <f t="shared" si="120"/>
        <v>0</v>
      </c>
      <c r="CZ102" s="2">
        <f t="shared" si="121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31</v>
      </c>
      <c r="DW102" s="2" t="s">
        <v>31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33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59</v>
      </c>
      <c r="EM102" s="2" t="s">
        <v>60</v>
      </c>
      <c r="EN102" s="2"/>
      <c r="EO102" s="2" t="s">
        <v>6</v>
      </c>
      <c r="EP102" s="2"/>
      <c r="EQ102" s="2">
        <v>0</v>
      </c>
      <c r="ER102" s="2">
        <v>0</v>
      </c>
      <c r="ES102" s="2">
        <v>24.58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2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143</v>
      </c>
      <c r="GB102" s="2"/>
      <c r="GC102" s="2"/>
      <c r="GD102" s="2">
        <v>0</v>
      </c>
      <c r="GE102" s="2"/>
      <c r="GF102" s="2">
        <v>457440625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3"/>
        <v>0</v>
      </c>
      <c r="GM102" s="2">
        <f t="shared" si="124"/>
        <v>98</v>
      </c>
      <c r="GN102" s="2">
        <f t="shared" si="125"/>
        <v>98</v>
      </c>
      <c r="GO102" s="2">
        <f t="shared" si="126"/>
        <v>0</v>
      </c>
      <c r="GP102" s="2">
        <f t="shared" si="127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8"/>
        <v>0</v>
      </c>
      <c r="GW102" s="2">
        <v>1</v>
      </c>
      <c r="GX102" s="2">
        <f t="shared" si="129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120</v>
      </c>
      <c r="E103" t="s">
        <v>141</v>
      </c>
      <c r="F103" t="str">
        <f>'1.Смета.или.Акт'!B110</f>
        <v>Накладная</v>
      </c>
      <c r="G103" t="str">
        <f>'1.Смета.или.Акт'!C110</f>
        <v>Наконечник 2НБ-1 25-50</v>
      </c>
      <c r="H103" t="s">
        <v>31</v>
      </c>
      <c r="I103">
        <f>I89*J103</f>
        <v>4</v>
      </c>
      <c r="J103">
        <v>4</v>
      </c>
      <c r="O103">
        <f t="shared" si="92"/>
        <v>737</v>
      </c>
      <c r="P103">
        <f t="shared" si="93"/>
        <v>737</v>
      </c>
      <c r="Q103">
        <f t="shared" si="94"/>
        <v>0</v>
      </c>
      <c r="R103">
        <f t="shared" si="95"/>
        <v>0</v>
      </c>
      <c r="S103">
        <f t="shared" si="96"/>
        <v>0</v>
      </c>
      <c r="T103">
        <f t="shared" si="97"/>
        <v>0</v>
      </c>
      <c r="U103">
        <f t="shared" si="98"/>
        <v>0</v>
      </c>
      <c r="V103">
        <f t="shared" si="99"/>
        <v>0</v>
      </c>
      <c r="W103">
        <f t="shared" si="100"/>
        <v>0</v>
      </c>
      <c r="X103">
        <f t="shared" si="101"/>
        <v>0</v>
      </c>
      <c r="Y103">
        <f t="shared" si="102"/>
        <v>0</v>
      </c>
      <c r="AA103">
        <v>34650332</v>
      </c>
      <c r="AB103">
        <f t="shared" si="103"/>
        <v>24.58</v>
      </c>
      <c r="AC103">
        <f t="shared" si="130"/>
        <v>24.58</v>
      </c>
      <c r="AD103">
        <f t="shared" si="104"/>
        <v>0</v>
      </c>
      <c r="AE103">
        <f t="shared" si="105"/>
        <v>0</v>
      </c>
      <c r="AF103">
        <f t="shared" si="106"/>
        <v>0</v>
      </c>
      <c r="AG103">
        <f t="shared" si="107"/>
        <v>0</v>
      </c>
      <c r="AH103">
        <f t="shared" si="108"/>
        <v>0</v>
      </c>
      <c r="AI103">
        <f t="shared" si="109"/>
        <v>0</v>
      </c>
      <c r="AJ103">
        <f t="shared" si="110"/>
        <v>0</v>
      </c>
      <c r="AK103">
        <v>24.58</v>
      </c>
      <c r="AL103" s="59">
        <f>'1.Смета.или.Акт'!F110</f>
        <v>24.58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'1.Смета.или.Акт'!J110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1"/>
        <v>737</v>
      </c>
      <c r="CQ103">
        <f t="shared" si="112"/>
        <v>184.35</v>
      </c>
      <c r="CR103">
        <f t="shared" si="113"/>
        <v>0</v>
      </c>
      <c r="CS103">
        <f t="shared" si="114"/>
        <v>0</v>
      </c>
      <c r="CT103">
        <f t="shared" si="115"/>
        <v>0</v>
      </c>
      <c r="CU103">
        <f t="shared" si="116"/>
        <v>0</v>
      </c>
      <c r="CV103">
        <f t="shared" si="117"/>
        <v>0</v>
      </c>
      <c r="CW103">
        <f t="shared" si="118"/>
        <v>0</v>
      </c>
      <c r="CX103">
        <f t="shared" si="119"/>
        <v>0</v>
      </c>
      <c r="CY103">
        <f t="shared" si="120"/>
        <v>0</v>
      </c>
      <c r="CZ103">
        <f t="shared" si="121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31</v>
      </c>
      <c r="DW103" t="str">
        <f>'1.Смета.или.Акт'!D110</f>
        <v>шт.</v>
      </c>
      <c r="DX103">
        <v>1</v>
      </c>
      <c r="EE103">
        <v>32653299</v>
      </c>
      <c r="EF103">
        <v>20</v>
      </c>
      <c r="EG103" t="s">
        <v>33</v>
      </c>
      <c r="EH103">
        <v>0</v>
      </c>
      <c r="EI103" t="s">
        <v>6</v>
      </c>
      <c r="EJ103">
        <v>1</v>
      </c>
      <c r="EK103">
        <v>0</v>
      </c>
      <c r="EL103" t="s">
        <v>59</v>
      </c>
      <c r="EM103" t="s">
        <v>60</v>
      </c>
      <c r="EO103" t="s">
        <v>6</v>
      </c>
      <c r="EQ103">
        <v>0</v>
      </c>
      <c r="ER103">
        <v>26.71</v>
      </c>
      <c r="ES103" s="59">
        <f>'1.Смета.или.Акт'!F110</f>
        <v>24.58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184.33</v>
      </c>
      <c r="FQ103">
        <v>0</v>
      </c>
      <c r="FR103">
        <f t="shared" si="122"/>
        <v>0</v>
      </c>
      <c r="FS103">
        <v>0</v>
      </c>
      <c r="FV103" t="s">
        <v>22</v>
      </c>
      <c r="FW103" t="s">
        <v>23</v>
      </c>
      <c r="FX103">
        <v>106</v>
      </c>
      <c r="FY103">
        <v>65</v>
      </c>
      <c r="GA103" t="s">
        <v>143</v>
      </c>
      <c r="GD103">
        <v>0</v>
      </c>
      <c r="GF103">
        <v>457440625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3"/>
        <v>0</v>
      </c>
      <c r="GM103">
        <f t="shared" si="124"/>
        <v>737</v>
      </c>
      <c r="GN103">
        <f t="shared" si="125"/>
        <v>737</v>
      </c>
      <c r="GO103">
        <f t="shared" si="126"/>
        <v>0</v>
      </c>
      <c r="GP103">
        <f t="shared" si="127"/>
        <v>0</v>
      </c>
      <c r="GR103">
        <v>1</v>
      </c>
      <c r="GS103">
        <v>1</v>
      </c>
      <c r="GT103">
        <v>0</v>
      </c>
      <c r="GU103" t="s">
        <v>6</v>
      </c>
      <c r="GV103">
        <f t="shared" si="128"/>
        <v>0</v>
      </c>
      <c r="GW103">
        <v>1</v>
      </c>
      <c r="GX103">
        <f t="shared" si="129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90</v>
      </c>
      <c r="D104" s="2"/>
      <c r="E104" s="2" t="s">
        <v>144</v>
      </c>
      <c r="F104" s="2" t="s">
        <v>29</v>
      </c>
      <c r="G104" s="2" t="s">
        <v>145</v>
      </c>
      <c r="H104" s="2" t="s">
        <v>31</v>
      </c>
      <c r="I104" s="2">
        <f>I88*J104</f>
        <v>24</v>
      </c>
      <c r="J104" s="2">
        <v>24</v>
      </c>
      <c r="K104" s="2"/>
      <c r="L104" s="2"/>
      <c r="M104" s="2"/>
      <c r="N104" s="2"/>
      <c r="O104" s="2">
        <f t="shared" si="92"/>
        <v>693</v>
      </c>
      <c r="P104" s="2">
        <f t="shared" si="93"/>
        <v>693</v>
      </c>
      <c r="Q104" s="2">
        <f t="shared" si="94"/>
        <v>0</v>
      </c>
      <c r="R104" s="2">
        <f t="shared" si="95"/>
        <v>0</v>
      </c>
      <c r="S104" s="2">
        <f t="shared" si="96"/>
        <v>0</v>
      </c>
      <c r="T104" s="2">
        <f t="shared" si="97"/>
        <v>0</v>
      </c>
      <c r="U104" s="2">
        <f t="shared" si="98"/>
        <v>0</v>
      </c>
      <c r="V104" s="2">
        <f t="shared" si="99"/>
        <v>0</v>
      </c>
      <c r="W104" s="2">
        <f t="shared" si="100"/>
        <v>0</v>
      </c>
      <c r="X104" s="2">
        <f t="shared" si="101"/>
        <v>0</v>
      </c>
      <c r="Y104" s="2">
        <f t="shared" si="102"/>
        <v>0</v>
      </c>
      <c r="Z104" s="2"/>
      <c r="AA104" s="2">
        <v>34650331</v>
      </c>
      <c r="AB104" s="2">
        <f t="shared" si="103"/>
        <v>28.88</v>
      </c>
      <c r="AC104" s="2">
        <f t="shared" si="130"/>
        <v>28.88</v>
      </c>
      <c r="AD104" s="2">
        <f t="shared" si="104"/>
        <v>0</v>
      </c>
      <c r="AE104" s="2">
        <f t="shared" si="105"/>
        <v>0</v>
      </c>
      <c r="AF104" s="2">
        <f t="shared" si="106"/>
        <v>0</v>
      </c>
      <c r="AG104" s="2">
        <f t="shared" si="107"/>
        <v>0</v>
      </c>
      <c r="AH104" s="2">
        <f t="shared" si="108"/>
        <v>0</v>
      </c>
      <c r="AI104" s="2">
        <f t="shared" si="109"/>
        <v>0</v>
      </c>
      <c r="AJ104" s="2">
        <f t="shared" si="110"/>
        <v>0</v>
      </c>
      <c r="AK104" s="2">
        <v>28.88</v>
      </c>
      <c r="AL104" s="2">
        <v>28.88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146</v>
      </c>
      <c r="BK104" s="2"/>
      <c r="BL104" s="2"/>
      <c r="BM104" s="2">
        <v>500001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0</v>
      </c>
      <c r="CA104" s="2">
        <v>0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1"/>
        <v>693</v>
      </c>
      <c r="CQ104" s="2">
        <f t="shared" si="112"/>
        <v>28.88</v>
      </c>
      <c r="CR104" s="2">
        <f t="shared" si="113"/>
        <v>0</v>
      </c>
      <c r="CS104" s="2">
        <f t="shared" si="114"/>
        <v>0</v>
      </c>
      <c r="CT104" s="2">
        <f t="shared" si="115"/>
        <v>0</v>
      </c>
      <c r="CU104" s="2">
        <f t="shared" si="116"/>
        <v>0</v>
      </c>
      <c r="CV104" s="2">
        <f t="shared" si="117"/>
        <v>0</v>
      </c>
      <c r="CW104" s="2">
        <f t="shared" si="118"/>
        <v>0</v>
      </c>
      <c r="CX104" s="2">
        <f t="shared" si="119"/>
        <v>0</v>
      </c>
      <c r="CY104" s="2">
        <f t="shared" si="120"/>
        <v>0</v>
      </c>
      <c r="CZ104" s="2">
        <f t="shared" si="121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31</v>
      </c>
      <c r="DW104" s="2" t="s">
        <v>31</v>
      </c>
      <c r="DX104" s="2">
        <v>1</v>
      </c>
      <c r="DY104" s="2"/>
      <c r="DZ104" s="2"/>
      <c r="EA104" s="2"/>
      <c r="EB104" s="2"/>
      <c r="EC104" s="2"/>
      <c r="ED104" s="2"/>
      <c r="EE104" s="2">
        <v>32653291</v>
      </c>
      <c r="EF104" s="2">
        <v>20</v>
      </c>
      <c r="EG104" s="2" t="s">
        <v>33</v>
      </c>
      <c r="EH104" s="2">
        <v>0</v>
      </c>
      <c r="EI104" s="2" t="s">
        <v>6</v>
      </c>
      <c r="EJ104" s="2">
        <v>1</v>
      </c>
      <c r="EK104" s="2">
        <v>500001</v>
      </c>
      <c r="EL104" s="2" t="s">
        <v>34</v>
      </c>
      <c r="EM104" s="2" t="s">
        <v>35</v>
      </c>
      <c r="EN104" s="2"/>
      <c r="EO104" s="2" t="s">
        <v>6</v>
      </c>
      <c r="EP104" s="2"/>
      <c r="EQ104" s="2">
        <v>0</v>
      </c>
      <c r="ER104" s="2">
        <v>6143.8</v>
      </c>
      <c r="ES104" s="2">
        <v>28.88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2"/>
        <v>0</v>
      </c>
      <c r="FS104" s="2">
        <v>0</v>
      </c>
      <c r="FT104" s="2"/>
      <c r="FU104" s="2"/>
      <c r="FV104" s="2"/>
      <c r="FW104" s="2"/>
      <c r="FX104" s="2">
        <v>0</v>
      </c>
      <c r="FY104" s="2">
        <v>0</v>
      </c>
      <c r="FZ104" s="2"/>
      <c r="GA104" s="2" t="s">
        <v>147</v>
      </c>
      <c r="GB104" s="2"/>
      <c r="GC104" s="2"/>
      <c r="GD104" s="2">
        <v>0</v>
      </c>
      <c r="GE104" s="2"/>
      <c r="GF104" s="2">
        <v>1411697821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3"/>
        <v>0</v>
      </c>
      <c r="GM104" s="2">
        <f t="shared" si="124"/>
        <v>693</v>
      </c>
      <c r="GN104" s="2">
        <f t="shared" si="125"/>
        <v>693</v>
      </c>
      <c r="GO104" s="2">
        <f t="shared" si="126"/>
        <v>0</v>
      </c>
      <c r="GP104" s="2">
        <f t="shared" si="127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8"/>
        <v>0</v>
      </c>
      <c r="GW104" s="2">
        <v>1</v>
      </c>
      <c r="GX104" s="2">
        <f t="shared" si="129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111</v>
      </c>
      <c r="E105" t="s">
        <v>144</v>
      </c>
      <c r="F105" t="str">
        <f>'1.Смета.или.Акт'!B112</f>
        <v>Накладная</v>
      </c>
      <c r="G105" t="str">
        <f>'1.Смета.или.Акт'!C112</f>
        <v>Скоба СК-7-1</v>
      </c>
      <c r="H105" t="s">
        <v>31</v>
      </c>
      <c r="I105">
        <f>I89*J105</f>
        <v>24</v>
      </c>
      <c r="J105">
        <v>24</v>
      </c>
      <c r="O105">
        <f t="shared" si="92"/>
        <v>5198</v>
      </c>
      <c r="P105">
        <f t="shared" si="93"/>
        <v>5198</v>
      </c>
      <c r="Q105">
        <f t="shared" si="94"/>
        <v>0</v>
      </c>
      <c r="R105">
        <f t="shared" si="95"/>
        <v>0</v>
      </c>
      <c r="S105">
        <f t="shared" si="96"/>
        <v>0</v>
      </c>
      <c r="T105">
        <f t="shared" si="97"/>
        <v>0</v>
      </c>
      <c r="U105">
        <f t="shared" si="98"/>
        <v>0</v>
      </c>
      <c r="V105">
        <f t="shared" si="99"/>
        <v>0</v>
      </c>
      <c r="W105">
        <f t="shared" si="100"/>
        <v>0</v>
      </c>
      <c r="X105">
        <f t="shared" si="101"/>
        <v>0</v>
      </c>
      <c r="Y105">
        <f t="shared" si="102"/>
        <v>0</v>
      </c>
      <c r="AA105">
        <v>34650332</v>
      </c>
      <c r="AB105">
        <f t="shared" si="103"/>
        <v>28.88</v>
      </c>
      <c r="AC105">
        <f t="shared" si="130"/>
        <v>28.88</v>
      </c>
      <c r="AD105">
        <f t="shared" si="104"/>
        <v>0</v>
      </c>
      <c r="AE105">
        <f t="shared" si="105"/>
        <v>0</v>
      </c>
      <c r="AF105">
        <f t="shared" si="106"/>
        <v>0</v>
      </c>
      <c r="AG105">
        <f t="shared" si="107"/>
        <v>0</v>
      </c>
      <c r="AH105">
        <f t="shared" si="108"/>
        <v>0</v>
      </c>
      <c r="AI105">
        <f t="shared" si="109"/>
        <v>0</v>
      </c>
      <c r="AJ105">
        <f t="shared" si="110"/>
        <v>0</v>
      </c>
      <c r="AK105">
        <v>28.88</v>
      </c>
      <c r="AL105" s="59">
        <f>'1.Смета.или.Акт'!F112</f>
        <v>28.88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'1.Смета.или.Акт'!J112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146</v>
      </c>
      <c r="BM105">
        <v>500001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0</v>
      </c>
      <c r="CA105">
        <v>0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1"/>
        <v>5198</v>
      </c>
      <c r="CQ105">
        <f t="shared" si="112"/>
        <v>216.6</v>
      </c>
      <c r="CR105">
        <f t="shared" si="113"/>
        <v>0</v>
      </c>
      <c r="CS105">
        <f t="shared" si="114"/>
        <v>0</v>
      </c>
      <c r="CT105">
        <f t="shared" si="115"/>
        <v>0</v>
      </c>
      <c r="CU105">
        <f t="shared" si="116"/>
        <v>0</v>
      </c>
      <c r="CV105">
        <f t="shared" si="117"/>
        <v>0</v>
      </c>
      <c r="CW105">
        <f t="shared" si="118"/>
        <v>0</v>
      </c>
      <c r="CX105">
        <f t="shared" si="119"/>
        <v>0</v>
      </c>
      <c r="CY105">
        <f t="shared" si="120"/>
        <v>0</v>
      </c>
      <c r="CZ105">
        <f t="shared" si="121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31</v>
      </c>
      <c r="DW105" t="str">
        <f>'1.Смета.или.Акт'!D112</f>
        <v>шт.</v>
      </c>
      <c r="DX105">
        <v>1</v>
      </c>
      <c r="EE105">
        <v>32653291</v>
      </c>
      <c r="EF105">
        <v>20</v>
      </c>
      <c r="EG105" t="s">
        <v>33</v>
      </c>
      <c r="EH105">
        <v>0</v>
      </c>
      <c r="EI105" t="s">
        <v>6</v>
      </c>
      <c r="EJ105">
        <v>1</v>
      </c>
      <c r="EK105">
        <v>500001</v>
      </c>
      <c r="EL105" t="s">
        <v>34</v>
      </c>
      <c r="EM105" t="s">
        <v>35</v>
      </c>
      <c r="EO105" t="s">
        <v>6</v>
      </c>
      <c r="EQ105">
        <v>0</v>
      </c>
      <c r="ER105">
        <v>31.39</v>
      </c>
      <c r="ES105" s="59">
        <f>'1.Смета.или.Акт'!F112</f>
        <v>28.88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216.61</v>
      </c>
      <c r="FQ105">
        <v>0</v>
      </c>
      <c r="FR105">
        <f t="shared" si="122"/>
        <v>0</v>
      </c>
      <c r="FS105">
        <v>0</v>
      </c>
      <c r="FX105">
        <v>0</v>
      </c>
      <c r="FY105">
        <v>0</v>
      </c>
      <c r="GA105" t="s">
        <v>147</v>
      </c>
      <c r="GD105">
        <v>0</v>
      </c>
      <c r="GF105">
        <v>1411697821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3"/>
        <v>0</v>
      </c>
      <c r="GM105">
        <f t="shared" si="124"/>
        <v>5198</v>
      </c>
      <c r="GN105">
        <f t="shared" si="125"/>
        <v>5198</v>
      </c>
      <c r="GO105">
        <f t="shared" si="126"/>
        <v>0</v>
      </c>
      <c r="GP105">
        <f t="shared" si="127"/>
        <v>0</v>
      </c>
      <c r="GR105">
        <v>1</v>
      </c>
      <c r="GS105">
        <v>1</v>
      </c>
      <c r="GT105">
        <v>0</v>
      </c>
      <c r="GU105" t="s">
        <v>6</v>
      </c>
      <c r="GV105">
        <f t="shared" si="128"/>
        <v>0</v>
      </c>
      <c r="GW105">
        <v>1</v>
      </c>
      <c r="GX105">
        <f t="shared" si="129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91</v>
      </c>
      <c r="D106" s="2"/>
      <c r="E106" s="2" t="s">
        <v>148</v>
      </c>
      <c r="F106" s="2" t="s">
        <v>29</v>
      </c>
      <c r="G106" s="2" t="s">
        <v>149</v>
      </c>
      <c r="H106" s="2" t="s">
        <v>150</v>
      </c>
      <c r="I106" s="2">
        <f>I88*J106</f>
        <v>3000</v>
      </c>
      <c r="J106" s="2">
        <v>3000</v>
      </c>
      <c r="K106" s="2"/>
      <c r="L106" s="2"/>
      <c r="M106" s="2"/>
      <c r="N106" s="2"/>
      <c r="O106" s="2">
        <f t="shared" si="92"/>
        <v>16650</v>
      </c>
      <c r="P106" s="2">
        <f t="shared" si="93"/>
        <v>16650</v>
      </c>
      <c r="Q106" s="2">
        <f t="shared" si="94"/>
        <v>0</v>
      </c>
      <c r="R106" s="2">
        <f t="shared" si="95"/>
        <v>0</v>
      </c>
      <c r="S106" s="2">
        <f t="shared" si="96"/>
        <v>0</v>
      </c>
      <c r="T106" s="2">
        <f t="shared" si="97"/>
        <v>0</v>
      </c>
      <c r="U106" s="2">
        <f t="shared" si="98"/>
        <v>0</v>
      </c>
      <c r="V106" s="2">
        <f t="shared" si="99"/>
        <v>0</v>
      </c>
      <c r="W106" s="2">
        <f t="shared" si="100"/>
        <v>0</v>
      </c>
      <c r="X106" s="2">
        <f t="shared" si="101"/>
        <v>0</v>
      </c>
      <c r="Y106" s="2">
        <f t="shared" si="102"/>
        <v>0</v>
      </c>
      <c r="Z106" s="2"/>
      <c r="AA106" s="2">
        <v>34650331</v>
      </c>
      <c r="AB106" s="2">
        <f t="shared" si="103"/>
        <v>5.55</v>
      </c>
      <c r="AC106" s="2">
        <f t="shared" si="130"/>
        <v>5.55</v>
      </c>
      <c r="AD106" s="2">
        <f t="shared" si="104"/>
        <v>0</v>
      </c>
      <c r="AE106" s="2">
        <f t="shared" si="105"/>
        <v>0</v>
      </c>
      <c r="AF106" s="2">
        <f t="shared" si="106"/>
        <v>0</v>
      </c>
      <c r="AG106" s="2">
        <f t="shared" si="107"/>
        <v>0</v>
      </c>
      <c r="AH106" s="2">
        <f t="shared" si="108"/>
        <v>0</v>
      </c>
      <c r="AI106" s="2">
        <f t="shared" si="109"/>
        <v>0</v>
      </c>
      <c r="AJ106" s="2">
        <f t="shared" si="110"/>
        <v>0</v>
      </c>
      <c r="AK106" s="2">
        <v>5.55</v>
      </c>
      <c r="AL106" s="2">
        <v>5.55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32</v>
      </c>
      <c r="BK106" s="2"/>
      <c r="BL106" s="2"/>
      <c r="BM106" s="2">
        <v>500001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0</v>
      </c>
      <c r="CA106" s="2">
        <v>0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1"/>
        <v>16650</v>
      </c>
      <c r="CQ106" s="2">
        <f t="shared" si="112"/>
        <v>5.55</v>
      </c>
      <c r="CR106" s="2">
        <f t="shared" si="113"/>
        <v>0</v>
      </c>
      <c r="CS106" s="2">
        <f t="shared" si="114"/>
        <v>0</v>
      </c>
      <c r="CT106" s="2">
        <f t="shared" si="115"/>
        <v>0</v>
      </c>
      <c r="CU106" s="2">
        <f t="shared" si="116"/>
        <v>0</v>
      </c>
      <c r="CV106" s="2">
        <f t="shared" si="117"/>
        <v>0</v>
      </c>
      <c r="CW106" s="2">
        <f t="shared" si="118"/>
        <v>0</v>
      </c>
      <c r="CX106" s="2">
        <f t="shared" si="119"/>
        <v>0</v>
      </c>
      <c r="CY106" s="2">
        <f t="shared" si="120"/>
        <v>0</v>
      </c>
      <c r="CZ106" s="2">
        <f t="shared" si="121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1003</v>
      </c>
      <c r="DV106" s="2" t="s">
        <v>150</v>
      </c>
      <c r="DW106" s="2" t="s">
        <v>150</v>
      </c>
      <c r="DX106" s="2">
        <v>1</v>
      </c>
      <c r="DY106" s="2"/>
      <c r="DZ106" s="2"/>
      <c r="EA106" s="2"/>
      <c r="EB106" s="2"/>
      <c r="EC106" s="2"/>
      <c r="ED106" s="2"/>
      <c r="EE106" s="2">
        <v>32653291</v>
      </c>
      <c r="EF106" s="2">
        <v>20</v>
      </c>
      <c r="EG106" s="2" t="s">
        <v>33</v>
      </c>
      <c r="EH106" s="2">
        <v>0</v>
      </c>
      <c r="EI106" s="2" t="s">
        <v>6</v>
      </c>
      <c r="EJ106" s="2">
        <v>1</v>
      </c>
      <c r="EK106" s="2">
        <v>500001</v>
      </c>
      <c r="EL106" s="2" t="s">
        <v>34</v>
      </c>
      <c r="EM106" s="2" t="s">
        <v>35</v>
      </c>
      <c r="EN106" s="2"/>
      <c r="EO106" s="2" t="s">
        <v>6</v>
      </c>
      <c r="EP106" s="2"/>
      <c r="EQ106" s="2">
        <v>0</v>
      </c>
      <c r="ER106" s="2">
        <v>14.4</v>
      </c>
      <c r="ES106" s="2">
        <v>5.55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2"/>
        <v>0</v>
      </c>
      <c r="FS106" s="2">
        <v>0</v>
      </c>
      <c r="FT106" s="2"/>
      <c r="FU106" s="2"/>
      <c r="FV106" s="2"/>
      <c r="FW106" s="2"/>
      <c r="FX106" s="2">
        <v>0</v>
      </c>
      <c r="FY106" s="2">
        <v>0</v>
      </c>
      <c r="FZ106" s="2"/>
      <c r="GA106" s="2" t="s">
        <v>151</v>
      </c>
      <c r="GB106" s="2"/>
      <c r="GC106" s="2"/>
      <c r="GD106" s="2">
        <v>0</v>
      </c>
      <c r="GE106" s="2"/>
      <c r="GF106" s="2">
        <v>1134394015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3"/>
        <v>0</v>
      </c>
      <c r="GM106" s="2">
        <f t="shared" si="124"/>
        <v>16650</v>
      </c>
      <c r="GN106" s="2">
        <f t="shared" si="125"/>
        <v>16650</v>
      </c>
      <c r="GO106" s="2">
        <f t="shared" si="126"/>
        <v>0</v>
      </c>
      <c r="GP106" s="2">
        <f t="shared" si="127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8"/>
        <v>0</v>
      </c>
      <c r="GW106" s="2">
        <v>1</v>
      </c>
      <c r="GX106" s="2">
        <f t="shared" si="129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112</v>
      </c>
      <c r="E107" t="s">
        <v>148</v>
      </c>
      <c r="F107" t="str">
        <f>'1.Смета.или.Акт'!B114</f>
        <v>Накладная</v>
      </c>
      <c r="G107" t="str">
        <f>'1.Смета.или.Акт'!C114</f>
        <v>Провод СИП 3 1х50</v>
      </c>
      <c r="H107" t="s">
        <v>150</v>
      </c>
      <c r="I107">
        <f>I89*J107</f>
        <v>3000</v>
      </c>
      <c r="J107">
        <v>3000</v>
      </c>
      <c r="O107">
        <f t="shared" si="92"/>
        <v>124875</v>
      </c>
      <c r="P107">
        <f t="shared" si="93"/>
        <v>124875</v>
      </c>
      <c r="Q107">
        <f t="shared" si="94"/>
        <v>0</v>
      </c>
      <c r="R107">
        <f t="shared" si="95"/>
        <v>0</v>
      </c>
      <c r="S107">
        <f t="shared" si="96"/>
        <v>0</v>
      </c>
      <c r="T107">
        <f t="shared" si="97"/>
        <v>0</v>
      </c>
      <c r="U107">
        <f t="shared" si="98"/>
        <v>0</v>
      </c>
      <c r="V107">
        <f t="shared" si="99"/>
        <v>0</v>
      </c>
      <c r="W107">
        <f t="shared" si="100"/>
        <v>0</v>
      </c>
      <c r="X107">
        <f t="shared" si="101"/>
        <v>0</v>
      </c>
      <c r="Y107">
        <f t="shared" si="102"/>
        <v>0</v>
      </c>
      <c r="AA107">
        <v>34650332</v>
      </c>
      <c r="AB107">
        <f t="shared" si="103"/>
        <v>5.55</v>
      </c>
      <c r="AC107">
        <f t="shared" si="130"/>
        <v>5.55</v>
      </c>
      <c r="AD107">
        <f t="shared" si="104"/>
        <v>0</v>
      </c>
      <c r="AE107">
        <f t="shared" si="105"/>
        <v>0</v>
      </c>
      <c r="AF107">
        <f t="shared" si="106"/>
        <v>0</v>
      </c>
      <c r="AG107">
        <f t="shared" si="107"/>
        <v>0</v>
      </c>
      <c r="AH107">
        <f t="shared" si="108"/>
        <v>0</v>
      </c>
      <c r="AI107">
        <f t="shared" si="109"/>
        <v>0</v>
      </c>
      <c r="AJ107">
        <f t="shared" si="110"/>
        <v>0</v>
      </c>
      <c r="AK107">
        <v>5.55</v>
      </c>
      <c r="AL107" s="59">
        <f>'1.Смета.или.Акт'!F114</f>
        <v>5.55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'1.Смета.или.Акт'!J114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32</v>
      </c>
      <c r="BM107">
        <v>500001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0</v>
      </c>
      <c r="CA107">
        <v>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1"/>
        <v>124875</v>
      </c>
      <c r="CQ107">
        <f t="shared" si="112"/>
        <v>41.625</v>
      </c>
      <c r="CR107">
        <f t="shared" si="113"/>
        <v>0</v>
      </c>
      <c r="CS107">
        <f t="shared" si="114"/>
        <v>0</v>
      </c>
      <c r="CT107">
        <f t="shared" si="115"/>
        <v>0</v>
      </c>
      <c r="CU107">
        <f t="shared" si="116"/>
        <v>0</v>
      </c>
      <c r="CV107">
        <f t="shared" si="117"/>
        <v>0</v>
      </c>
      <c r="CW107">
        <f t="shared" si="118"/>
        <v>0</v>
      </c>
      <c r="CX107">
        <f t="shared" si="119"/>
        <v>0</v>
      </c>
      <c r="CY107">
        <f t="shared" si="120"/>
        <v>0</v>
      </c>
      <c r="CZ107">
        <f t="shared" si="121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1003</v>
      </c>
      <c r="DV107" t="s">
        <v>150</v>
      </c>
      <c r="DW107" t="str">
        <f>'1.Смета.или.Акт'!D114</f>
        <v>м</v>
      </c>
      <c r="DX107">
        <v>1</v>
      </c>
      <c r="EE107">
        <v>32653291</v>
      </c>
      <c r="EF107">
        <v>20</v>
      </c>
      <c r="EG107" t="s">
        <v>33</v>
      </c>
      <c r="EH107">
        <v>0</v>
      </c>
      <c r="EI107" t="s">
        <v>6</v>
      </c>
      <c r="EJ107">
        <v>1</v>
      </c>
      <c r="EK107">
        <v>500001</v>
      </c>
      <c r="EL107" t="s">
        <v>34</v>
      </c>
      <c r="EM107" t="s">
        <v>35</v>
      </c>
      <c r="EO107" t="s">
        <v>6</v>
      </c>
      <c r="EQ107">
        <v>0</v>
      </c>
      <c r="ER107">
        <v>5.55</v>
      </c>
      <c r="ES107" s="59">
        <f>'1.Смета.или.Акт'!F114</f>
        <v>5.55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41.61</v>
      </c>
      <c r="FQ107">
        <v>0</v>
      </c>
      <c r="FR107">
        <f t="shared" si="122"/>
        <v>0</v>
      </c>
      <c r="FS107">
        <v>0</v>
      </c>
      <c r="FX107">
        <v>0</v>
      </c>
      <c r="FY107">
        <v>0</v>
      </c>
      <c r="GA107" t="s">
        <v>151</v>
      </c>
      <c r="GD107">
        <v>0</v>
      </c>
      <c r="GF107">
        <v>1134394015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3"/>
        <v>0</v>
      </c>
      <c r="GM107">
        <f t="shared" si="124"/>
        <v>124875</v>
      </c>
      <c r="GN107">
        <f t="shared" si="125"/>
        <v>124875</v>
      </c>
      <c r="GO107">
        <f t="shared" si="126"/>
        <v>0</v>
      </c>
      <c r="GP107">
        <f t="shared" si="127"/>
        <v>0</v>
      </c>
      <c r="GR107">
        <v>1</v>
      </c>
      <c r="GS107">
        <v>1</v>
      </c>
      <c r="GT107">
        <v>0</v>
      </c>
      <c r="GU107" t="s">
        <v>6</v>
      </c>
      <c r="GV107">
        <f t="shared" si="128"/>
        <v>0</v>
      </c>
      <c r="GW107">
        <v>1</v>
      </c>
      <c r="GX107">
        <f t="shared" si="129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92</v>
      </c>
      <c r="D108" s="2"/>
      <c r="E108" s="2" t="s">
        <v>152</v>
      </c>
      <c r="F108" s="2" t="s">
        <v>29</v>
      </c>
      <c r="G108" s="2" t="s">
        <v>153</v>
      </c>
      <c r="H108" s="2" t="s">
        <v>31</v>
      </c>
      <c r="I108" s="2">
        <f>I88*J108</f>
        <v>30</v>
      </c>
      <c r="J108" s="2">
        <v>30</v>
      </c>
      <c r="K108" s="2"/>
      <c r="L108" s="2"/>
      <c r="M108" s="2"/>
      <c r="N108" s="2"/>
      <c r="O108" s="2">
        <f t="shared" si="92"/>
        <v>131</v>
      </c>
      <c r="P108" s="2">
        <f t="shared" si="93"/>
        <v>131</v>
      </c>
      <c r="Q108" s="2">
        <f t="shared" si="94"/>
        <v>0</v>
      </c>
      <c r="R108" s="2">
        <f t="shared" si="95"/>
        <v>0</v>
      </c>
      <c r="S108" s="2">
        <f t="shared" si="96"/>
        <v>0</v>
      </c>
      <c r="T108" s="2">
        <f t="shared" si="97"/>
        <v>0</v>
      </c>
      <c r="U108" s="2">
        <f t="shared" si="98"/>
        <v>0</v>
      </c>
      <c r="V108" s="2">
        <f t="shared" si="99"/>
        <v>0</v>
      </c>
      <c r="W108" s="2">
        <f t="shared" si="100"/>
        <v>0</v>
      </c>
      <c r="X108" s="2">
        <f t="shared" si="101"/>
        <v>0</v>
      </c>
      <c r="Y108" s="2">
        <f t="shared" si="102"/>
        <v>0</v>
      </c>
      <c r="Z108" s="2"/>
      <c r="AA108" s="2">
        <v>34650331</v>
      </c>
      <c r="AB108" s="2">
        <f t="shared" si="103"/>
        <v>4.3499999999999996</v>
      </c>
      <c r="AC108" s="2">
        <f t="shared" si="130"/>
        <v>4.3499999999999996</v>
      </c>
      <c r="AD108" s="2">
        <f t="shared" si="104"/>
        <v>0</v>
      </c>
      <c r="AE108" s="2">
        <f t="shared" si="105"/>
        <v>0</v>
      </c>
      <c r="AF108" s="2">
        <f t="shared" si="106"/>
        <v>0</v>
      </c>
      <c r="AG108" s="2">
        <f t="shared" si="107"/>
        <v>0</v>
      </c>
      <c r="AH108" s="2">
        <f t="shared" si="108"/>
        <v>0</v>
      </c>
      <c r="AI108" s="2">
        <f t="shared" si="109"/>
        <v>0</v>
      </c>
      <c r="AJ108" s="2">
        <f t="shared" si="110"/>
        <v>0</v>
      </c>
      <c r="AK108" s="2">
        <v>4.3499999999999996</v>
      </c>
      <c r="AL108" s="2">
        <v>4.3499999999999996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49</v>
      </c>
      <c r="BK108" s="2"/>
      <c r="BL108" s="2"/>
      <c r="BM108" s="2">
        <v>500001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0</v>
      </c>
      <c r="CA108" s="2">
        <v>0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1"/>
        <v>131</v>
      </c>
      <c r="CQ108" s="2">
        <f t="shared" si="112"/>
        <v>4.3499999999999996</v>
      </c>
      <c r="CR108" s="2">
        <f t="shared" si="113"/>
        <v>0</v>
      </c>
      <c r="CS108" s="2">
        <f t="shared" si="114"/>
        <v>0</v>
      </c>
      <c r="CT108" s="2">
        <f t="shared" si="115"/>
        <v>0</v>
      </c>
      <c r="CU108" s="2">
        <f t="shared" si="116"/>
        <v>0</v>
      </c>
      <c r="CV108" s="2">
        <f t="shared" si="117"/>
        <v>0</v>
      </c>
      <c r="CW108" s="2">
        <f t="shared" si="118"/>
        <v>0</v>
      </c>
      <c r="CX108" s="2">
        <f t="shared" si="119"/>
        <v>0</v>
      </c>
      <c r="CY108" s="2">
        <f t="shared" si="120"/>
        <v>0</v>
      </c>
      <c r="CZ108" s="2">
        <f t="shared" si="121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31</v>
      </c>
      <c r="DW108" s="2" t="s">
        <v>31</v>
      </c>
      <c r="DX108" s="2">
        <v>1</v>
      </c>
      <c r="DY108" s="2"/>
      <c r="DZ108" s="2"/>
      <c r="EA108" s="2"/>
      <c r="EB108" s="2"/>
      <c r="EC108" s="2"/>
      <c r="ED108" s="2"/>
      <c r="EE108" s="2">
        <v>32653291</v>
      </c>
      <c r="EF108" s="2">
        <v>20</v>
      </c>
      <c r="EG108" s="2" t="s">
        <v>33</v>
      </c>
      <c r="EH108" s="2">
        <v>0</v>
      </c>
      <c r="EI108" s="2" t="s">
        <v>6</v>
      </c>
      <c r="EJ108" s="2">
        <v>1</v>
      </c>
      <c r="EK108" s="2">
        <v>500001</v>
      </c>
      <c r="EL108" s="2" t="s">
        <v>34</v>
      </c>
      <c r="EM108" s="2" t="s">
        <v>35</v>
      </c>
      <c r="EN108" s="2"/>
      <c r="EO108" s="2" t="s">
        <v>6</v>
      </c>
      <c r="EP108" s="2"/>
      <c r="EQ108" s="2">
        <v>0</v>
      </c>
      <c r="ER108" s="2">
        <v>1.82</v>
      </c>
      <c r="ES108" s="2">
        <v>4.3499999999999996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2"/>
        <v>0</v>
      </c>
      <c r="FS108" s="2">
        <v>0</v>
      </c>
      <c r="FT108" s="2"/>
      <c r="FU108" s="2"/>
      <c r="FV108" s="2"/>
      <c r="FW108" s="2"/>
      <c r="FX108" s="2">
        <v>0</v>
      </c>
      <c r="FY108" s="2">
        <v>0</v>
      </c>
      <c r="FZ108" s="2"/>
      <c r="GA108" s="2" t="s">
        <v>154</v>
      </c>
      <c r="GB108" s="2"/>
      <c r="GC108" s="2"/>
      <c r="GD108" s="2">
        <v>0</v>
      </c>
      <c r="GE108" s="2"/>
      <c r="GF108" s="2">
        <v>-602230626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3"/>
        <v>0</v>
      </c>
      <c r="GM108" s="2">
        <f t="shared" si="124"/>
        <v>131</v>
      </c>
      <c r="GN108" s="2">
        <f t="shared" si="125"/>
        <v>131</v>
      </c>
      <c r="GO108" s="2">
        <f t="shared" si="126"/>
        <v>0</v>
      </c>
      <c r="GP108" s="2">
        <f t="shared" si="127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8"/>
        <v>0</v>
      </c>
      <c r="GW108" s="2">
        <v>1</v>
      </c>
      <c r="GX108" s="2">
        <f t="shared" si="129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113</v>
      </c>
      <c r="E109" t="s">
        <v>152</v>
      </c>
      <c r="F109" t="str">
        <f>'1.Смета.или.Акт'!B116</f>
        <v>Накладная</v>
      </c>
      <c r="G109" t="str">
        <f>'1.Смета.или.Акт'!C116</f>
        <v>Бугель NB 20</v>
      </c>
      <c r="H109" t="s">
        <v>31</v>
      </c>
      <c r="I109">
        <f>I89*J109</f>
        <v>30</v>
      </c>
      <c r="J109">
        <v>30</v>
      </c>
      <c r="O109">
        <f t="shared" si="92"/>
        <v>979</v>
      </c>
      <c r="P109">
        <f t="shared" si="93"/>
        <v>979</v>
      </c>
      <c r="Q109">
        <f t="shared" si="94"/>
        <v>0</v>
      </c>
      <c r="R109">
        <f t="shared" si="95"/>
        <v>0</v>
      </c>
      <c r="S109">
        <f t="shared" si="96"/>
        <v>0</v>
      </c>
      <c r="T109">
        <f t="shared" si="97"/>
        <v>0</v>
      </c>
      <c r="U109">
        <f t="shared" si="98"/>
        <v>0</v>
      </c>
      <c r="V109">
        <f t="shared" si="99"/>
        <v>0</v>
      </c>
      <c r="W109">
        <f t="shared" si="100"/>
        <v>0</v>
      </c>
      <c r="X109">
        <f t="shared" si="101"/>
        <v>0</v>
      </c>
      <c r="Y109">
        <f t="shared" si="102"/>
        <v>0</v>
      </c>
      <c r="AA109">
        <v>34650332</v>
      </c>
      <c r="AB109">
        <f t="shared" si="103"/>
        <v>4.3499999999999996</v>
      </c>
      <c r="AC109">
        <f t="shared" si="130"/>
        <v>4.3499999999999996</v>
      </c>
      <c r="AD109">
        <f t="shared" si="104"/>
        <v>0</v>
      </c>
      <c r="AE109">
        <f t="shared" si="105"/>
        <v>0</v>
      </c>
      <c r="AF109">
        <f t="shared" si="106"/>
        <v>0</v>
      </c>
      <c r="AG109">
        <f t="shared" si="107"/>
        <v>0</v>
      </c>
      <c r="AH109">
        <f t="shared" si="108"/>
        <v>0</v>
      </c>
      <c r="AI109">
        <f t="shared" si="109"/>
        <v>0</v>
      </c>
      <c r="AJ109">
        <f t="shared" si="110"/>
        <v>0</v>
      </c>
      <c r="AK109">
        <v>4.3499999999999996</v>
      </c>
      <c r="AL109" s="59">
        <f>'1.Смета.или.Акт'!F116</f>
        <v>4.3499999999999996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'1.Смета.или.Акт'!J116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49</v>
      </c>
      <c r="BM109">
        <v>500001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0</v>
      </c>
      <c r="CA109">
        <v>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1"/>
        <v>979</v>
      </c>
      <c r="CQ109">
        <f t="shared" si="112"/>
        <v>32.625</v>
      </c>
      <c r="CR109">
        <f t="shared" si="113"/>
        <v>0</v>
      </c>
      <c r="CS109">
        <f t="shared" si="114"/>
        <v>0</v>
      </c>
      <c r="CT109">
        <f t="shared" si="115"/>
        <v>0</v>
      </c>
      <c r="CU109">
        <f t="shared" si="116"/>
        <v>0</v>
      </c>
      <c r="CV109">
        <f t="shared" si="117"/>
        <v>0</v>
      </c>
      <c r="CW109">
        <f t="shared" si="118"/>
        <v>0</v>
      </c>
      <c r="CX109">
        <f t="shared" si="119"/>
        <v>0</v>
      </c>
      <c r="CY109">
        <f t="shared" si="120"/>
        <v>0</v>
      </c>
      <c r="CZ109">
        <f t="shared" si="121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31</v>
      </c>
      <c r="DW109" t="str">
        <f>'1.Смета.или.Акт'!D116</f>
        <v>шт.</v>
      </c>
      <c r="DX109">
        <v>1</v>
      </c>
      <c r="EE109">
        <v>32653291</v>
      </c>
      <c r="EF109">
        <v>20</v>
      </c>
      <c r="EG109" t="s">
        <v>33</v>
      </c>
      <c r="EH109">
        <v>0</v>
      </c>
      <c r="EI109" t="s">
        <v>6</v>
      </c>
      <c r="EJ109">
        <v>1</v>
      </c>
      <c r="EK109">
        <v>500001</v>
      </c>
      <c r="EL109" t="s">
        <v>34</v>
      </c>
      <c r="EM109" t="s">
        <v>35</v>
      </c>
      <c r="EO109" t="s">
        <v>6</v>
      </c>
      <c r="EQ109">
        <v>0</v>
      </c>
      <c r="ER109">
        <v>4.72</v>
      </c>
      <c r="ES109" s="59">
        <f>'1.Смета.или.Акт'!F116</f>
        <v>4.3499999999999996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32.590000000000003</v>
      </c>
      <c r="FQ109">
        <v>0</v>
      </c>
      <c r="FR109">
        <f t="shared" si="122"/>
        <v>0</v>
      </c>
      <c r="FS109">
        <v>0</v>
      </c>
      <c r="FX109">
        <v>0</v>
      </c>
      <c r="FY109">
        <v>0</v>
      </c>
      <c r="GA109" t="s">
        <v>154</v>
      </c>
      <c r="GD109">
        <v>0</v>
      </c>
      <c r="GF109">
        <v>-602230626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3"/>
        <v>0</v>
      </c>
      <c r="GM109">
        <f t="shared" si="124"/>
        <v>979</v>
      </c>
      <c r="GN109">
        <f t="shared" si="125"/>
        <v>979</v>
      </c>
      <c r="GO109">
        <f t="shared" si="126"/>
        <v>0</v>
      </c>
      <c r="GP109">
        <f t="shared" si="127"/>
        <v>0</v>
      </c>
      <c r="GR109">
        <v>1</v>
      </c>
      <c r="GS109">
        <v>1</v>
      </c>
      <c r="GT109">
        <v>0</v>
      </c>
      <c r="GU109" t="s">
        <v>6</v>
      </c>
      <c r="GV109">
        <f t="shared" si="128"/>
        <v>0</v>
      </c>
      <c r="GW109">
        <v>1</v>
      </c>
      <c r="GX109">
        <f t="shared" si="129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93</v>
      </c>
      <c r="D110" s="2"/>
      <c r="E110" s="2" t="s">
        <v>155</v>
      </c>
      <c r="F110" s="2" t="s">
        <v>29</v>
      </c>
      <c r="G110" s="2" t="s">
        <v>156</v>
      </c>
      <c r="H110" s="2" t="s">
        <v>31</v>
      </c>
      <c r="I110" s="2">
        <f>I88*J110</f>
        <v>54</v>
      </c>
      <c r="J110" s="2">
        <v>54</v>
      </c>
      <c r="K110" s="2"/>
      <c r="L110" s="2"/>
      <c r="M110" s="2"/>
      <c r="N110" s="2"/>
      <c r="O110" s="2">
        <f t="shared" si="92"/>
        <v>2277</v>
      </c>
      <c r="P110" s="2">
        <f t="shared" si="93"/>
        <v>2277</v>
      </c>
      <c r="Q110" s="2">
        <f t="shared" si="94"/>
        <v>0</v>
      </c>
      <c r="R110" s="2">
        <f t="shared" si="95"/>
        <v>0</v>
      </c>
      <c r="S110" s="2">
        <f t="shared" si="96"/>
        <v>0</v>
      </c>
      <c r="T110" s="2">
        <f t="shared" si="97"/>
        <v>0</v>
      </c>
      <c r="U110" s="2">
        <f t="shared" si="98"/>
        <v>0</v>
      </c>
      <c r="V110" s="2">
        <f t="shared" si="99"/>
        <v>0</v>
      </c>
      <c r="W110" s="2">
        <f t="shared" si="100"/>
        <v>0</v>
      </c>
      <c r="X110" s="2">
        <f t="shared" si="101"/>
        <v>0</v>
      </c>
      <c r="Y110" s="2">
        <f t="shared" si="102"/>
        <v>0</v>
      </c>
      <c r="Z110" s="2"/>
      <c r="AA110" s="2">
        <v>34650331</v>
      </c>
      <c r="AB110" s="2">
        <f t="shared" si="103"/>
        <v>42.16</v>
      </c>
      <c r="AC110" s="2">
        <f t="shared" si="130"/>
        <v>42.16</v>
      </c>
      <c r="AD110" s="2">
        <f t="shared" si="104"/>
        <v>0</v>
      </c>
      <c r="AE110" s="2">
        <f t="shared" si="105"/>
        <v>0</v>
      </c>
      <c r="AF110" s="2">
        <f t="shared" si="106"/>
        <v>0</v>
      </c>
      <c r="AG110" s="2">
        <f t="shared" si="107"/>
        <v>0</v>
      </c>
      <c r="AH110" s="2">
        <f t="shared" si="108"/>
        <v>0</v>
      </c>
      <c r="AI110" s="2">
        <f t="shared" si="109"/>
        <v>0</v>
      </c>
      <c r="AJ110" s="2">
        <f t="shared" si="110"/>
        <v>0</v>
      </c>
      <c r="AK110" s="2">
        <v>42.16</v>
      </c>
      <c r="AL110" s="2">
        <v>42.16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157</v>
      </c>
      <c r="BK110" s="2"/>
      <c r="BL110" s="2"/>
      <c r="BM110" s="2">
        <v>500001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0</v>
      </c>
      <c r="CA110" s="2">
        <v>0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1"/>
        <v>2277</v>
      </c>
      <c r="CQ110" s="2">
        <f t="shared" si="112"/>
        <v>42.16</v>
      </c>
      <c r="CR110" s="2">
        <f t="shared" si="113"/>
        <v>0</v>
      </c>
      <c r="CS110" s="2">
        <f t="shared" si="114"/>
        <v>0</v>
      </c>
      <c r="CT110" s="2">
        <f t="shared" si="115"/>
        <v>0</v>
      </c>
      <c r="CU110" s="2">
        <f t="shared" si="116"/>
        <v>0</v>
      </c>
      <c r="CV110" s="2">
        <f t="shared" si="117"/>
        <v>0</v>
      </c>
      <c r="CW110" s="2">
        <f t="shared" si="118"/>
        <v>0</v>
      </c>
      <c r="CX110" s="2">
        <f t="shared" si="119"/>
        <v>0</v>
      </c>
      <c r="CY110" s="2">
        <f t="shared" si="120"/>
        <v>0</v>
      </c>
      <c r="CZ110" s="2">
        <f t="shared" si="121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31</v>
      </c>
      <c r="DW110" s="2" t="s">
        <v>31</v>
      </c>
      <c r="DX110" s="2">
        <v>1</v>
      </c>
      <c r="DY110" s="2"/>
      <c r="DZ110" s="2"/>
      <c r="EA110" s="2"/>
      <c r="EB110" s="2"/>
      <c r="EC110" s="2"/>
      <c r="ED110" s="2"/>
      <c r="EE110" s="2">
        <v>32653291</v>
      </c>
      <c r="EF110" s="2">
        <v>20</v>
      </c>
      <c r="EG110" s="2" t="s">
        <v>33</v>
      </c>
      <c r="EH110" s="2">
        <v>0</v>
      </c>
      <c r="EI110" s="2" t="s">
        <v>6</v>
      </c>
      <c r="EJ110" s="2">
        <v>1</v>
      </c>
      <c r="EK110" s="2">
        <v>500001</v>
      </c>
      <c r="EL110" s="2" t="s">
        <v>34</v>
      </c>
      <c r="EM110" s="2" t="s">
        <v>35</v>
      </c>
      <c r="EN110" s="2"/>
      <c r="EO110" s="2" t="s">
        <v>6</v>
      </c>
      <c r="EP110" s="2"/>
      <c r="EQ110" s="2">
        <v>0</v>
      </c>
      <c r="ER110" s="2">
        <v>29010.49</v>
      </c>
      <c r="ES110" s="2">
        <v>42.16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2"/>
        <v>0</v>
      </c>
      <c r="FS110" s="2">
        <v>0</v>
      </c>
      <c r="FT110" s="2"/>
      <c r="FU110" s="2"/>
      <c r="FV110" s="2"/>
      <c r="FW110" s="2"/>
      <c r="FX110" s="2">
        <v>0</v>
      </c>
      <c r="FY110" s="2">
        <v>0</v>
      </c>
      <c r="FZ110" s="2"/>
      <c r="GA110" s="2" t="s">
        <v>158</v>
      </c>
      <c r="GB110" s="2"/>
      <c r="GC110" s="2"/>
      <c r="GD110" s="2">
        <v>0</v>
      </c>
      <c r="GE110" s="2"/>
      <c r="GF110" s="2">
        <v>1654664291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3"/>
        <v>0</v>
      </c>
      <c r="GM110" s="2">
        <f t="shared" si="124"/>
        <v>2277</v>
      </c>
      <c r="GN110" s="2">
        <f t="shared" si="125"/>
        <v>2277</v>
      </c>
      <c r="GO110" s="2">
        <f t="shared" si="126"/>
        <v>0</v>
      </c>
      <c r="GP110" s="2">
        <f t="shared" si="127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8"/>
        <v>0</v>
      </c>
      <c r="GW110" s="2">
        <v>1</v>
      </c>
      <c r="GX110" s="2">
        <f t="shared" si="129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114</v>
      </c>
      <c r="E111" t="s">
        <v>155</v>
      </c>
      <c r="F111" t="str">
        <f>'1.Смета.или.Акт'!B118</f>
        <v>Накладная</v>
      </c>
      <c r="G111" t="str">
        <f>'1.Смета.или.Акт'!C118</f>
        <v>Вязка спиральная ВС</v>
      </c>
      <c r="H111" t="s">
        <v>31</v>
      </c>
      <c r="I111">
        <f>I89*J111</f>
        <v>54</v>
      </c>
      <c r="J111">
        <v>54</v>
      </c>
      <c r="O111">
        <f t="shared" si="92"/>
        <v>17075</v>
      </c>
      <c r="P111">
        <f t="shared" si="93"/>
        <v>17075</v>
      </c>
      <c r="Q111">
        <f t="shared" si="94"/>
        <v>0</v>
      </c>
      <c r="R111">
        <f t="shared" si="95"/>
        <v>0</v>
      </c>
      <c r="S111">
        <f t="shared" si="96"/>
        <v>0</v>
      </c>
      <c r="T111">
        <f t="shared" si="97"/>
        <v>0</v>
      </c>
      <c r="U111">
        <f t="shared" si="98"/>
        <v>0</v>
      </c>
      <c r="V111">
        <f t="shared" si="99"/>
        <v>0</v>
      </c>
      <c r="W111">
        <f t="shared" si="100"/>
        <v>0</v>
      </c>
      <c r="X111">
        <f t="shared" si="101"/>
        <v>0</v>
      </c>
      <c r="Y111">
        <f t="shared" si="102"/>
        <v>0</v>
      </c>
      <c r="AA111">
        <v>34650332</v>
      </c>
      <c r="AB111">
        <f t="shared" si="103"/>
        <v>42.16</v>
      </c>
      <c r="AC111">
        <f t="shared" si="130"/>
        <v>42.16</v>
      </c>
      <c r="AD111">
        <f t="shared" si="104"/>
        <v>0</v>
      </c>
      <c r="AE111">
        <f t="shared" si="105"/>
        <v>0</v>
      </c>
      <c r="AF111">
        <f t="shared" si="106"/>
        <v>0</v>
      </c>
      <c r="AG111">
        <f t="shared" si="107"/>
        <v>0</v>
      </c>
      <c r="AH111">
        <f t="shared" si="108"/>
        <v>0</v>
      </c>
      <c r="AI111">
        <f t="shared" si="109"/>
        <v>0</v>
      </c>
      <c r="AJ111">
        <f t="shared" si="110"/>
        <v>0</v>
      </c>
      <c r="AK111">
        <v>42.16</v>
      </c>
      <c r="AL111" s="59">
        <f>'1.Смета.или.Акт'!F118</f>
        <v>42.16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'1.Смета.или.Акт'!J118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157</v>
      </c>
      <c r="BM111">
        <v>500001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0</v>
      </c>
      <c r="CA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1"/>
        <v>17075</v>
      </c>
      <c r="CQ111">
        <f t="shared" si="112"/>
        <v>316.2</v>
      </c>
      <c r="CR111">
        <f t="shared" si="113"/>
        <v>0</v>
      </c>
      <c r="CS111">
        <f t="shared" si="114"/>
        <v>0</v>
      </c>
      <c r="CT111">
        <f t="shared" si="115"/>
        <v>0</v>
      </c>
      <c r="CU111">
        <f t="shared" si="116"/>
        <v>0</v>
      </c>
      <c r="CV111">
        <f t="shared" si="117"/>
        <v>0</v>
      </c>
      <c r="CW111">
        <f t="shared" si="118"/>
        <v>0</v>
      </c>
      <c r="CX111">
        <f t="shared" si="119"/>
        <v>0</v>
      </c>
      <c r="CY111">
        <f t="shared" si="120"/>
        <v>0</v>
      </c>
      <c r="CZ111">
        <f t="shared" si="121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31</v>
      </c>
      <c r="DW111" t="str">
        <f>'1.Смета.или.Акт'!D118</f>
        <v>шт.</v>
      </c>
      <c r="DX111">
        <v>1</v>
      </c>
      <c r="EE111">
        <v>32653291</v>
      </c>
      <c r="EF111">
        <v>20</v>
      </c>
      <c r="EG111" t="s">
        <v>33</v>
      </c>
      <c r="EH111">
        <v>0</v>
      </c>
      <c r="EI111" t="s">
        <v>6</v>
      </c>
      <c r="EJ111">
        <v>1</v>
      </c>
      <c r="EK111">
        <v>500001</v>
      </c>
      <c r="EL111" t="s">
        <v>34</v>
      </c>
      <c r="EM111" t="s">
        <v>35</v>
      </c>
      <c r="EO111" t="s">
        <v>6</v>
      </c>
      <c r="EQ111">
        <v>0</v>
      </c>
      <c r="ER111">
        <v>45.82</v>
      </c>
      <c r="ES111" s="59">
        <f>'1.Смета.или.Акт'!F118</f>
        <v>42.16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316.18</v>
      </c>
      <c r="FQ111">
        <v>0</v>
      </c>
      <c r="FR111">
        <f t="shared" si="122"/>
        <v>0</v>
      </c>
      <c r="FS111">
        <v>0</v>
      </c>
      <c r="FX111">
        <v>0</v>
      </c>
      <c r="FY111">
        <v>0</v>
      </c>
      <c r="GA111" t="s">
        <v>158</v>
      </c>
      <c r="GD111">
        <v>0</v>
      </c>
      <c r="GF111">
        <v>1654664291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3"/>
        <v>0</v>
      </c>
      <c r="GM111">
        <f t="shared" si="124"/>
        <v>17075</v>
      </c>
      <c r="GN111">
        <f t="shared" si="125"/>
        <v>17075</v>
      </c>
      <c r="GO111">
        <f t="shared" si="126"/>
        <v>0</v>
      </c>
      <c r="GP111">
        <f t="shared" si="127"/>
        <v>0</v>
      </c>
      <c r="GR111">
        <v>1</v>
      </c>
      <c r="GS111">
        <v>1</v>
      </c>
      <c r="GT111">
        <v>0</v>
      </c>
      <c r="GU111" t="s">
        <v>6</v>
      </c>
      <c r="GV111">
        <f t="shared" si="128"/>
        <v>0</v>
      </c>
      <c r="GW111">
        <v>1</v>
      </c>
      <c r="GX111">
        <f t="shared" si="129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94</v>
      </c>
      <c r="D112" s="2"/>
      <c r="E112" s="2" t="s">
        <v>159</v>
      </c>
      <c r="F112" s="2" t="s">
        <v>29</v>
      </c>
      <c r="G112" s="2" t="s">
        <v>160</v>
      </c>
      <c r="H112" s="2" t="s">
        <v>31</v>
      </c>
      <c r="I112" s="2">
        <f>I88*J112</f>
        <v>75</v>
      </c>
      <c r="J112" s="2">
        <v>75</v>
      </c>
      <c r="K112" s="2"/>
      <c r="L112" s="2"/>
      <c r="M112" s="2"/>
      <c r="N112" s="2"/>
      <c r="O112" s="2">
        <f t="shared" si="92"/>
        <v>1387</v>
      </c>
      <c r="P112" s="2">
        <f t="shared" si="93"/>
        <v>1387</v>
      </c>
      <c r="Q112" s="2">
        <f t="shared" si="94"/>
        <v>0</v>
      </c>
      <c r="R112" s="2">
        <f t="shared" si="95"/>
        <v>0</v>
      </c>
      <c r="S112" s="2">
        <f t="shared" si="96"/>
        <v>0</v>
      </c>
      <c r="T112" s="2">
        <f t="shared" si="97"/>
        <v>0</v>
      </c>
      <c r="U112" s="2">
        <f t="shared" si="98"/>
        <v>0</v>
      </c>
      <c r="V112" s="2">
        <f t="shared" si="99"/>
        <v>0</v>
      </c>
      <c r="W112" s="2">
        <f t="shared" si="100"/>
        <v>0</v>
      </c>
      <c r="X112" s="2">
        <f t="shared" si="101"/>
        <v>0</v>
      </c>
      <c r="Y112" s="2">
        <f t="shared" si="102"/>
        <v>0</v>
      </c>
      <c r="Z112" s="2"/>
      <c r="AA112" s="2">
        <v>34650331</v>
      </c>
      <c r="AB112" s="2">
        <f t="shared" si="103"/>
        <v>18.489999999999998</v>
      </c>
      <c r="AC112" s="2">
        <f t="shared" si="130"/>
        <v>18.489999999999998</v>
      </c>
      <c r="AD112" s="2">
        <f t="shared" si="104"/>
        <v>0</v>
      </c>
      <c r="AE112" s="2">
        <f t="shared" si="105"/>
        <v>0</v>
      </c>
      <c r="AF112" s="2">
        <f t="shared" si="106"/>
        <v>0</v>
      </c>
      <c r="AG112" s="2">
        <f t="shared" si="107"/>
        <v>0</v>
      </c>
      <c r="AH112" s="2">
        <f t="shared" si="108"/>
        <v>0</v>
      </c>
      <c r="AI112" s="2">
        <f t="shared" si="109"/>
        <v>0</v>
      </c>
      <c r="AJ112" s="2">
        <f t="shared" si="110"/>
        <v>0</v>
      </c>
      <c r="AK112" s="2">
        <v>18.489999999999998</v>
      </c>
      <c r="AL112" s="2">
        <v>18.489999999999998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161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1"/>
        <v>1387</v>
      </c>
      <c r="CQ112" s="2">
        <f t="shared" si="112"/>
        <v>18.489999999999998</v>
      </c>
      <c r="CR112" s="2">
        <f t="shared" si="113"/>
        <v>0</v>
      </c>
      <c r="CS112" s="2">
        <f t="shared" si="114"/>
        <v>0</v>
      </c>
      <c r="CT112" s="2">
        <f t="shared" si="115"/>
        <v>0</v>
      </c>
      <c r="CU112" s="2">
        <f t="shared" si="116"/>
        <v>0</v>
      </c>
      <c r="CV112" s="2">
        <f t="shared" si="117"/>
        <v>0</v>
      </c>
      <c r="CW112" s="2">
        <f t="shared" si="118"/>
        <v>0</v>
      </c>
      <c r="CX112" s="2">
        <f t="shared" si="119"/>
        <v>0</v>
      </c>
      <c r="CY112" s="2">
        <f t="shared" si="120"/>
        <v>0</v>
      </c>
      <c r="CZ112" s="2">
        <f t="shared" si="121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31</v>
      </c>
      <c r="DW112" s="2" t="s">
        <v>31</v>
      </c>
      <c r="DX112" s="2">
        <v>1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33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34</v>
      </c>
      <c r="EM112" s="2" t="s">
        <v>35</v>
      </c>
      <c r="EN112" s="2"/>
      <c r="EO112" s="2" t="s">
        <v>6</v>
      </c>
      <c r="EP112" s="2"/>
      <c r="EQ112" s="2">
        <v>0</v>
      </c>
      <c r="ER112" s="2">
        <v>6667</v>
      </c>
      <c r="ES112" s="2">
        <v>18.489999999999998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2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162</v>
      </c>
      <c r="GB112" s="2"/>
      <c r="GC112" s="2"/>
      <c r="GD112" s="2">
        <v>0</v>
      </c>
      <c r="GE112" s="2"/>
      <c r="GF112" s="2">
        <v>1264988675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3"/>
        <v>0</v>
      </c>
      <c r="GM112" s="2">
        <f t="shared" si="124"/>
        <v>1387</v>
      </c>
      <c r="GN112" s="2">
        <f t="shared" si="125"/>
        <v>1387</v>
      </c>
      <c r="GO112" s="2">
        <f t="shared" si="126"/>
        <v>0</v>
      </c>
      <c r="GP112" s="2">
        <f t="shared" si="127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8"/>
        <v>0</v>
      </c>
      <c r="GW112" s="2">
        <v>1</v>
      </c>
      <c r="GX112" s="2">
        <f t="shared" si="129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115</v>
      </c>
      <c r="E113" t="s">
        <v>159</v>
      </c>
      <c r="F113" t="str">
        <f>'1.Смета.или.Акт'!B120</f>
        <v>Накладная</v>
      </c>
      <c r="G113" t="str">
        <f>'1.Смета.или.Акт'!C120</f>
        <v>Лента крепления  F  207</v>
      </c>
      <c r="H113" t="s">
        <v>31</v>
      </c>
      <c r="I113">
        <f>I89*J113</f>
        <v>75</v>
      </c>
      <c r="J113">
        <v>75</v>
      </c>
      <c r="O113">
        <f t="shared" si="92"/>
        <v>10401</v>
      </c>
      <c r="P113">
        <f t="shared" si="93"/>
        <v>10401</v>
      </c>
      <c r="Q113">
        <f t="shared" si="94"/>
        <v>0</v>
      </c>
      <c r="R113">
        <f t="shared" si="95"/>
        <v>0</v>
      </c>
      <c r="S113">
        <f t="shared" si="96"/>
        <v>0</v>
      </c>
      <c r="T113">
        <f t="shared" si="97"/>
        <v>0</v>
      </c>
      <c r="U113">
        <f t="shared" si="98"/>
        <v>0</v>
      </c>
      <c r="V113">
        <f t="shared" si="99"/>
        <v>0</v>
      </c>
      <c r="W113">
        <f t="shared" si="100"/>
        <v>0</v>
      </c>
      <c r="X113">
        <f t="shared" si="101"/>
        <v>0</v>
      </c>
      <c r="Y113">
        <f t="shared" si="102"/>
        <v>0</v>
      </c>
      <c r="AA113">
        <v>34650332</v>
      </c>
      <c r="AB113">
        <f t="shared" si="103"/>
        <v>18.489999999999998</v>
      </c>
      <c r="AC113">
        <f t="shared" si="130"/>
        <v>18.489999999999998</v>
      </c>
      <c r="AD113">
        <f t="shared" si="104"/>
        <v>0</v>
      </c>
      <c r="AE113">
        <f t="shared" si="105"/>
        <v>0</v>
      </c>
      <c r="AF113">
        <f t="shared" si="106"/>
        <v>0</v>
      </c>
      <c r="AG113">
        <f t="shared" si="107"/>
        <v>0</v>
      </c>
      <c r="AH113">
        <f t="shared" si="108"/>
        <v>0</v>
      </c>
      <c r="AI113">
        <f t="shared" si="109"/>
        <v>0</v>
      </c>
      <c r="AJ113">
        <f t="shared" si="110"/>
        <v>0</v>
      </c>
      <c r="AK113">
        <v>18.489999999999998</v>
      </c>
      <c r="AL113" s="59">
        <f>'1.Смета.или.Акт'!F120</f>
        <v>18.489999999999998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'1.Смета.или.Акт'!J120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161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1"/>
        <v>10401</v>
      </c>
      <c r="CQ113">
        <f t="shared" si="112"/>
        <v>138.67499999999998</v>
      </c>
      <c r="CR113">
        <f t="shared" si="113"/>
        <v>0</v>
      </c>
      <c r="CS113">
        <f t="shared" si="114"/>
        <v>0</v>
      </c>
      <c r="CT113">
        <f t="shared" si="115"/>
        <v>0</v>
      </c>
      <c r="CU113">
        <f t="shared" si="116"/>
        <v>0</v>
      </c>
      <c r="CV113">
        <f t="shared" si="117"/>
        <v>0</v>
      </c>
      <c r="CW113">
        <f t="shared" si="118"/>
        <v>0</v>
      </c>
      <c r="CX113">
        <f t="shared" si="119"/>
        <v>0</v>
      </c>
      <c r="CY113">
        <f t="shared" si="120"/>
        <v>0</v>
      </c>
      <c r="CZ113">
        <f t="shared" si="121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31</v>
      </c>
      <c r="DW113" t="str">
        <f>'1.Смета.или.Акт'!D120</f>
        <v>шт.</v>
      </c>
      <c r="DX113">
        <v>1</v>
      </c>
      <c r="EE113">
        <v>32653291</v>
      </c>
      <c r="EF113">
        <v>20</v>
      </c>
      <c r="EG113" t="s">
        <v>33</v>
      </c>
      <c r="EH113">
        <v>0</v>
      </c>
      <c r="EI113" t="s">
        <v>6</v>
      </c>
      <c r="EJ113">
        <v>1</v>
      </c>
      <c r="EK113">
        <v>500001</v>
      </c>
      <c r="EL113" t="s">
        <v>34</v>
      </c>
      <c r="EM113" t="s">
        <v>35</v>
      </c>
      <c r="EO113" t="s">
        <v>6</v>
      </c>
      <c r="EQ113">
        <v>0</v>
      </c>
      <c r="ER113">
        <v>20.100000000000001</v>
      </c>
      <c r="ES113" s="59">
        <f>'1.Смета.или.Акт'!F120</f>
        <v>18.489999999999998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138.69999999999999</v>
      </c>
      <c r="FQ113">
        <v>0</v>
      </c>
      <c r="FR113">
        <f t="shared" si="122"/>
        <v>0</v>
      </c>
      <c r="FS113">
        <v>0</v>
      </c>
      <c r="FX113">
        <v>0</v>
      </c>
      <c r="FY113">
        <v>0</v>
      </c>
      <c r="GA113" t="s">
        <v>162</v>
      </c>
      <c r="GD113">
        <v>0</v>
      </c>
      <c r="GF113">
        <v>1264988675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3"/>
        <v>0</v>
      </c>
      <c r="GM113">
        <f t="shared" si="124"/>
        <v>10401</v>
      </c>
      <c r="GN113">
        <f t="shared" si="125"/>
        <v>10401</v>
      </c>
      <c r="GO113">
        <f t="shared" si="126"/>
        <v>0</v>
      </c>
      <c r="GP113">
        <f t="shared" si="127"/>
        <v>0</v>
      </c>
      <c r="GR113">
        <v>1</v>
      </c>
      <c r="GS113">
        <v>1</v>
      </c>
      <c r="GT113">
        <v>0</v>
      </c>
      <c r="GU113" t="s">
        <v>6</v>
      </c>
      <c r="GV113">
        <f t="shared" si="128"/>
        <v>0</v>
      </c>
      <c r="GW113">
        <v>1</v>
      </c>
      <c r="GX113">
        <f t="shared" si="129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95</v>
      </c>
      <c r="D114" s="2"/>
      <c r="E114" s="2" t="s">
        <v>163</v>
      </c>
      <c r="F114" s="2" t="s">
        <v>29</v>
      </c>
      <c r="G114" s="2" t="s">
        <v>164</v>
      </c>
      <c r="H114" s="2" t="s">
        <v>31</v>
      </c>
      <c r="I114" s="2">
        <f>I88*J114</f>
        <v>50</v>
      </c>
      <c r="J114" s="2">
        <v>50</v>
      </c>
      <c r="K114" s="2"/>
      <c r="L114" s="2"/>
      <c r="M114" s="2"/>
      <c r="N114" s="2"/>
      <c r="O114" s="2">
        <f t="shared" si="92"/>
        <v>146</v>
      </c>
      <c r="P114" s="2">
        <f t="shared" si="93"/>
        <v>146</v>
      </c>
      <c r="Q114" s="2">
        <f t="shared" si="94"/>
        <v>0</v>
      </c>
      <c r="R114" s="2">
        <f t="shared" si="95"/>
        <v>0</v>
      </c>
      <c r="S114" s="2">
        <f t="shared" si="96"/>
        <v>0</v>
      </c>
      <c r="T114" s="2">
        <f t="shared" si="97"/>
        <v>0</v>
      </c>
      <c r="U114" s="2">
        <f t="shared" si="98"/>
        <v>0</v>
      </c>
      <c r="V114" s="2">
        <f t="shared" si="99"/>
        <v>0</v>
      </c>
      <c r="W114" s="2">
        <f t="shared" si="100"/>
        <v>0</v>
      </c>
      <c r="X114" s="2">
        <f t="shared" si="101"/>
        <v>0</v>
      </c>
      <c r="Y114" s="2">
        <f t="shared" si="102"/>
        <v>0</v>
      </c>
      <c r="Z114" s="2"/>
      <c r="AA114" s="2">
        <v>34650331</v>
      </c>
      <c r="AB114" s="2">
        <f t="shared" si="103"/>
        <v>2.91</v>
      </c>
      <c r="AC114" s="2">
        <f t="shared" si="130"/>
        <v>2.91</v>
      </c>
      <c r="AD114" s="2">
        <f t="shared" si="104"/>
        <v>0</v>
      </c>
      <c r="AE114" s="2">
        <f t="shared" si="105"/>
        <v>0</v>
      </c>
      <c r="AF114" s="2">
        <f t="shared" si="106"/>
        <v>0</v>
      </c>
      <c r="AG114" s="2">
        <f t="shared" si="107"/>
        <v>0</v>
      </c>
      <c r="AH114" s="2">
        <f t="shared" si="108"/>
        <v>0</v>
      </c>
      <c r="AI114" s="2">
        <f t="shared" si="109"/>
        <v>0</v>
      </c>
      <c r="AJ114" s="2">
        <f t="shared" si="110"/>
        <v>0</v>
      </c>
      <c r="AK114" s="2">
        <v>2.91</v>
      </c>
      <c r="AL114" s="2">
        <v>2.91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2</v>
      </c>
      <c r="BJ114" s="2" t="s">
        <v>165</v>
      </c>
      <c r="BK114" s="2"/>
      <c r="BL114" s="2"/>
      <c r="BM114" s="2">
        <v>500002</v>
      </c>
      <c r="BN114" s="2">
        <v>0</v>
      </c>
      <c r="BO114" s="2" t="s">
        <v>6</v>
      </c>
      <c r="BP114" s="2">
        <v>0</v>
      </c>
      <c r="BQ114" s="2">
        <v>21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1"/>
        <v>146</v>
      </c>
      <c r="CQ114" s="2">
        <f t="shared" si="112"/>
        <v>2.91</v>
      </c>
      <c r="CR114" s="2">
        <f t="shared" si="113"/>
        <v>0</v>
      </c>
      <c r="CS114" s="2">
        <f t="shared" si="114"/>
        <v>0</v>
      </c>
      <c r="CT114" s="2">
        <f t="shared" si="115"/>
        <v>0</v>
      </c>
      <c r="CU114" s="2">
        <f t="shared" si="116"/>
        <v>0</v>
      </c>
      <c r="CV114" s="2">
        <f t="shared" si="117"/>
        <v>0</v>
      </c>
      <c r="CW114" s="2">
        <f t="shared" si="118"/>
        <v>0</v>
      </c>
      <c r="CX114" s="2">
        <f t="shared" si="119"/>
        <v>0</v>
      </c>
      <c r="CY114" s="2">
        <f t="shared" si="120"/>
        <v>0</v>
      </c>
      <c r="CZ114" s="2">
        <f t="shared" si="121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31</v>
      </c>
      <c r="DW114" s="2" t="s">
        <v>31</v>
      </c>
      <c r="DX114" s="2">
        <v>1</v>
      </c>
      <c r="DY114" s="2"/>
      <c r="DZ114" s="2"/>
      <c r="EA114" s="2"/>
      <c r="EB114" s="2"/>
      <c r="EC114" s="2"/>
      <c r="ED114" s="2"/>
      <c r="EE114" s="2">
        <v>32653292</v>
      </c>
      <c r="EF114" s="2">
        <v>21</v>
      </c>
      <c r="EG114" s="2" t="s">
        <v>80</v>
      </c>
      <c r="EH114" s="2">
        <v>0</v>
      </c>
      <c r="EI114" s="2" t="s">
        <v>6</v>
      </c>
      <c r="EJ114" s="2">
        <v>2</v>
      </c>
      <c r="EK114" s="2">
        <v>500002</v>
      </c>
      <c r="EL114" s="2" t="s">
        <v>81</v>
      </c>
      <c r="EM114" s="2" t="s">
        <v>82</v>
      </c>
      <c r="EN114" s="2"/>
      <c r="EO114" s="2" t="s">
        <v>6</v>
      </c>
      <c r="EP114" s="2"/>
      <c r="EQ114" s="2">
        <v>0</v>
      </c>
      <c r="ER114" s="2">
        <v>88.14</v>
      </c>
      <c r="ES114" s="2">
        <v>2.91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2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166</v>
      </c>
      <c r="GB114" s="2"/>
      <c r="GC114" s="2"/>
      <c r="GD114" s="2">
        <v>0</v>
      </c>
      <c r="GE114" s="2"/>
      <c r="GF114" s="2">
        <v>2006340004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3"/>
        <v>0</v>
      </c>
      <c r="GM114" s="2">
        <f t="shared" si="124"/>
        <v>146</v>
      </c>
      <c r="GN114" s="2">
        <f t="shared" si="125"/>
        <v>0</v>
      </c>
      <c r="GO114" s="2">
        <f t="shared" si="126"/>
        <v>146</v>
      </c>
      <c r="GP114" s="2">
        <f t="shared" si="127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8"/>
        <v>0</v>
      </c>
      <c r="GW114" s="2">
        <v>1</v>
      </c>
      <c r="GX114" s="2">
        <f t="shared" si="129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116</v>
      </c>
      <c r="E115" t="s">
        <v>163</v>
      </c>
      <c r="F115" t="str">
        <f>'1.Смета.или.Акт'!B122</f>
        <v>Накладная</v>
      </c>
      <c r="G115" t="str">
        <f>'1.Смета.или.Акт'!C122</f>
        <v>Скрепа  NS 20</v>
      </c>
      <c r="H115" t="s">
        <v>31</v>
      </c>
      <c r="I115">
        <f>I89*J115</f>
        <v>50</v>
      </c>
      <c r="J115">
        <v>50</v>
      </c>
      <c r="O115">
        <f t="shared" si="92"/>
        <v>1091</v>
      </c>
      <c r="P115">
        <f t="shared" si="93"/>
        <v>1091</v>
      </c>
      <c r="Q115">
        <f t="shared" si="94"/>
        <v>0</v>
      </c>
      <c r="R115">
        <f t="shared" si="95"/>
        <v>0</v>
      </c>
      <c r="S115">
        <f t="shared" si="96"/>
        <v>0</v>
      </c>
      <c r="T115">
        <f t="shared" si="97"/>
        <v>0</v>
      </c>
      <c r="U115">
        <f t="shared" si="98"/>
        <v>0</v>
      </c>
      <c r="V115">
        <f t="shared" si="99"/>
        <v>0</v>
      </c>
      <c r="W115">
        <f t="shared" si="100"/>
        <v>0</v>
      </c>
      <c r="X115">
        <f t="shared" si="101"/>
        <v>0</v>
      </c>
      <c r="Y115">
        <f t="shared" si="102"/>
        <v>0</v>
      </c>
      <c r="AA115">
        <v>34650332</v>
      </c>
      <c r="AB115">
        <f t="shared" si="103"/>
        <v>2.91</v>
      </c>
      <c r="AC115">
        <f t="shared" si="130"/>
        <v>2.91</v>
      </c>
      <c r="AD115">
        <f t="shared" si="104"/>
        <v>0</v>
      </c>
      <c r="AE115">
        <f t="shared" si="105"/>
        <v>0</v>
      </c>
      <c r="AF115">
        <f t="shared" si="106"/>
        <v>0</v>
      </c>
      <c r="AG115">
        <f t="shared" si="107"/>
        <v>0</v>
      </c>
      <c r="AH115">
        <f t="shared" si="108"/>
        <v>0</v>
      </c>
      <c r="AI115">
        <f t="shared" si="109"/>
        <v>0</v>
      </c>
      <c r="AJ115">
        <f t="shared" si="110"/>
        <v>0</v>
      </c>
      <c r="AK115">
        <v>2.91</v>
      </c>
      <c r="AL115" s="59">
        <f>'1.Смета.или.Акт'!F122</f>
        <v>2.91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'1.Смета.или.Акт'!J122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2</v>
      </c>
      <c r="BJ115" t="s">
        <v>165</v>
      </c>
      <c r="BM115">
        <v>500002</v>
      </c>
      <c r="BN115">
        <v>0</v>
      </c>
      <c r="BO115" t="s">
        <v>6</v>
      </c>
      <c r="BP115">
        <v>0</v>
      </c>
      <c r="BQ115">
        <v>21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1"/>
        <v>1091</v>
      </c>
      <c r="CQ115">
        <f t="shared" si="112"/>
        <v>21.825000000000003</v>
      </c>
      <c r="CR115">
        <f t="shared" si="113"/>
        <v>0</v>
      </c>
      <c r="CS115">
        <f t="shared" si="114"/>
        <v>0</v>
      </c>
      <c r="CT115">
        <f t="shared" si="115"/>
        <v>0</v>
      </c>
      <c r="CU115">
        <f t="shared" si="116"/>
        <v>0</v>
      </c>
      <c r="CV115">
        <f t="shared" si="117"/>
        <v>0</v>
      </c>
      <c r="CW115">
        <f t="shared" si="118"/>
        <v>0</v>
      </c>
      <c r="CX115">
        <f t="shared" si="119"/>
        <v>0</v>
      </c>
      <c r="CY115">
        <f t="shared" si="120"/>
        <v>0</v>
      </c>
      <c r="CZ115">
        <f t="shared" si="121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31</v>
      </c>
      <c r="DW115" t="str">
        <f>'1.Смета.или.Акт'!D122</f>
        <v>шт.</v>
      </c>
      <c r="DX115">
        <v>1</v>
      </c>
      <c r="EE115">
        <v>32653292</v>
      </c>
      <c r="EF115">
        <v>21</v>
      </c>
      <c r="EG115" t="s">
        <v>80</v>
      </c>
      <c r="EH115">
        <v>0</v>
      </c>
      <c r="EI115" t="s">
        <v>6</v>
      </c>
      <c r="EJ115">
        <v>2</v>
      </c>
      <c r="EK115">
        <v>500002</v>
      </c>
      <c r="EL115" t="s">
        <v>81</v>
      </c>
      <c r="EM115" t="s">
        <v>82</v>
      </c>
      <c r="EO115" t="s">
        <v>6</v>
      </c>
      <c r="EQ115">
        <v>0</v>
      </c>
      <c r="ER115">
        <v>3.16</v>
      </c>
      <c r="ES115" s="59">
        <f>'1.Смета.или.Акт'!F122</f>
        <v>2.91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21.82</v>
      </c>
      <c r="FQ115">
        <v>0</v>
      </c>
      <c r="FR115">
        <f t="shared" si="122"/>
        <v>0</v>
      </c>
      <c r="FS115">
        <v>0</v>
      </c>
      <c r="FX115">
        <v>0</v>
      </c>
      <c r="FY115">
        <v>0</v>
      </c>
      <c r="GA115" t="s">
        <v>166</v>
      </c>
      <c r="GD115">
        <v>0</v>
      </c>
      <c r="GF115">
        <v>2006340004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3"/>
        <v>0</v>
      </c>
      <c r="GM115">
        <f t="shared" si="124"/>
        <v>1091</v>
      </c>
      <c r="GN115">
        <f t="shared" si="125"/>
        <v>0</v>
      </c>
      <c r="GO115">
        <f t="shared" si="126"/>
        <v>1091</v>
      </c>
      <c r="GP115">
        <f t="shared" si="127"/>
        <v>0</v>
      </c>
      <c r="GR115">
        <v>1</v>
      </c>
      <c r="GS115">
        <v>1</v>
      </c>
      <c r="GT115">
        <v>0</v>
      </c>
      <c r="GU115" t="s">
        <v>6</v>
      </c>
      <c r="GV115">
        <f t="shared" si="128"/>
        <v>0</v>
      </c>
      <c r="GW115">
        <v>1</v>
      </c>
      <c r="GX115">
        <f t="shared" si="129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96</v>
      </c>
      <c r="D116" s="2"/>
      <c r="E116" s="2" t="s">
        <v>167</v>
      </c>
      <c r="F116" s="2" t="s">
        <v>29</v>
      </c>
      <c r="G116" s="2" t="s">
        <v>168</v>
      </c>
      <c r="H116" s="2" t="s">
        <v>31</v>
      </c>
      <c r="I116" s="2">
        <f>I88*J116</f>
        <v>50</v>
      </c>
      <c r="J116" s="2">
        <v>50</v>
      </c>
      <c r="K116" s="2"/>
      <c r="L116" s="2"/>
      <c r="M116" s="2"/>
      <c r="N116" s="2"/>
      <c r="O116" s="2">
        <f t="shared" si="92"/>
        <v>152</v>
      </c>
      <c r="P116" s="2">
        <f t="shared" si="93"/>
        <v>152</v>
      </c>
      <c r="Q116" s="2">
        <f t="shared" si="94"/>
        <v>0</v>
      </c>
      <c r="R116" s="2">
        <f t="shared" si="95"/>
        <v>0</v>
      </c>
      <c r="S116" s="2">
        <f t="shared" si="96"/>
        <v>0</v>
      </c>
      <c r="T116" s="2">
        <f t="shared" si="97"/>
        <v>0</v>
      </c>
      <c r="U116" s="2">
        <f t="shared" si="98"/>
        <v>0</v>
      </c>
      <c r="V116" s="2">
        <f t="shared" si="99"/>
        <v>0</v>
      </c>
      <c r="W116" s="2">
        <f t="shared" si="100"/>
        <v>0</v>
      </c>
      <c r="X116" s="2">
        <f t="shared" si="101"/>
        <v>0</v>
      </c>
      <c r="Y116" s="2">
        <f t="shared" si="102"/>
        <v>0</v>
      </c>
      <c r="Z116" s="2"/>
      <c r="AA116" s="2">
        <v>34650331</v>
      </c>
      <c r="AB116" s="2">
        <f t="shared" si="103"/>
        <v>3.03</v>
      </c>
      <c r="AC116" s="2">
        <f t="shared" si="130"/>
        <v>3.03</v>
      </c>
      <c r="AD116" s="2">
        <f t="shared" si="104"/>
        <v>0</v>
      </c>
      <c r="AE116" s="2">
        <f t="shared" si="105"/>
        <v>0</v>
      </c>
      <c r="AF116" s="2">
        <f t="shared" si="106"/>
        <v>0</v>
      </c>
      <c r="AG116" s="2">
        <f t="shared" si="107"/>
        <v>0</v>
      </c>
      <c r="AH116" s="2">
        <f t="shared" si="108"/>
        <v>0</v>
      </c>
      <c r="AI116" s="2">
        <f t="shared" si="109"/>
        <v>0</v>
      </c>
      <c r="AJ116" s="2">
        <f t="shared" si="110"/>
        <v>0</v>
      </c>
      <c r="AK116" s="2">
        <v>3.03</v>
      </c>
      <c r="AL116" s="2">
        <v>3.03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106</v>
      </c>
      <c r="AU116" s="2">
        <v>65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6</v>
      </c>
      <c r="BK116" s="2"/>
      <c r="BL116" s="2"/>
      <c r="BM116" s="2">
        <v>0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106</v>
      </c>
      <c r="CA116" s="2">
        <v>65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1"/>
        <v>152</v>
      </c>
      <c r="CQ116" s="2">
        <f t="shared" si="112"/>
        <v>3.03</v>
      </c>
      <c r="CR116" s="2">
        <f t="shared" si="113"/>
        <v>0</v>
      </c>
      <c r="CS116" s="2">
        <f t="shared" si="114"/>
        <v>0</v>
      </c>
      <c r="CT116" s="2">
        <f t="shared" si="115"/>
        <v>0</v>
      </c>
      <c r="CU116" s="2">
        <f t="shared" si="116"/>
        <v>0</v>
      </c>
      <c r="CV116" s="2">
        <f t="shared" si="117"/>
        <v>0</v>
      </c>
      <c r="CW116" s="2">
        <f t="shared" si="118"/>
        <v>0</v>
      </c>
      <c r="CX116" s="2">
        <f t="shared" si="119"/>
        <v>0</v>
      </c>
      <c r="CY116" s="2">
        <f t="shared" si="120"/>
        <v>0</v>
      </c>
      <c r="CZ116" s="2">
        <f t="shared" si="121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31</v>
      </c>
      <c r="DW116" s="2" t="s">
        <v>31</v>
      </c>
      <c r="DX116" s="2">
        <v>1</v>
      </c>
      <c r="DY116" s="2"/>
      <c r="DZ116" s="2"/>
      <c r="EA116" s="2"/>
      <c r="EB116" s="2"/>
      <c r="EC116" s="2"/>
      <c r="ED116" s="2"/>
      <c r="EE116" s="2">
        <v>32653299</v>
      </c>
      <c r="EF116" s="2">
        <v>20</v>
      </c>
      <c r="EG116" s="2" t="s">
        <v>33</v>
      </c>
      <c r="EH116" s="2">
        <v>0</v>
      </c>
      <c r="EI116" s="2" t="s">
        <v>6</v>
      </c>
      <c r="EJ116" s="2">
        <v>1</v>
      </c>
      <c r="EK116" s="2">
        <v>0</v>
      </c>
      <c r="EL116" s="2" t="s">
        <v>59</v>
      </c>
      <c r="EM116" s="2" t="s">
        <v>60</v>
      </c>
      <c r="EN116" s="2"/>
      <c r="EO116" s="2" t="s">
        <v>6</v>
      </c>
      <c r="EP116" s="2"/>
      <c r="EQ116" s="2">
        <v>0</v>
      </c>
      <c r="ER116" s="2">
        <v>0</v>
      </c>
      <c r="ES116" s="2">
        <v>3.03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2"/>
        <v>0</v>
      </c>
      <c r="FS116" s="2">
        <v>0</v>
      </c>
      <c r="FT116" s="2"/>
      <c r="FU116" s="2"/>
      <c r="FV116" s="2"/>
      <c r="FW116" s="2"/>
      <c r="FX116" s="2">
        <v>106</v>
      </c>
      <c r="FY116" s="2">
        <v>65</v>
      </c>
      <c r="FZ116" s="2"/>
      <c r="GA116" s="2" t="s">
        <v>169</v>
      </c>
      <c r="GB116" s="2"/>
      <c r="GC116" s="2"/>
      <c r="GD116" s="2">
        <v>0</v>
      </c>
      <c r="GE116" s="2"/>
      <c r="GF116" s="2">
        <v>-1316060349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3"/>
        <v>0</v>
      </c>
      <c r="GM116" s="2">
        <f t="shared" si="124"/>
        <v>152</v>
      </c>
      <c r="GN116" s="2">
        <f t="shared" si="125"/>
        <v>152</v>
      </c>
      <c r="GO116" s="2">
        <f t="shared" si="126"/>
        <v>0</v>
      </c>
      <c r="GP116" s="2">
        <f t="shared" si="127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8"/>
        <v>0</v>
      </c>
      <c r="GW116" s="2">
        <v>1</v>
      </c>
      <c r="GX116" s="2">
        <f t="shared" si="129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117</v>
      </c>
      <c r="E117" t="s">
        <v>167</v>
      </c>
      <c r="F117" t="str">
        <f>'1.Смета.или.Акт'!B124</f>
        <v>Накладная</v>
      </c>
      <c r="G117" t="str">
        <f>'1.Смета.или.Акт'!C124</f>
        <v>Колпачок К 9</v>
      </c>
      <c r="H117" t="s">
        <v>31</v>
      </c>
      <c r="I117">
        <f>I89*J117</f>
        <v>50</v>
      </c>
      <c r="J117">
        <v>50</v>
      </c>
      <c r="O117">
        <f t="shared" si="92"/>
        <v>1136</v>
      </c>
      <c r="P117">
        <f t="shared" si="93"/>
        <v>1136</v>
      </c>
      <c r="Q117">
        <f t="shared" si="94"/>
        <v>0</v>
      </c>
      <c r="R117">
        <f t="shared" si="95"/>
        <v>0</v>
      </c>
      <c r="S117">
        <f t="shared" si="96"/>
        <v>0</v>
      </c>
      <c r="T117">
        <f t="shared" si="97"/>
        <v>0</v>
      </c>
      <c r="U117">
        <f t="shared" si="98"/>
        <v>0</v>
      </c>
      <c r="V117">
        <f t="shared" si="99"/>
        <v>0</v>
      </c>
      <c r="W117">
        <f t="shared" si="100"/>
        <v>0</v>
      </c>
      <c r="X117">
        <f t="shared" si="101"/>
        <v>0</v>
      </c>
      <c r="Y117">
        <f t="shared" si="102"/>
        <v>0</v>
      </c>
      <c r="AA117">
        <v>34650332</v>
      </c>
      <c r="AB117">
        <f t="shared" si="103"/>
        <v>3.03</v>
      </c>
      <c r="AC117">
        <f t="shared" si="130"/>
        <v>3.03</v>
      </c>
      <c r="AD117">
        <f t="shared" si="104"/>
        <v>0</v>
      </c>
      <c r="AE117">
        <f t="shared" si="105"/>
        <v>0</v>
      </c>
      <c r="AF117">
        <f t="shared" si="106"/>
        <v>0</v>
      </c>
      <c r="AG117">
        <f t="shared" si="107"/>
        <v>0</v>
      </c>
      <c r="AH117">
        <f t="shared" si="108"/>
        <v>0</v>
      </c>
      <c r="AI117">
        <f t="shared" si="109"/>
        <v>0</v>
      </c>
      <c r="AJ117">
        <f t="shared" si="110"/>
        <v>0</v>
      </c>
      <c r="AK117">
        <v>3.03</v>
      </c>
      <c r="AL117" s="59">
        <f>'1.Смета.или.Акт'!F124</f>
        <v>3.03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90</v>
      </c>
      <c r="AU117">
        <v>52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'1.Смета.или.Акт'!J124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6</v>
      </c>
      <c r="BM117">
        <v>0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106</v>
      </c>
      <c r="CA117">
        <v>65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1"/>
        <v>1136</v>
      </c>
      <c r="CQ117">
        <f t="shared" si="112"/>
        <v>22.724999999999998</v>
      </c>
      <c r="CR117">
        <f t="shared" si="113"/>
        <v>0</v>
      </c>
      <c r="CS117">
        <f t="shared" si="114"/>
        <v>0</v>
      </c>
      <c r="CT117">
        <f t="shared" si="115"/>
        <v>0</v>
      </c>
      <c r="CU117">
        <f t="shared" si="116"/>
        <v>0</v>
      </c>
      <c r="CV117">
        <f t="shared" si="117"/>
        <v>0</v>
      </c>
      <c r="CW117">
        <f t="shared" si="118"/>
        <v>0</v>
      </c>
      <c r="CX117">
        <f t="shared" si="119"/>
        <v>0</v>
      </c>
      <c r="CY117">
        <f t="shared" si="120"/>
        <v>0</v>
      </c>
      <c r="CZ117">
        <f t="shared" si="121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31</v>
      </c>
      <c r="DW117" t="str">
        <f>'1.Смета.или.Акт'!D124</f>
        <v>шт.</v>
      </c>
      <c r="DX117">
        <v>1</v>
      </c>
      <c r="EE117">
        <v>32653299</v>
      </c>
      <c r="EF117">
        <v>20</v>
      </c>
      <c r="EG117" t="s">
        <v>33</v>
      </c>
      <c r="EH117">
        <v>0</v>
      </c>
      <c r="EI117" t="s">
        <v>6</v>
      </c>
      <c r="EJ117">
        <v>1</v>
      </c>
      <c r="EK117">
        <v>0</v>
      </c>
      <c r="EL117" t="s">
        <v>59</v>
      </c>
      <c r="EM117" t="s">
        <v>60</v>
      </c>
      <c r="EO117" t="s">
        <v>6</v>
      </c>
      <c r="EQ117">
        <v>0</v>
      </c>
      <c r="ER117">
        <v>3.29</v>
      </c>
      <c r="ES117" s="59">
        <f>'1.Смета.или.Акт'!F124</f>
        <v>3.03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22.73</v>
      </c>
      <c r="FQ117">
        <v>0</v>
      </c>
      <c r="FR117">
        <f t="shared" si="122"/>
        <v>0</v>
      </c>
      <c r="FS117">
        <v>0</v>
      </c>
      <c r="FV117" t="s">
        <v>22</v>
      </c>
      <c r="FW117" t="s">
        <v>23</v>
      </c>
      <c r="FX117">
        <v>106</v>
      </c>
      <c r="FY117">
        <v>65</v>
      </c>
      <c r="GA117" t="s">
        <v>169</v>
      </c>
      <c r="GD117">
        <v>0</v>
      </c>
      <c r="GF117">
        <v>-1316060349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3"/>
        <v>0</v>
      </c>
      <c r="GM117">
        <f t="shared" si="124"/>
        <v>1136</v>
      </c>
      <c r="GN117">
        <f t="shared" si="125"/>
        <v>1136</v>
      </c>
      <c r="GO117">
        <f t="shared" si="126"/>
        <v>0</v>
      </c>
      <c r="GP117">
        <f t="shared" si="127"/>
        <v>0</v>
      </c>
      <c r="GR117">
        <v>1</v>
      </c>
      <c r="GS117">
        <v>1</v>
      </c>
      <c r="GT117">
        <v>0</v>
      </c>
      <c r="GU117" t="s">
        <v>6</v>
      </c>
      <c r="GV117">
        <f t="shared" si="128"/>
        <v>0</v>
      </c>
      <c r="GW117">
        <v>1</v>
      </c>
      <c r="GX117">
        <f t="shared" si="129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97</v>
      </c>
      <c r="D118" s="2"/>
      <c r="E118" s="2" t="s">
        <v>170</v>
      </c>
      <c r="F118" s="2" t="s">
        <v>29</v>
      </c>
      <c r="G118" s="2" t="s">
        <v>171</v>
      </c>
      <c r="H118" s="2" t="s">
        <v>31</v>
      </c>
      <c r="I118" s="2">
        <f>I88*J118</f>
        <v>10</v>
      </c>
      <c r="J118" s="2">
        <v>10</v>
      </c>
      <c r="K118" s="2"/>
      <c r="L118" s="2"/>
      <c r="M118" s="2"/>
      <c r="N118" s="2"/>
      <c r="O118" s="2">
        <f t="shared" si="92"/>
        <v>84</v>
      </c>
      <c r="P118" s="2">
        <f t="shared" si="93"/>
        <v>84</v>
      </c>
      <c r="Q118" s="2">
        <f t="shared" si="94"/>
        <v>0</v>
      </c>
      <c r="R118" s="2">
        <f t="shared" si="95"/>
        <v>0</v>
      </c>
      <c r="S118" s="2">
        <f t="shared" si="96"/>
        <v>0</v>
      </c>
      <c r="T118" s="2">
        <f t="shared" si="97"/>
        <v>0</v>
      </c>
      <c r="U118" s="2">
        <f t="shared" si="98"/>
        <v>0</v>
      </c>
      <c r="V118" s="2">
        <f t="shared" si="99"/>
        <v>0</v>
      </c>
      <c r="W118" s="2">
        <f t="shared" si="100"/>
        <v>0</v>
      </c>
      <c r="X118" s="2">
        <f t="shared" si="101"/>
        <v>0</v>
      </c>
      <c r="Y118" s="2">
        <f t="shared" si="102"/>
        <v>0</v>
      </c>
      <c r="Z118" s="2"/>
      <c r="AA118" s="2">
        <v>34650331</v>
      </c>
      <c r="AB118" s="2">
        <f t="shared" si="103"/>
        <v>8.43</v>
      </c>
      <c r="AC118" s="2">
        <f t="shared" si="130"/>
        <v>8.43</v>
      </c>
      <c r="AD118" s="2">
        <f t="shared" si="104"/>
        <v>0</v>
      </c>
      <c r="AE118" s="2">
        <f t="shared" si="105"/>
        <v>0</v>
      </c>
      <c r="AF118" s="2">
        <f t="shared" si="106"/>
        <v>0</v>
      </c>
      <c r="AG118" s="2">
        <f t="shared" si="107"/>
        <v>0</v>
      </c>
      <c r="AH118" s="2">
        <f t="shared" si="108"/>
        <v>0</v>
      </c>
      <c r="AI118" s="2">
        <f t="shared" si="109"/>
        <v>0</v>
      </c>
      <c r="AJ118" s="2">
        <f t="shared" si="110"/>
        <v>0</v>
      </c>
      <c r="AK118" s="2">
        <v>8.43</v>
      </c>
      <c r="AL118" s="2">
        <v>8.43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106</v>
      </c>
      <c r="AU118" s="2">
        <v>65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6</v>
      </c>
      <c r="BK118" s="2"/>
      <c r="BL118" s="2"/>
      <c r="BM118" s="2">
        <v>0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106</v>
      </c>
      <c r="CA118" s="2">
        <v>65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1"/>
        <v>84</v>
      </c>
      <c r="CQ118" s="2">
        <f t="shared" si="112"/>
        <v>8.43</v>
      </c>
      <c r="CR118" s="2">
        <f t="shared" si="113"/>
        <v>0</v>
      </c>
      <c r="CS118" s="2">
        <f t="shared" si="114"/>
        <v>0</v>
      </c>
      <c r="CT118" s="2">
        <f t="shared" si="115"/>
        <v>0</v>
      </c>
      <c r="CU118" s="2">
        <f t="shared" si="116"/>
        <v>0</v>
      </c>
      <c r="CV118" s="2">
        <f t="shared" si="117"/>
        <v>0</v>
      </c>
      <c r="CW118" s="2">
        <f t="shared" si="118"/>
        <v>0</v>
      </c>
      <c r="CX118" s="2">
        <f t="shared" si="119"/>
        <v>0</v>
      </c>
      <c r="CY118" s="2">
        <f t="shared" si="120"/>
        <v>0</v>
      </c>
      <c r="CZ118" s="2">
        <f t="shared" si="121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1010</v>
      </c>
      <c r="DV118" s="2" t="s">
        <v>31</v>
      </c>
      <c r="DW118" s="2" t="s">
        <v>31</v>
      </c>
      <c r="DX118" s="2">
        <v>1</v>
      </c>
      <c r="DY118" s="2"/>
      <c r="DZ118" s="2"/>
      <c r="EA118" s="2"/>
      <c r="EB118" s="2"/>
      <c r="EC118" s="2"/>
      <c r="ED118" s="2"/>
      <c r="EE118" s="2">
        <v>32653299</v>
      </c>
      <c r="EF118" s="2">
        <v>20</v>
      </c>
      <c r="EG118" s="2" t="s">
        <v>33</v>
      </c>
      <c r="EH118" s="2">
        <v>0</v>
      </c>
      <c r="EI118" s="2" t="s">
        <v>6</v>
      </c>
      <c r="EJ118" s="2">
        <v>1</v>
      </c>
      <c r="EK118" s="2">
        <v>0</v>
      </c>
      <c r="EL118" s="2" t="s">
        <v>59</v>
      </c>
      <c r="EM118" s="2" t="s">
        <v>60</v>
      </c>
      <c r="EN118" s="2"/>
      <c r="EO118" s="2" t="s">
        <v>6</v>
      </c>
      <c r="EP118" s="2"/>
      <c r="EQ118" s="2">
        <v>0</v>
      </c>
      <c r="ER118" s="2">
        <v>0</v>
      </c>
      <c r="ES118" s="2">
        <v>8.43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2"/>
        <v>0</v>
      </c>
      <c r="FS118" s="2">
        <v>0</v>
      </c>
      <c r="FT118" s="2"/>
      <c r="FU118" s="2"/>
      <c r="FV118" s="2"/>
      <c r="FW118" s="2"/>
      <c r="FX118" s="2">
        <v>106</v>
      </c>
      <c r="FY118" s="2">
        <v>65</v>
      </c>
      <c r="FZ118" s="2"/>
      <c r="GA118" s="2" t="s">
        <v>172</v>
      </c>
      <c r="GB118" s="2"/>
      <c r="GC118" s="2"/>
      <c r="GD118" s="2">
        <v>0</v>
      </c>
      <c r="GE118" s="2"/>
      <c r="GF118" s="2">
        <v>-289887447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3"/>
        <v>0</v>
      </c>
      <c r="GM118" s="2">
        <f t="shared" si="124"/>
        <v>84</v>
      </c>
      <c r="GN118" s="2">
        <f t="shared" si="125"/>
        <v>84</v>
      </c>
      <c r="GO118" s="2">
        <f t="shared" si="126"/>
        <v>0</v>
      </c>
      <c r="GP118" s="2">
        <f t="shared" si="127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8"/>
        <v>0</v>
      </c>
      <c r="GW118" s="2">
        <v>1</v>
      </c>
      <c r="GX118" s="2">
        <f t="shared" si="129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118</v>
      </c>
      <c r="E119" t="s">
        <v>170</v>
      </c>
      <c r="F119" t="str">
        <f>'1.Смета.или.Акт'!B126</f>
        <v>Накладная</v>
      </c>
      <c r="G119" t="str">
        <f>'1.Смета.или.Акт'!C126</f>
        <v>Наконечник ТМ</v>
      </c>
      <c r="H119" t="s">
        <v>31</v>
      </c>
      <c r="I119">
        <f>I89*J119</f>
        <v>10</v>
      </c>
      <c r="J119">
        <v>10</v>
      </c>
      <c r="O119">
        <f t="shared" si="92"/>
        <v>632</v>
      </c>
      <c r="P119">
        <f t="shared" si="93"/>
        <v>632</v>
      </c>
      <c r="Q119">
        <f t="shared" si="94"/>
        <v>0</v>
      </c>
      <c r="R119">
        <f t="shared" si="95"/>
        <v>0</v>
      </c>
      <c r="S119">
        <f t="shared" si="96"/>
        <v>0</v>
      </c>
      <c r="T119">
        <f t="shared" si="97"/>
        <v>0</v>
      </c>
      <c r="U119">
        <f t="shared" si="98"/>
        <v>0</v>
      </c>
      <c r="V119">
        <f t="shared" si="99"/>
        <v>0</v>
      </c>
      <c r="W119">
        <f t="shared" si="100"/>
        <v>0</v>
      </c>
      <c r="X119">
        <f t="shared" si="101"/>
        <v>0</v>
      </c>
      <c r="Y119">
        <f t="shared" si="102"/>
        <v>0</v>
      </c>
      <c r="AA119">
        <v>34650332</v>
      </c>
      <c r="AB119">
        <f t="shared" si="103"/>
        <v>8.43</v>
      </c>
      <c r="AC119">
        <f t="shared" si="130"/>
        <v>8.43</v>
      </c>
      <c r="AD119">
        <f t="shared" si="104"/>
        <v>0</v>
      </c>
      <c r="AE119">
        <f t="shared" si="105"/>
        <v>0</v>
      </c>
      <c r="AF119">
        <f t="shared" si="106"/>
        <v>0</v>
      </c>
      <c r="AG119">
        <f t="shared" si="107"/>
        <v>0</v>
      </c>
      <c r="AH119">
        <f t="shared" si="108"/>
        <v>0</v>
      </c>
      <c r="AI119">
        <f t="shared" si="109"/>
        <v>0</v>
      </c>
      <c r="AJ119">
        <f t="shared" si="110"/>
        <v>0</v>
      </c>
      <c r="AK119">
        <v>8.43</v>
      </c>
      <c r="AL119" s="59">
        <f>'1.Смета.или.Акт'!F126</f>
        <v>8.43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90</v>
      </c>
      <c r="AU119">
        <v>52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'1.Смета.или.Акт'!J126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6</v>
      </c>
      <c r="BM119">
        <v>0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106</v>
      </c>
      <c r="CA119">
        <v>65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1"/>
        <v>632</v>
      </c>
      <c r="CQ119">
        <f t="shared" si="112"/>
        <v>63.224999999999994</v>
      </c>
      <c r="CR119">
        <f t="shared" si="113"/>
        <v>0</v>
      </c>
      <c r="CS119">
        <f t="shared" si="114"/>
        <v>0</v>
      </c>
      <c r="CT119">
        <f t="shared" si="115"/>
        <v>0</v>
      </c>
      <c r="CU119">
        <f t="shared" si="116"/>
        <v>0</v>
      </c>
      <c r="CV119">
        <f t="shared" si="117"/>
        <v>0</v>
      </c>
      <c r="CW119">
        <f t="shared" si="118"/>
        <v>0</v>
      </c>
      <c r="CX119">
        <f t="shared" si="119"/>
        <v>0</v>
      </c>
      <c r="CY119">
        <f t="shared" si="120"/>
        <v>0</v>
      </c>
      <c r="CZ119">
        <f t="shared" si="121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1010</v>
      </c>
      <c r="DV119" t="s">
        <v>31</v>
      </c>
      <c r="DW119" t="str">
        <f>'1.Смета.или.Акт'!D126</f>
        <v>шт.</v>
      </c>
      <c r="DX119">
        <v>1</v>
      </c>
      <c r="EE119">
        <v>32653299</v>
      </c>
      <c r="EF119">
        <v>20</v>
      </c>
      <c r="EG119" t="s">
        <v>33</v>
      </c>
      <c r="EH119">
        <v>0</v>
      </c>
      <c r="EI119" t="s">
        <v>6</v>
      </c>
      <c r="EJ119">
        <v>1</v>
      </c>
      <c r="EK119">
        <v>0</v>
      </c>
      <c r="EL119" t="s">
        <v>59</v>
      </c>
      <c r="EM119" t="s">
        <v>60</v>
      </c>
      <c r="EO119" t="s">
        <v>6</v>
      </c>
      <c r="EQ119">
        <v>0</v>
      </c>
      <c r="ER119">
        <v>9.17</v>
      </c>
      <c r="ES119" s="59">
        <f>'1.Смета.или.Акт'!F126</f>
        <v>8.43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63.24</v>
      </c>
      <c r="FQ119">
        <v>0</v>
      </c>
      <c r="FR119">
        <f t="shared" si="122"/>
        <v>0</v>
      </c>
      <c r="FS119">
        <v>0</v>
      </c>
      <c r="FV119" t="s">
        <v>22</v>
      </c>
      <c r="FW119" t="s">
        <v>23</v>
      </c>
      <c r="FX119">
        <v>106</v>
      </c>
      <c r="FY119">
        <v>65</v>
      </c>
      <c r="GA119" t="s">
        <v>172</v>
      </c>
      <c r="GD119">
        <v>0</v>
      </c>
      <c r="GF119">
        <v>-289887447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3"/>
        <v>0</v>
      </c>
      <c r="GM119">
        <f t="shared" si="124"/>
        <v>632</v>
      </c>
      <c r="GN119">
        <f t="shared" si="125"/>
        <v>632</v>
      </c>
      <c r="GO119">
        <f t="shared" si="126"/>
        <v>0</v>
      </c>
      <c r="GP119">
        <f t="shared" si="127"/>
        <v>0</v>
      </c>
      <c r="GR119">
        <v>1</v>
      </c>
      <c r="GS119">
        <v>1</v>
      </c>
      <c r="GT119">
        <v>0</v>
      </c>
      <c r="GU119" t="s">
        <v>6</v>
      </c>
      <c r="GV119">
        <f t="shared" si="128"/>
        <v>0</v>
      </c>
      <c r="GW119">
        <v>1</v>
      </c>
      <c r="GX119">
        <f t="shared" si="129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98</v>
      </c>
      <c r="D120" s="2"/>
      <c r="E120" s="2" t="s">
        <v>173</v>
      </c>
      <c r="F120" s="2" t="s">
        <v>29</v>
      </c>
      <c r="G120" s="2" t="s">
        <v>174</v>
      </c>
      <c r="H120" s="2" t="s">
        <v>31</v>
      </c>
      <c r="I120" s="2">
        <f>I88*J120</f>
        <v>48</v>
      </c>
      <c r="J120" s="2">
        <v>48</v>
      </c>
      <c r="K120" s="2"/>
      <c r="L120" s="2"/>
      <c r="M120" s="2"/>
      <c r="N120" s="2"/>
      <c r="O120" s="2">
        <f t="shared" ref="O120:O151" si="131">ROUND(CP120,0)</f>
        <v>3560</v>
      </c>
      <c r="P120" s="2">
        <f t="shared" ref="P120:P151" si="132">ROUND(CQ120*I120,0)</f>
        <v>3560</v>
      </c>
      <c r="Q120" s="2">
        <f t="shared" ref="Q120:Q151" si="133">ROUND(CR120*I120,0)</f>
        <v>0</v>
      </c>
      <c r="R120" s="2">
        <f t="shared" ref="R120:R151" si="134">ROUND(CS120*I120,0)</f>
        <v>0</v>
      </c>
      <c r="S120" s="2">
        <f t="shared" ref="S120:S151" si="135">ROUND(CT120*I120,0)</f>
        <v>0</v>
      </c>
      <c r="T120" s="2">
        <f t="shared" ref="T120:T151" si="136">ROUND(CU120*I120,0)</f>
        <v>0</v>
      </c>
      <c r="U120" s="2">
        <f t="shared" ref="U120:U151" si="137">CV120*I120</f>
        <v>0</v>
      </c>
      <c r="V120" s="2">
        <f t="shared" ref="V120:V151" si="138">CW120*I120</f>
        <v>0</v>
      </c>
      <c r="W120" s="2">
        <f t="shared" ref="W120:W151" si="139">ROUND(CX120*I120,0)</f>
        <v>0</v>
      </c>
      <c r="X120" s="2">
        <f t="shared" ref="X120:X151" si="140">ROUND(CY120,0)</f>
        <v>0</v>
      </c>
      <c r="Y120" s="2">
        <f t="shared" ref="Y120:Y151" si="141">ROUND(CZ120,0)</f>
        <v>0</v>
      </c>
      <c r="Z120" s="2"/>
      <c r="AA120" s="2">
        <v>34650331</v>
      </c>
      <c r="AB120" s="2">
        <f t="shared" ref="AB120:AB151" si="142">ROUND((AC120+AD120+AF120),2)</f>
        <v>74.16</v>
      </c>
      <c r="AC120" s="2">
        <f t="shared" si="130"/>
        <v>74.16</v>
      </c>
      <c r="AD120" s="2">
        <f t="shared" ref="AD120:AD151" si="143">ROUND((((ET120)-(EU120))+AE120),2)</f>
        <v>0</v>
      </c>
      <c r="AE120" s="2">
        <f t="shared" ref="AE120:AE151" si="144">ROUND((EU120),2)</f>
        <v>0</v>
      </c>
      <c r="AF120" s="2">
        <f t="shared" ref="AF120:AF151" si="145">ROUND((EV120),2)</f>
        <v>0</v>
      </c>
      <c r="AG120" s="2">
        <f t="shared" ref="AG120:AG151" si="146">ROUND((AP120),2)</f>
        <v>0</v>
      </c>
      <c r="AH120" s="2">
        <f t="shared" ref="AH120:AH151" si="147">(EW120)</f>
        <v>0</v>
      </c>
      <c r="AI120" s="2">
        <f t="shared" ref="AI120:AI151" si="148">(EX120)</f>
        <v>0</v>
      </c>
      <c r="AJ120" s="2">
        <f t="shared" ref="AJ120:AJ151" si="149">ROUND((AS120),2)</f>
        <v>0</v>
      </c>
      <c r="AK120" s="2">
        <v>74.16</v>
      </c>
      <c r="AL120" s="2">
        <v>74.16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106</v>
      </c>
      <c r="AU120" s="2">
        <v>65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6</v>
      </c>
      <c r="BK120" s="2"/>
      <c r="BL120" s="2"/>
      <c r="BM120" s="2">
        <v>0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106</v>
      </c>
      <c r="CA120" s="2">
        <v>65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0">(P120+Q120+S120)</f>
        <v>3560</v>
      </c>
      <c r="CQ120" s="2">
        <f t="shared" ref="CQ120:CQ151" si="151">AC120*BC120</f>
        <v>74.16</v>
      </c>
      <c r="CR120" s="2">
        <f t="shared" ref="CR120:CR151" si="152">AD120*BB120</f>
        <v>0</v>
      </c>
      <c r="CS120" s="2">
        <f t="shared" ref="CS120:CS151" si="153">AE120*BS120</f>
        <v>0</v>
      </c>
      <c r="CT120" s="2">
        <f t="shared" ref="CT120:CT151" si="154">AF120*BA120</f>
        <v>0</v>
      </c>
      <c r="CU120" s="2">
        <f t="shared" ref="CU120:CU151" si="155">AG120</f>
        <v>0</v>
      </c>
      <c r="CV120" s="2">
        <f t="shared" ref="CV120:CV151" si="156">AH120</f>
        <v>0</v>
      </c>
      <c r="CW120" s="2">
        <f t="shared" ref="CW120:CW151" si="157">AI120</f>
        <v>0</v>
      </c>
      <c r="CX120" s="2">
        <f t="shared" ref="CX120:CX151" si="158">AJ120</f>
        <v>0</v>
      </c>
      <c r="CY120" s="2">
        <f t="shared" ref="CY120:CY151" si="159">(((S120+(R120*IF(0,0,1)))*AT120)/100)</f>
        <v>0</v>
      </c>
      <c r="CZ120" s="2">
        <f t="shared" ref="CZ120:CZ151" si="160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31</v>
      </c>
      <c r="DW120" s="2" t="s">
        <v>31</v>
      </c>
      <c r="DX120" s="2">
        <v>1</v>
      </c>
      <c r="DY120" s="2"/>
      <c r="DZ120" s="2"/>
      <c r="EA120" s="2"/>
      <c r="EB120" s="2"/>
      <c r="EC120" s="2"/>
      <c r="ED120" s="2"/>
      <c r="EE120" s="2">
        <v>32653299</v>
      </c>
      <c r="EF120" s="2">
        <v>20</v>
      </c>
      <c r="EG120" s="2" t="s">
        <v>33</v>
      </c>
      <c r="EH120" s="2">
        <v>0</v>
      </c>
      <c r="EI120" s="2" t="s">
        <v>6</v>
      </c>
      <c r="EJ120" s="2">
        <v>1</v>
      </c>
      <c r="EK120" s="2">
        <v>0</v>
      </c>
      <c r="EL120" s="2" t="s">
        <v>59</v>
      </c>
      <c r="EM120" s="2" t="s">
        <v>60</v>
      </c>
      <c r="EN120" s="2"/>
      <c r="EO120" s="2" t="s">
        <v>6</v>
      </c>
      <c r="EP120" s="2"/>
      <c r="EQ120" s="2">
        <v>0</v>
      </c>
      <c r="ER120" s="2">
        <v>0</v>
      </c>
      <c r="ES120" s="2">
        <v>74.16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1">ROUND(IF(AND(BH120=3,BI120=3),P120,0),0)</f>
        <v>0</v>
      </c>
      <c r="FS120" s="2">
        <v>0</v>
      </c>
      <c r="FT120" s="2"/>
      <c r="FU120" s="2"/>
      <c r="FV120" s="2"/>
      <c r="FW120" s="2"/>
      <c r="FX120" s="2">
        <v>106</v>
      </c>
      <c r="FY120" s="2">
        <v>65</v>
      </c>
      <c r="FZ120" s="2"/>
      <c r="GA120" s="2" t="s">
        <v>175</v>
      </c>
      <c r="GB120" s="2"/>
      <c r="GC120" s="2"/>
      <c r="GD120" s="2">
        <v>0</v>
      </c>
      <c r="GE120" s="2"/>
      <c r="GF120" s="2">
        <v>-383266815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2">ROUND(IF(AND(BH120=3,BI120=3,FS120&lt;&gt;0),P120,0),0)</f>
        <v>0</v>
      </c>
      <c r="GM120" s="2">
        <f t="shared" ref="GM120:GM151" si="163">ROUND(O120+X120+Y120+GK120,0)+GX120</f>
        <v>3560</v>
      </c>
      <c r="GN120" s="2">
        <f t="shared" ref="GN120:GN151" si="164">IF(OR(BI120=0,BI120=1),ROUND(O120+X120+Y120+GK120,0),0)</f>
        <v>3560</v>
      </c>
      <c r="GO120" s="2">
        <f t="shared" ref="GO120:GO151" si="165">IF(BI120=2,ROUND(O120+X120+Y120+GK120,0),0)</f>
        <v>0</v>
      </c>
      <c r="GP120" s="2">
        <f t="shared" ref="GP120:GP151" si="166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7">ROUND(GT120,2)</f>
        <v>0</v>
      </c>
      <c r="GW120" s="2">
        <v>1</v>
      </c>
      <c r="GX120" s="2">
        <f t="shared" ref="GX120:GX151" si="168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119</v>
      </c>
      <c r="E121" t="s">
        <v>173</v>
      </c>
      <c r="F121" t="str">
        <f>'1.Смета.или.Акт'!B128</f>
        <v>Накладная</v>
      </c>
      <c r="G121" t="str">
        <f>'1.Смета.или.Акт'!C128</f>
        <v>Изоляторы подвесные</v>
      </c>
      <c r="H121" t="s">
        <v>31</v>
      </c>
      <c r="I121">
        <f>I89*J121</f>
        <v>48</v>
      </c>
      <c r="J121">
        <v>48</v>
      </c>
      <c r="O121">
        <f t="shared" si="131"/>
        <v>26698</v>
      </c>
      <c r="P121">
        <f t="shared" si="132"/>
        <v>26698</v>
      </c>
      <c r="Q121">
        <f t="shared" si="133"/>
        <v>0</v>
      </c>
      <c r="R121">
        <f t="shared" si="134"/>
        <v>0</v>
      </c>
      <c r="S121">
        <f t="shared" si="135"/>
        <v>0</v>
      </c>
      <c r="T121">
        <f t="shared" si="136"/>
        <v>0</v>
      </c>
      <c r="U121">
        <f t="shared" si="137"/>
        <v>0</v>
      </c>
      <c r="V121">
        <f t="shared" si="138"/>
        <v>0</v>
      </c>
      <c r="W121">
        <f t="shared" si="139"/>
        <v>0</v>
      </c>
      <c r="X121">
        <f t="shared" si="140"/>
        <v>0</v>
      </c>
      <c r="Y121">
        <f t="shared" si="141"/>
        <v>0</v>
      </c>
      <c r="AA121">
        <v>34650332</v>
      </c>
      <c r="AB121">
        <f t="shared" si="142"/>
        <v>74.16</v>
      </c>
      <c r="AC121">
        <f t="shared" si="130"/>
        <v>74.16</v>
      </c>
      <c r="AD121">
        <f t="shared" si="143"/>
        <v>0</v>
      </c>
      <c r="AE121">
        <f t="shared" si="144"/>
        <v>0</v>
      </c>
      <c r="AF121">
        <f t="shared" si="145"/>
        <v>0</v>
      </c>
      <c r="AG121">
        <f t="shared" si="146"/>
        <v>0</v>
      </c>
      <c r="AH121">
        <f t="shared" si="147"/>
        <v>0</v>
      </c>
      <c r="AI121">
        <f t="shared" si="148"/>
        <v>0</v>
      </c>
      <c r="AJ121">
        <f t="shared" si="149"/>
        <v>0</v>
      </c>
      <c r="AK121">
        <v>74.16</v>
      </c>
      <c r="AL121" s="59">
        <f>'1.Смета.или.Акт'!F128</f>
        <v>74.16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90</v>
      </c>
      <c r="AU121">
        <v>52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'1.Смета.или.Акт'!J128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6</v>
      </c>
      <c r="BM121">
        <v>0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106</v>
      </c>
      <c r="CA121">
        <v>65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0"/>
        <v>26698</v>
      </c>
      <c r="CQ121">
        <f t="shared" si="151"/>
        <v>556.19999999999993</v>
      </c>
      <c r="CR121">
        <f t="shared" si="152"/>
        <v>0</v>
      </c>
      <c r="CS121">
        <f t="shared" si="153"/>
        <v>0</v>
      </c>
      <c r="CT121">
        <f t="shared" si="154"/>
        <v>0</v>
      </c>
      <c r="CU121">
        <f t="shared" si="155"/>
        <v>0</v>
      </c>
      <c r="CV121">
        <f t="shared" si="156"/>
        <v>0</v>
      </c>
      <c r="CW121">
        <f t="shared" si="157"/>
        <v>0</v>
      </c>
      <c r="CX121">
        <f t="shared" si="158"/>
        <v>0</v>
      </c>
      <c r="CY121">
        <f t="shared" si="159"/>
        <v>0</v>
      </c>
      <c r="CZ121">
        <f t="shared" si="160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31</v>
      </c>
      <c r="DW121" t="str">
        <f>'1.Смета.или.Акт'!D128</f>
        <v>шт.</v>
      </c>
      <c r="DX121">
        <v>1</v>
      </c>
      <c r="EE121">
        <v>32653299</v>
      </c>
      <c r="EF121">
        <v>20</v>
      </c>
      <c r="EG121" t="s">
        <v>33</v>
      </c>
      <c r="EH121">
        <v>0</v>
      </c>
      <c r="EI121" t="s">
        <v>6</v>
      </c>
      <c r="EJ121">
        <v>1</v>
      </c>
      <c r="EK121">
        <v>0</v>
      </c>
      <c r="EL121" t="s">
        <v>59</v>
      </c>
      <c r="EM121" t="s">
        <v>60</v>
      </c>
      <c r="EO121" t="s">
        <v>6</v>
      </c>
      <c r="EQ121">
        <v>0</v>
      </c>
      <c r="ER121">
        <v>80.61</v>
      </c>
      <c r="ES121" s="59">
        <f>'1.Смета.или.Акт'!F128</f>
        <v>74.16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556.23</v>
      </c>
      <c r="FQ121">
        <v>0</v>
      </c>
      <c r="FR121">
        <f t="shared" si="161"/>
        <v>0</v>
      </c>
      <c r="FS121">
        <v>0</v>
      </c>
      <c r="FV121" t="s">
        <v>22</v>
      </c>
      <c r="FW121" t="s">
        <v>23</v>
      </c>
      <c r="FX121">
        <v>106</v>
      </c>
      <c r="FY121">
        <v>65</v>
      </c>
      <c r="GA121" t="s">
        <v>175</v>
      </c>
      <c r="GD121">
        <v>0</v>
      </c>
      <c r="GF121">
        <v>-383266815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2"/>
        <v>0</v>
      </c>
      <c r="GM121">
        <f t="shared" si="163"/>
        <v>26698</v>
      </c>
      <c r="GN121">
        <f t="shared" si="164"/>
        <v>26698</v>
      </c>
      <c r="GO121">
        <f t="shared" si="165"/>
        <v>0</v>
      </c>
      <c r="GP121">
        <f t="shared" si="166"/>
        <v>0</v>
      </c>
      <c r="GR121">
        <v>1</v>
      </c>
      <c r="GS121">
        <v>1</v>
      </c>
      <c r="GT121">
        <v>0</v>
      </c>
      <c r="GU121" t="s">
        <v>6</v>
      </c>
      <c r="GV121">
        <f t="shared" si="167"/>
        <v>0</v>
      </c>
      <c r="GW121">
        <v>1</v>
      </c>
      <c r="GX121">
        <f t="shared" si="168"/>
        <v>0</v>
      </c>
      <c r="HA121">
        <v>0</v>
      </c>
      <c r="HB121">
        <v>0</v>
      </c>
      <c r="IK121">
        <v>0</v>
      </c>
    </row>
    <row r="122" spans="1:255" x14ac:dyDescent="0.2">
      <c r="A122" s="2">
        <v>17</v>
      </c>
      <c r="B122" s="2">
        <v>1</v>
      </c>
      <c r="C122" s="2">
        <f>ROW(SmtRes!A136)</f>
        <v>136</v>
      </c>
      <c r="D122" s="2">
        <f>ROW(EtalonRes!A122)</f>
        <v>122</v>
      </c>
      <c r="E122" s="2" t="s">
        <v>176</v>
      </c>
      <c r="F122" s="2" t="s">
        <v>177</v>
      </c>
      <c r="G122" s="2" t="s">
        <v>178</v>
      </c>
      <c r="H122" s="2" t="s">
        <v>17</v>
      </c>
      <c r="I122" s="2">
        <f>'1.Смета.или.Акт'!E131</f>
        <v>11</v>
      </c>
      <c r="J122" s="2">
        <v>0</v>
      </c>
      <c r="K122" s="2"/>
      <c r="L122" s="2"/>
      <c r="M122" s="2"/>
      <c r="N122" s="2"/>
      <c r="O122" s="2">
        <f t="shared" si="131"/>
        <v>1419</v>
      </c>
      <c r="P122" s="2">
        <f t="shared" si="132"/>
        <v>0</v>
      </c>
      <c r="Q122" s="2">
        <f t="shared" si="133"/>
        <v>1163</v>
      </c>
      <c r="R122" s="2">
        <f t="shared" si="134"/>
        <v>147</v>
      </c>
      <c r="S122" s="2">
        <f t="shared" si="135"/>
        <v>256</v>
      </c>
      <c r="T122" s="2">
        <f t="shared" si="136"/>
        <v>0</v>
      </c>
      <c r="U122" s="2">
        <f t="shared" si="137"/>
        <v>26.619999999999997</v>
      </c>
      <c r="V122" s="2">
        <f t="shared" si="138"/>
        <v>14.41</v>
      </c>
      <c r="W122" s="2">
        <f t="shared" si="139"/>
        <v>0</v>
      </c>
      <c r="X122" s="2">
        <f t="shared" si="140"/>
        <v>423</v>
      </c>
      <c r="Y122" s="2">
        <f t="shared" si="141"/>
        <v>242</v>
      </c>
      <c r="Z122" s="2"/>
      <c r="AA122" s="2">
        <v>34650331</v>
      </c>
      <c r="AB122" s="2">
        <f t="shared" si="142"/>
        <v>129.01</v>
      </c>
      <c r="AC122" s="2">
        <f>ROUND((ES122+(SUM(SmtRes!BC127:'SmtRes'!BC136)+SUM(EtalonRes!AL113:'EtalonRes'!AL122))),2)</f>
        <v>0</v>
      </c>
      <c r="AD122" s="2">
        <f t="shared" si="143"/>
        <v>105.73</v>
      </c>
      <c r="AE122" s="2">
        <f t="shared" si="144"/>
        <v>13.36</v>
      </c>
      <c r="AF122" s="2">
        <f t="shared" si="145"/>
        <v>23.28</v>
      </c>
      <c r="AG122" s="2">
        <f t="shared" si="146"/>
        <v>0</v>
      </c>
      <c r="AH122" s="2">
        <f t="shared" si="147"/>
        <v>2.42</v>
      </c>
      <c r="AI122" s="2">
        <f t="shared" si="148"/>
        <v>1.31</v>
      </c>
      <c r="AJ122" s="2">
        <f t="shared" si="149"/>
        <v>0</v>
      </c>
      <c r="AK122" s="2">
        <v>442.39</v>
      </c>
      <c r="AL122" s="2">
        <v>313.38</v>
      </c>
      <c r="AM122" s="2">
        <v>105.73</v>
      </c>
      <c r="AN122" s="2">
        <v>13.36</v>
      </c>
      <c r="AO122" s="2">
        <v>23.28</v>
      </c>
      <c r="AP122" s="2">
        <v>0</v>
      </c>
      <c r="AQ122" s="2">
        <v>2.42</v>
      </c>
      <c r="AR122" s="2">
        <v>1.31</v>
      </c>
      <c r="AS122" s="2">
        <v>0</v>
      </c>
      <c r="AT122" s="2">
        <v>105</v>
      </c>
      <c r="AU122" s="2">
        <v>60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0</v>
      </c>
      <c r="BI122" s="2">
        <v>1</v>
      </c>
      <c r="BJ122" s="2" t="s">
        <v>179</v>
      </c>
      <c r="BK122" s="2"/>
      <c r="BL122" s="2"/>
      <c r="BM122" s="2">
        <v>33001</v>
      </c>
      <c r="BN122" s="2">
        <v>0</v>
      </c>
      <c r="BO122" s="2" t="s">
        <v>6</v>
      </c>
      <c r="BP122" s="2">
        <v>0</v>
      </c>
      <c r="BQ122" s="2">
        <v>1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105</v>
      </c>
      <c r="CA122" s="2">
        <v>60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0"/>
        <v>1419</v>
      </c>
      <c r="CQ122" s="2">
        <f t="shared" si="151"/>
        <v>0</v>
      </c>
      <c r="CR122" s="2">
        <f t="shared" si="152"/>
        <v>105.73</v>
      </c>
      <c r="CS122" s="2">
        <f t="shared" si="153"/>
        <v>13.36</v>
      </c>
      <c r="CT122" s="2">
        <f t="shared" si="154"/>
        <v>23.28</v>
      </c>
      <c r="CU122" s="2">
        <f t="shared" si="155"/>
        <v>0</v>
      </c>
      <c r="CV122" s="2">
        <f t="shared" si="156"/>
        <v>2.42</v>
      </c>
      <c r="CW122" s="2">
        <f t="shared" si="157"/>
        <v>1.31</v>
      </c>
      <c r="CX122" s="2">
        <f t="shared" si="158"/>
        <v>0</v>
      </c>
      <c r="CY122" s="2">
        <f t="shared" si="159"/>
        <v>423.15</v>
      </c>
      <c r="CZ122" s="2">
        <f t="shared" si="160"/>
        <v>241.8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1013</v>
      </c>
      <c r="DV122" s="2" t="s">
        <v>17</v>
      </c>
      <c r="DW122" s="2" t="s">
        <v>17</v>
      </c>
      <c r="DX122" s="2">
        <v>1</v>
      </c>
      <c r="DY122" s="2"/>
      <c r="DZ122" s="2"/>
      <c r="EA122" s="2"/>
      <c r="EB122" s="2"/>
      <c r="EC122" s="2"/>
      <c r="ED122" s="2"/>
      <c r="EE122" s="2">
        <v>32653413</v>
      </c>
      <c r="EF122" s="2">
        <v>1</v>
      </c>
      <c r="EG122" s="2" t="s">
        <v>19</v>
      </c>
      <c r="EH122" s="2">
        <v>0</v>
      </c>
      <c r="EI122" s="2" t="s">
        <v>6</v>
      </c>
      <c r="EJ122" s="2">
        <v>1</v>
      </c>
      <c r="EK122" s="2">
        <v>33001</v>
      </c>
      <c r="EL122" s="2" t="s">
        <v>20</v>
      </c>
      <c r="EM122" s="2" t="s">
        <v>21</v>
      </c>
      <c r="EN122" s="2"/>
      <c r="EO122" s="2" t="s">
        <v>6</v>
      </c>
      <c r="EP122" s="2"/>
      <c r="EQ122" s="2">
        <v>0</v>
      </c>
      <c r="ER122" s="2">
        <v>442.39</v>
      </c>
      <c r="ES122" s="2">
        <v>313.38</v>
      </c>
      <c r="ET122" s="2">
        <v>105.73</v>
      </c>
      <c r="EU122" s="2">
        <v>13.36</v>
      </c>
      <c r="EV122" s="2">
        <v>23.28</v>
      </c>
      <c r="EW122" s="2">
        <v>2.42</v>
      </c>
      <c r="EX122" s="2">
        <v>1.31</v>
      </c>
      <c r="EY122" s="2">
        <v>1</v>
      </c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1"/>
        <v>0</v>
      </c>
      <c r="FS122" s="2">
        <v>0</v>
      </c>
      <c r="FT122" s="2"/>
      <c r="FU122" s="2"/>
      <c r="FV122" s="2"/>
      <c r="FW122" s="2"/>
      <c r="FX122" s="2">
        <v>105</v>
      </c>
      <c r="FY122" s="2">
        <v>60</v>
      </c>
      <c r="FZ122" s="2"/>
      <c r="GA122" s="2" t="s">
        <v>6</v>
      </c>
      <c r="GB122" s="2"/>
      <c r="GC122" s="2"/>
      <c r="GD122" s="2">
        <v>0</v>
      </c>
      <c r="GE122" s="2"/>
      <c r="GF122" s="2">
        <v>63259010</v>
      </c>
      <c r="GG122" s="2">
        <v>2</v>
      </c>
      <c r="GH122" s="2">
        <v>1</v>
      </c>
      <c r="GI122" s="2">
        <v>-2</v>
      </c>
      <c r="GJ122" s="2">
        <v>0</v>
      </c>
      <c r="GK122" s="2">
        <f>ROUND(R122*(R12)/100,0)</f>
        <v>0</v>
      </c>
      <c r="GL122" s="2">
        <f t="shared" si="162"/>
        <v>0</v>
      </c>
      <c r="GM122" s="2">
        <f t="shared" si="163"/>
        <v>2084</v>
      </c>
      <c r="GN122" s="2">
        <f t="shared" si="164"/>
        <v>2084</v>
      </c>
      <c r="GO122" s="2">
        <f t="shared" si="165"/>
        <v>0</v>
      </c>
      <c r="GP122" s="2">
        <f t="shared" si="166"/>
        <v>0</v>
      </c>
      <c r="GQ122" s="2"/>
      <c r="GR122" s="2">
        <v>0</v>
      </c>
      <c r="GS122" s="2">
        <v>3</v>
      </c>
      <c r="GT122" s="2">
        <v>0</v>
      </c>
      <c r="GU122" s="2" t="s">
        <v>6</v>
      </c>
      <c r="GV122" s="2">
        <f t="shared" si="167"/>
        <v>0</v>
      </c>
      <c r="GW122" s="2">
        <v>1</v>
      </c>
      <c r="GX122" s="2">
        <f t="shared" si="168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17</v>
      </c>
      <c r="B123">
        <v>1</v>
      </c>
      <c r="C123">
        <f>ROW(SmtRes!A146)</f>
        <v>146</v>
      </c>
      <c r="D123">
        <f>ROW(EtalonRes!A132)</f>
        <v>132</v>
      </c>
      <c r="E123" t="s">
        <v>176</v>
      </c>
      <c r="F123" t="s">
        <v>177</v>
      </c>
      <c r="G123" t="s">
        <v>178</v>
      </c>
      <c r="H123" t="s">
        <v>17</v>
      </c>
      <c r="I123">
        <f>'1.Смета.или.Акт'!E131</f>
        <v>11</v>
      </c>
      <c r="J123">
        <v>0</v>
      </c>
      <c r="O123">
        <f t="shared" si="131"/>
        <v>19224</v>
      </c>
      <c r="P123">
        <f t="shared" si="132"/>
        <v>0</v>
      </c>
      <c r="Q123">
        <f t="shared" si="133"/>
        <v>14538</v>
      </c>
      <c r="R123">
        <f t="shared" si="134"/>
        <v>2689</v>
      </c>
      <c r="S123">
        <f t="shared" si="135"/>
        <v>4686</v>
      </c>
      <c r="T123">
        <f t="shared" si="136"/>
        <v>0</v>
      </c>
      <c r="U123">
        <f t="shared" si="137"/>
        <v>26.619999999999997</v>
      </c>
      <c r="V123">
        <f t="shared" si="138"/>
        <v>14.41</v>
      </c>
      <c r="W123">
        <f t="shared" si="139"/>
        <v>0</v>
      </c>
      <c r="X123">
        <f t="shared" si="140"/>
        <v>6564</v>
      </c>
      <c r="Y123">
        <f t="shared" si="141"/>
        <v>3540</v>
      </c>
      <c r="AA123">
        <v>34650332</v>
      </c>
      <c r="AB123">
        <f t="shared" si="142"/>
        <v>129.01</v>
      </c>
      <c r="AC123">
        <f>ROUND((ES123+(SUM(SmtRes!BC137:'SmtRes'!BC146)+SUM(EtalonRes!AL123:'EtalonRes'!AL132))),2)</f>
        <v>0</v>
      </c>
      <c r="AD123">
        <f t="shared" si="143"/>
        <v>105.73</v>
      </c>
      <c r="AE123">
        <f t="shared" si="144"/>
        <v>13.36</v>
      </c>
      <c r="AF123">
        <f t="shared" si="145"/>
        <v>23.28</v>
      </c>
      <c r="AG123">
        <f t="shared" si="146"/>
        <v>0</v>
      </c>
      <c r="AH123">
        <f t="shared" si="147"/>
        <v>2.42</v>
      </c>
      <c r="AI123">
        <f t="shared" si="148"/>
        <v>1.31</v>
      </c>
      <c r="AJ123">
        <f t="shared" si="149"/>
        <v>0</v>
      </c>
      <c r="AK123">
        <f>AL123+AM123+AO123</f>
        <v>442.39</v>
      </c>
      <c r="AL123">
        <v>313.38</v>
      </c>
      <c r="AM123" s="59">
        <f>'1.Смета.или.Акт'!F133</f>
        <v>105.73</v>
      </c>
      <c r="AN123" s="59">
        <f>'1.Смета.или.Акт'!F134</f>
        <v>13.36</v>
      </c>
      <c r="AO123" s="59">
        <f>'1.Смета.или.Акт'!F132</f>
        <v>23.28</v>
      </c>
      <c r="AP123">
        <v>0</v>
      </c>
      <c r="AQ123">
        <f>'1.Смета.или.Акт'!E137</f>
        <v>2.42</v>
      </c>
      <c r="AR123">
        <v>1.31</v>
      </c>
      <c r="AS123">
        <v>0</v>
      </c>
      <c r="AT123">
        <v>89</v>
      </c>
      <c r="AU123">
        <v>48</v>
      </c>
      <c r="AV123">
        <v>1</v>
      </c>
      <c r="AW123">
        <v>1</v>
      </c>
      <c r="AZ123">
        <v>1</v>
      </c>
      <c r="BA123">
        <f>'1.Смета.или.Акт'!J132</f>
        <v>18.3</v>
      </c>
      <c r="BB123">
        <f>'1.Смета.или.Акт'!J133</f>
        <v>12.5</v>
      </c>
      <c r="BC123">
        <v>7.5</v>
      </c>
      <c r="BD123" t="s">
        <v>6</v>
      </c>
      <c r="BE123" t="s">
        <v>6</v>
      </c>
      <c r="BF123" t="s">
        <v>6</v>
      </c>
      <c r="BG123" t="s">
        <v>6</v>
      </c>
      <c r="BH123">
        <v>0</v>
      </c>
      <c r="BI123">
        <v>1</v>
      </c>
      <c r="BJ123" t="s">
        <v>179</v>
      </c>
      <c r="BM123">
        <v>33001</v>
      </c>
      <c r="BN123">
        <v>0</v>
      </c>
      <c r="BO123" t="s">
        <v>6</v>
      </c>
      <c r="BP123">
        <v>0</v>
      </c>
      <c r="BQ123">
        <v>1</v>
      </c>
      <c r="BR123">
        <v>0</v>
      </c>
      <c r="BS123">
        <f>'1.Смета.или.Акт'!J134</f>
        <v>18.3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105</v>
      </c>
      <c r="CA123">
        <v>60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0"/>
        <v>19224</v>
      </c>
      <c r="CQ123">
        <f t="shared" si="151"/>
        <v>0</v>
      </c>
      <c r="CR123">
        <f t="shared" si="152"/>
        <v>1321.625</v>
      </c>
      <c r="CS123">
        <f t="shared" si="153"/>
        <v>244.488</v>
      </c>
      <c r="CT123">
        <f t="shared" si="154"/>
        <v>426.02400000000006</v>
      </c>
      <c r="CU123">
        <f t="shared" si="155"/>
        <v>0</v>
      </c>
      <c r="CV123">
        <f t="shared" si="156"/>
        <v>2.42</v>
      </c>
      <c r="CW123">
        <f t="shared" si="157"/>
        <v>1.31</v>
      </c>
      <c r="CX123">
        <f t="shared" si="158"/>
        <v>0</v>
      </c>
      <c r="CY123">
        <f t="shared" si="159"/>
        <v>6563.75</v>
      </c>
      <c r="CZ123">
        <f t="shared" si="160"/>
        <v>3540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17</v>
      </c>
      <c r="DW123" t="str">
        <f>'1.Смета.или.Акт'!D131</f>
        <v>ШТ</v>
      </c>
      <c r="DX123">
        <v>1</v>
      </c>
      <c r="EE123">
        <v>32653413</v>
      </c>
      <c r="EF123">
        <v>1</v>
      </c>
      <c r="EG123" t="s">
        <v>19</v>
      </c>
      <c r="EH123">
        <v>0</v>
      </c>
      <c r="EI123" t="s">
        <v>6</v>
      </c>
      <c r="EJ123">
        <v>1</v>
      </c>
      <c r="EK123">
        <v>33001</v>
      </c>
      <c r="EL123" t="s">
        <v>20</v>
      </c>
      <c r="EM123" t="s">
        <v>21</v>
      </c>
      <c r="EO123" t="s">
        <v>6</v>
      </c>
      <c r="EQ123">
        <v>0</v>
      </c>
      <c r="ER123">
        <f>ES123+ET123+EV123</f>
        <v>442.39</v>
      </c>
      <c r="ES123">
        <v>313.38</v>
      </c>
      <c r="ET123" s="59">
        <f>'1.Смета.или.Акт'!F133</f>
        <v>105.73</v>
      </c>
      <c r="EU123" s="59">
        <f>'1.Смета.или.Акт'!F134</f>
        <v>13.36</v>
      </c>
      <c r="EV123" s="59">
        <f>'1.Смета.или.Акт'!F132</f>
        <v>23.28</v>
      </c>
      <c r="EW123">
        <f>'1.Смета.или.Акт'!E137</f>
        <v>2.42</v>
      </c>
      <c r="EX123">
        <v>1.31</v>
      </c>
      <c r="EY123">
        <v>1</v>
      </c>
      <c r="FQ123">
        <v>0</v>
      </c>
      <c r="FR123">
        <f t="shared" si="161"/>
        <v>0</v>
      </c>
      <c r="FS123">
        <v>0</v>
      </c>
      <c r="FV123" t="s">
        <v>22</v>
      </c>
      <c r="FW123" t="s">
        <v>23</v>
      </c>
      <c r="FX123">
        <v>105</v>
      </c>
      <c r="FY123">
        <v>60</v>
      </c>
      <c r="GA123" t="s">
        <v>6</v>
      </c>
      <c r="GD123">
        <v>0</v>
      </c>
      <c r="GF123">
        <v>63259010</v>
      </c>
      <c r="GG123">
        <v>2</v>
      </c>
      <c r="GH123">
        <v>1</v>
      </c>
      <c r="GI123">
        <v>4</v>
      </c>
      <c r="GJ123">
        <v>0</v>
      </c>
      <c r="GK123">
        <f>ROUND(R123*(S12)/100,0)</f>
        <v>0</v>
      </c>
      <c r="GL123">
        <f t="shared" si="162"/>
        <v>0</v>
      </c>
      <c r="GM123">
        <f t="shared" si="163"/>
        <v>29328</v>
      </c>
      <c r="GN123">
        <f t="shared" si="164"/>
        <v>29328</v>
      </c>
      <c r="GO123">
        <f t="shared" si="165"/>
        <v>0</v>
      </c>
      <c r="GP123">
        <f t="shared" si="166"/>
        <v>0</v>
      </c>
      <c r="GR123">
        <v>0</v>
      </c>
      <c r="GS123">
        <v>3</v>
      </c>
      <c r="GT123">
        <v>0</v>
      </c>
      <c r="GU123" t="s">
        <v>6</v>
      </c>
      <c r="GV123">
        <f t="shared" si="167"/>
        <v>0</v>
      </c>
      <c r="GW123">
        <v>18.3</v>
      </c>
      <c r="GX123">
        <f t="shared" si="168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136</v>
      </c>
      <c r="D124" s="2"/>
      <c r="E124" s="2" t="s">
        <v>180</v>
      </c>
      <c r="F124" s="2" t="s">
        <v>29</v>
      </c>
      <c r="G124" s="2" t="s">
        <v>156</v>
      </c>
      <c r="H124" s="2" t="s">
        <v>31</v>
      </c>
      <c r="I124" s="2">
        <f>I122*J124</f>
        <v>20</v>
      </c>
      <c r="J124" s="2">
        <v>1.8181818181818181</v>
      </c>
      <c r="K124" s="2"/>
      <c r="L124" s="2"/>
      <c r="M124" s="2"/>
      <c r="N124" s="2"/>
      <c r="O124" s="2">
        <f t="shared" si="131"/>
        <v>843</v>
      </c>
      <c r="P124" s="2">
        <f t="shared" si="132"/>
        <v>843</v>
      </c>
      <c r="Q124" s="2">
        <f t="shared" si="133"/>
        <v>0</v>
      </c>
      <c r="R124" s="2">
        <f t="shared" si="134"/>
        <v>0</v>
      </c>
      <c r="S124" s="2">
        <f t="shared" si="135"/>
        <v>0</v>
      </c>
      <c r="T124" s="2">
        <f t="shared" si="136"/>
        <v>0</v>
      </c>
      <c r="U124" s="2">
        <f t="shared" si="137"/>
        <v>0</v>
      </c>
      <c r="V124" s="2">
        <f t="shared" si="138"/>
        <v>0</v>
      </c>
      <c r="W124" s="2">
        <f t="shared" si="139"/>
        <v>0</v>
      </c>
      <c r="X124" s="2">
        <f t="shared" si="140"/>
        <v>0</v>
      </c>
      <c r="Y124" s="2">
        <f t="shared" si="141"/>
        <v>0</v>
      </c>
      <c r="Z124" s="2"/>
      <c r="AA124" s="2">
        <v>34650331</v>
      </c>
      <c r="AB124" s="2">
        <f t="shared" si="142"/>
        <v>42.16</v>
      </c>
      <c r="AC124" s="2">
        <f t="shared" ref="AC124:AC135" si="169">ROUND((ES124),2)</f>
        <v>42.16</v>
      </c>
      <c r="AD124" s="2">
        <f t="shared" si="143"/>
        <v>0</v>
      </c>
      <c r="AE124" s="2">
        <f t="shared" si="144"/>
        <v>0</v>
      </c>
      <c r="AF124" s="2">
        <f t="shared" si="145"/>
        <v>0</v>
      </c>
      <c r="AG124" s="2">
        <f t="shared" si="146"/>
        <v>0</v>
      </c>
      <c r="AH124" s="2">
        <f t="shared" si="147"/>
        <v>0</v>
      </c>
      <c r="AI124" s="2">
        <f t="shared" si="148"/>
        <v>0</v>
      </c>
      <c r="AJ124" s="2">
        <f t="shared" si="149"/>
        <v>0</v>
      </c>
      <c r="AK124" s="2">
        <v>42.16</v>
      </c>
      <c r="AL124" s="2">
        <v>42.16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146</v>
      </c>
      <c r="BK124" s="2"/>
      <c r="BL124" s="2"/>
      <c r="BM124" s="2">
        <v>500001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0</v>
      </c>
      <c r="CA124" s="2">
        <v>0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0"/>
        <v>843</v>
      </c>
      <c r="CQ124" s="2">
        <f t="shared" si="151"/>
        <v>42.16</v>
      </c>
      <c r="CR124" s="2">
        <f t="shared" si="152"/>
        <v>0</v>
      </c>
      <c r="CS124" s="2">
        <f t="shared" si="153"/>
        <v>0</v>
      </c>
      <c r="CT124" s="2">
        <f t="shared" si="154"/>
        <v>0</v>
      </c>
      <c r="CU124" s="2">
        <f t="shared" si="155"/>
        <v>0</v>
      </c>
      <c r="CV124" s="2">
        <f t="shared" si="156"/>
        <v>0</v>
      </c>
      <c r="CW124" s="2">
        <f t="shared" si="157"/>
        <v>0</v>
      </c>
      <c r="CX124" s="2">
        <f t="shared" si="158"/>
        <v>0</v>
      </c>
      <c r="CY124" s="2">
        <f t="shared" si="159"/>
        <v>0</v>
      </c>
      <c r="CZ124" s="2">
        <f t="shared" si="160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31</v>
      </c>
      <c r="DW124" s="2" t="s">
        <v>31</v>
      </c>
      <c r="DX124" s="2">
        <v>1</v>
      </c>
      <c r="DY124" s="2"/>
      <c r="DZ124" s="2"/>
      <c r="EA124" s="2"/>
      <c r="EB124" s="2"/>
      <c r="EC124" s="2"/>
      <c r="ED124" s="2"/>
      <c r="EE124" s="2">
        <v>32653291</v>
      </c>
      <c r="EF124" s="2">
        <v>20</v>
      </c>
      <c r="EG124" s="2" t="s">
        <v>33</v>
      </c>
      <c r="EH124" s="2">
        <v>0</v>
      </c>
      <c r="EI124" s="2" t="s">
        <v>6</v>
      </c>
      <c r="EJ124" s="2">
        <v>1</v>
      </c>
      <c r="EK124" s="2">
        <v>500001</v>
      </c>
      <c r="EL124" s="2" t="s">
        <v>34</v>
      </c>
      <c r="EM124" s="2" t="s">
        <v>35</v>
      </c>
      <c r="EN124" s="2"/>
      <c r="EO124" s="2" t="s">
        <v>6</v>
      </c>
      <c r="EP124" s="2"/>
      <c r="EQ124" s="2">
        <v>0</v>
      </c>
      <c r="ER124" s="2">
        <v>6143.8</v>
      </c>
      <c r="ES124" s="2">
        <v>42.16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1"/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158</v>
      </c>
      <c r="GB124" s="2"/>
      <c r="GC124" s="2"/>
      <c r="GD124" s="2">
        <v>0</v>
      </c>
      <c r="GE124" s="2"/>
      <c r="GF124" s="2">
        <v>144076917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2"/>
        <v>0</v>
      </c>
      <c r="GM124" s="2">
        <f t="shared" si="163"/>
        <v>843</v>
      </c>
      <c r="GN124" s="2">
        <f t="shared" si="164"/>
        <v>843</v>
      </c>
      <c r="GO124" s="2">
        <f t="shared" si="165"/>
        <v>0</v>
      </c>
      <c r="GP124" s="2">
        <f t="shared" si="166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7"/>
        <v>0</v>
      </c>
      <c r="GW124" s="2">
        <v>1</v>
      </c>
      <c r="GX124" s="2">
        <f t="shared" si="168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146</v>
      </c>
      <c r="E125" t="s">
        <v>180</v>
      </c>
      <c r="F125" t="str">
        <f>'1.Смета.или.Акт'!B138</f>
        <v>Накладная</v>
      </c>
      <c r="G125" t="str">
        <f>'1.Смета.или.Акт'!C138</f>
        <v>Вязка спиральная ВС</v>
      </c>
      <c r="H125" t="s">
        <v>31</v>
      </c>
      <c r="I125">
        <f>I123*J125</f>
        <v>20</v>
      </c>
      <c r="J125">
        <v>1.8181818181818181</v>
      </c>
      <c r="O125">
        <f t="shared" si="131"/>
        <v>6324</v>
      </c>
      <c r="P125">
        <f t="shared" si="132"/>
        <v>6324</v>
      </c>
      <c r="Q125">
        <f t="shared" si="133"/>
        <v>0</v>
      </c>
      <c r="R125">
        <f t="shared" si="134"/>
        <v>0</v>
      </c>
      <c r="S125">
        <f t="shared" si="135"/>
        <v>0</v>
      </c>
      <c r="T125">
        <f t="shared" si="136"/>
        <v>0</v>
      </c>
      <c r="U125">
        <f t="shared" si="137"/>
        <v>0</v>
      </c>
      <c r="V125">
        <f t="shared" si="138"/>
        <v>0</v>
      </c>
      <c r="W125">
        <f t="shared" si="139"/>
        <v>0</v>
      </c>
      <c r="X125">
        <f t="shared" si="140"/>
        <v>0</v>
      </c>
      <c r="Y125">
        <f t="shared" si="141"/>
        <v>0</v>
      </c>
      <c r="AA125">
        <v>34650332</v>
      </c>
      <c r="AB125">
        <f t="shared" si="142"/>
        <v>42.16</v>
      </c>
      <c r="AC125">
        <f t="shared" si="169"/>
        <v>42.16</v>
      </c>
      <c r="AD125">
        <f t="shared" si="143"/>
        <v>0</v>
      </c>
      <c r="AE125">
        <f t="shared" si="144"/>
        <v>0</v>
      </c>
      <c r="AF125">
        <f t="shared" si="145"/>
        <v>0</v>
      </c>
      <c r="AG125">
        <f t="shared" si="146"/>
        <v>0</v>
      </c>
      <c r="AH125">
        <f t="shared" si="147"/>
        <v>0</v>
      </c>
      <c r="AI125">
        <f t="shared" si="148"/>
        <v>0</v>
      </c>
      <c r="AJ125">
        <f t="shared" si="149"/>
        <v>0</v>
      </c>
      <c r="AK125">
        <v>42.16</v>
      </c>
      <c r="AL125" s="59">
        <f>'1.Смета.или.Акт'!F138</f>
        <v>42.16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'1.Смета.или.Акт'!J138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146</v>
      </c>
      <c r="BM125">
        <v>500001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0</v>
      </c>
      <c r="CA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0"/>
        <v>6324</v>
      </c>
      <c r="CQ125">
        <f t="shared" si="151"/>
        <v>316.2</v>
      </c>
      <c r="CR125">
        <f t="shared" si="152"/>
        <v>0</v>
      </c>
      <c r="CS125">
        <f t="shared" si="153"/>
        <v>0</v>
      </c>
      <c r="CT125">
        <f t="shared" si="154"/>
        <v>0</v>
      </c>
      <c r="CU125">
        <f t="shared" si="155"/>
        <v>0</v>
      </c>
      <c r="CV125">
        <f t="shared" si="156"/>
        <v>0</v>
      </c>
      <c r="CW125">
        <f t="shared" si="157"/>
        <v>0</v>
      </c>
      <c r="CX125">
        <f t="shared" si="158"/>
        <v>0</v>
      </c>
      <c r="CY125">
        <f t="shared" si="159"/>
        <v>0</v>
      </c>
      <c r="CZ125">
        <f t="shared" si="160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31</v>
      </c>
      <c r="DW125" t="str">
        <f>'1.Смета.или.Акт'!D138</f>
        <v>шт.</v>
      </c>
      <c r="DX125">
        <v>1</v>
      </c>
      <c r="EE125">
        <v>32653291</v>
      </c>
      <c r="EF125">
        <v>20</v>
      </c>
      <c r="EG125" t="s">
        <v>33</v>
      </c>
      <c r="EH125">
        <v>0</v>
      </c>
      <c r="EI125" t="s">
        <v>6</v>
      </c>
      <c r="EJ125">
        <v>1</v>
      </c>
      <c r="EK125">
        <v>500001</v>
      </c>
      <c r="EL125" t="s">
        <v>34</v>
      </c>
      <c r="EM125" t="s">
        <v>35</v>
      </c>
      <c r="EO125" t="s">
        <v>6</v>
      </c>
      <c r="EQ125">
        <v>0</v>
      </c>
      <c r="ER125">
        <v>45.82</v>
      </c>
      <c r="ES125" s="59">
        <f>'1.Смета.или.Акт'!F138</f>
        <v>42.16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316.18</v>
      </c>
      <c r="FQ125">
        <v>0</v>
      </c>
      <c r="FR125">
        <f t="shared" si="161"/>
        <v>0</v>
      </c>
      <c r="FS125">
        <v>0</v>
      </c>
      <c r="FX125">
        <v>0</v>
      </c>
      <c r="FY125">
        <v>0</v>
      </c>
      <c r="GA125" t="s">
        <v>158</v>
      </c>
      <c r="GD125">
        <v>0</v>
      </c>
      <c r="GF125">
        <v>144076917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2"/>
        <v>0</v>
      </c>
      <c r="GM125">
        <f t="shared" si="163"/>
        <v>6324</v>
      </c>
      <c r="GN125">
        <f t="shared" si="164"/>
        <v>6324</v>
      </c>
      <c r="GO125">
        <f t="shared" si="165"/>
        <v>0</v>
      </c>
      <c r="GP125">
        <f t="shared" si="166"/>
        <v>0</v>
      </c>
      <c r="GR125">
        <v>1</v>
      </c>
      <c r="GS125">
        <v>1</v>
      </c>
      <c r="GT125">
        <v>0</v>
      </c>
      <c r="GU125" t="s">
        <v>6</v>
      </c>
      <c r="GV125">
        <f t="shared" si="167"/>
        <v>0</v>
      </c>
      <c r="GW125">
        <v>1</v>
      </c>
      <c r="GX125">
        <f t="shared" si="168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131</v>
      </c>
      <c r="D126" s="2"/>
      <c r="E126" s="2" t="s">
        <v>181</v>
      </c>
      <c r="F126" s="2" t="s">
        <v>182</v>
      </c>
      <c r="G126" s="2" t="s">
        <v>183</v>
      </c>
      <c r="H126" s="2" t="s">
        <v>48</v>
      </c>
      <c r="I126" s="2">
        <f>I122*J126</f>
        <v>0</v>
      </c>
      <c r="J126" s="2">
        <v>0</v>
      </c>
      <c r="K126" s="2"/>
      <c r="L126" s="2"/>
      <c r="M126" s="2"/>
      <c r="N126" s="2"/>
      <c r="O126" s="2">
        <f t="shared" si="131"/>
        <v>0</v>
      </c>
      <c r="P126" s="2">
        <f t="shared" si="132"/>
        <v>0</v>
      </c>
      <c r="Q126" s="2">
        <f t="shared" si="133"/>
        <v>0</v>
      </c>
      <c r="R126" s="2">
        <f t="shared" si="134"/>
        <v>0</v>
      </c>
      <c r="S126" s="2">
        <f t="shared" si="135"/>
        <v>0</v>
      </c>
      <c r="T126" s="2">
        <f t="shared" si="136"/>
        <v>0</v>
      </c>
      <c r="U126" s="2">
        <f t="shared" si="137"/>
        <v>0</v>
      </c>
      <c r="V126" s="2">
        <f t="shared" si="138"/>
        <v>0</v>
      </c>
      <c r="W126" s="2">
        <f t="shared" si="139"/>
        <v>0</v>
      </c>
      <c r="X126" s="2">
        <f t="shared" si="140"/>
        <v>0</v>
      </c>
      <c r="Y126" s="2">
        <f t="shared" si="141"/>
        <v>0</v>
      </c>
      <c r="Z126" s="2"/>
      <c r="AA126" s="2">
        <v>34650331</v>
      </c>
      <c r="AB126" s="2">
        <f t="shared" si="142"/>
        <v>0</v>
      </c>
      <c r="AC126" s="2">
        <f t="shared" si="169"/>
        <v>0</v>
      </c>
      <c r="AD126" s="2">
        <f t="shared" si="143"/>
        <v>0</v>
      </c>
      <c r="AE126" s="2">
        <f t="shared" si="144"/>
        <v>0</v>
      </c>
      <c r="AF126" s="2">
        <f t="shared" si="145"/>
        <v>0</v>
      </c>
      <c r="AG126" s="2">
        <f t="shared" si="146"/>
        <v>0</v>
      </c>
      <c r="AH126" s="2">
        <f t="shared" si="147"/>
        <v>0</v>
      </c>
      <c r="AI126" s="2">
        <f t="shared" si="148"/>
        <v>0</v>
      </c>
      <c r="AJ126" s="2">
        <f t="shared" si="149"/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32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0"/>
        <v>0</v>
      </c>
      <c r="CQ126" s="2">
        <f t="shared" si="151"/>
        <v>0</v>
      </c>
      <c r="CR126" s="2">
        <f t="shared" si="152"/>
        <v>0</v>
      </c>
      <c r="CS126" s="2">
        <f t="shared" si="153"/>
        <v>0</v>
      </c>
      <c r="CT126" s="2">
        <f t="shared" si="154"/>
        <v>0</v>
      </c>
      <c r="CU126" s="2">
        <f t="shared" si="155"/>
        <v>0</v>
      </c>
      <c r="CV126" s="2">
        <f t="shared" si="156"/>
        <v>0</v>
      </c>
      <c r="CW126" s="2">
        <f t="shared" si="157"/>
        <v>0</v>
      </c>
      <c r="CX126" s="2">
        <f t="shared" si="158"/>
        <v>0</v>
      </c>
      <c r="CY126" s="2">
        <f t="shared" si="159"/>
        <v>0</v>
      </c>
      <c r="CZ126" s="2">
        <f t="shared" si="160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1009</v>
      </c>
      <c r="DV126" s="2" t="s">
        <v>48</v>
      </c>
      <c r="DW126" s="2" t="s">
        <v>48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33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34</v>
      </c>
      <c r="EM126" s="2" t="s">
        <v>35</v>
      </c>
      <c r="EN126" s="2"/>
      <c r="EO126" s="2" t="s">
        <v>6</v>
      </c>
      <c r="EP126" s="2"/>
      <c r="EQ126" s="2">
        <v>0</v>
      </c>
      <c r="ER126" s="2">
        <v>14.4</v>
      </c>
      <c r="ES126" s="2">
        <v>0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1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50</v>
      </c>
      <c r="GB126" s="2"/>
      <c r="GC126" s="2"/>
      <c r="GD126" s="2">
        <v>0</v>
      </c>
      <c r="GE126" s="2"/>
      <c r="GF126" s="2">
        <v>1423245386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2"/>
        <v>0</v>
      </c>
      <c r="GM126" s="2">
        <f t="shared" si="163"/>
        <v>0</v>
      </c>
      <c r="GN126" s="2">
        <f t="shared" si="164"/>
        <v>0</v>
      </c>
      <c r="GO126" s="2">
        <f t="shared" si="165"/>
        <v>0</v>
      </c>
      <c r="GP126" s="2">
        <f t="shared" si="166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7"/>
        <v>0</v>
      </c>
      <c r="GW126" s="2">
        <v>1</v>
      </c>
      <c r="GX126" s="2">
        <f t="shared" si="168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141</v>
      </c>
      <c r="E127" t="s">
        <v>181</v>
      </c>
      <c r="F127" t="s">
        <v>182</v>
      </c>
      <c r="G127" t="s">
        <v>183</v>
      </c>
      <c r="H127" t="s">
        <v>48</v>
      </c>
      <c r="I127">
        <f>I123*J127</f>
        <v>0</v>
      </c>
      <c r="J127">
        <v>0</v>
      </c>
      <c r="O127">
        <f t="shared" si="131"/>
        <v>0</v>
      </c>
      <c r="P127">
        <f t="shared" si="132"/>
        <v>0</v>
      </c>
      <c r="Q127">
        <f t="shared" si="133"/>
        <v>0</v>
      </c>
      <c r="R127">
        <f t="shared" si="134"/>
        <v>0</v>
      </c>
      <c r="S127">
        <f t="shared" si="135"/>
        <v>0</v>
      </c>
      <c r="T127">
        <f t="shared" si="136"/>
        <v>0</v>
      </c>
      <c r="U127">
        <f t="shared" si="137"/>
        <v>0</v>
      </c>
      <c r="V127">
        <f t="shared" si="138"/>
        <v>0</v>
      </c>
      <c r="W127">
        <f t="shared" si="139"/>
        <v>0</v>
      </c>
      <c r="X127">
        <f t="shared" si="140"/>
        <v>0</v>
      </c>
      <c r="Y127">
        <f t="shared" si="141"/>
        <v>0</v>
      </c>
      <c r="AA127">
        <v>34650332</v>
      </c>
      <c r="AB127">
        <f t="shared" si="142"/>
        <v>0</v>
      </c>
      <c r="AC127">
        <f t="shared" si="169"/>
        <v>0</v>
      </c>
      <c r="AD127">
        <f t="shared" si="143"/>
        <v>0</v>
      </c>
      <c r="AE127">
        <f t="shared" si="144"/>
        <v>0</v>
      </c>
      <c r="AF127">
        <f t="shared" si="145"/>
        <v>0</v>
      </c>
      <c r="AG127">
        <f t="shared" si="146"/>
        <v>0</v>
      </c>
      <c r="AH127">
        <f t="shared" si="147"/>
        <v>0</v>
      </c>
      <c r="AI127">
        <f t="shared" si="148"/>
        <v>0</v>
      </c>
      <c r="AJ127">
        <f t="shared" si="149"/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32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0"/>
        <v>0</v>
      </c>
      <c r="CQ127">
        <f t="shared" si="151"/>
        <v>0</v>
      </c>
      <c r="CR127">
        <f t="shared" si="152"/>
        <v>0</v>
      </c>
      <c r="CS127">
        <f t="shared" si="153"/>
        <v>0</v>
      </c>
      <c r="CT127">
        <f t="shared" si="154"/>
        <v>0</v>
      </c>
      <c r="CU127">
        <f t="shared" si="155"/>
        <v>0</v>
      </c>
      <c r="CV127">
        <f t="shared" si="156"/>
        <v>0</v>
      </c>
      <c r="CW127">
        <f t="shared" si="157"/>
        <v>0</v>
      </c>
      <c r="CX127">
        <f t="shared" si="158"/>
        <v>0</v>
      </c>
      <c r="CY127">
        <f t="shared" si="159"/>
        <v>0</v>
      </c>
      <c r="CZ127">
        <f t="shared" si="160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1009</v>
      </c>
      <c r="DV127" t="s">
        <v>48</v>
      </c>
      <c r="DW127" t="s">
        <v>48</v>
      </c>
      <c r="DX127">
        <v>1</v>
      </c>
      <c r="EE127">
        <v>32653291</v>
      </c>
      <c r="EF127">
        <v>20</v>
      </c>
      <c r="EG127" t="s">
        <v>33</v>
      </c>
      <c r="EH127">
        <v>0</v>
      </c>
      <c r="EI127" t="s">
        <v>6</v>
      </c>
      <c r="EJ127">
        <v>1</v>
      </c>
      <c r="EK127">
        <v>500001</v>
      </c>
      <c r="EL127" t="s">
        <v>34</v>
      </c>
      <c r="EM127" t="s">
        <v>35</v>
      </c>
      <c r="EO127" t="s">
        <v>6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FQ127">
        <v>0</v>
      </c>
      <c r="FR127">
        <f t="shared" si="161"/>
        <v>0</v>
      </c>
      <c r="FS127">
        <v>0</v>
      </c>
      <c r="FX127">
        <v>0</v>
      </c>
      <c r="FY127">
        <v>0</v>
      </c>
      <c r="GA127" t="s">
        <v>50</v>
      </c>
      <c r="GD127">
        <v>0</v>
      </c>
      <c r="GF127">
        <v>1423245386</v>
      </c>
      <c r="GG127">
        <v>2</v>
      </c>
      <c r="GH127">
        <v>0</v>
      </c>
      <c r="GI127">
        <v>4</v>
      </c>
      <c r="GJ127">
        <v>0</v>
      </c>
      <c r="GK127">
        <f>ROUND(R127*(S12)/100,0)</f>
        <v>0</v>
      </c>
      <c r="GL127">
        <f t="shared" si="162"/>
        <v>0</v>
      </c>
      <c r="GM127">
        <f t="shared" si="163"/>
        <v>0</v>
      </c>
      <c r="GN127">
        <f t="shared" si="164"/>
        <v>0</v>
      </c>
      <c r="GO127">
        <f t="shared" si="165"/>
        <v>0</v>
      </c>
      <c r="GP127">
        <f t="shared" si="166"/>
        <v>0</v>
      </c>
      <c r="GR127">
        <v>1</v>
      </c>
      <c r="GS127">
        <v>4</v>
      </c>
      <c r="GT127">
        <v>0</v>
      </c>
      <c r="GU127" t="s">
        <v>6</v>
      </c>
      <c r="GV127">
        <f t="shared" si="167"/>
        <v>0</v>
      </c>
      <c r="GW127">
        <v>1</v>
      </c>
      <c r="GX127">
        <f t="shared" si="168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132</v>
      </c>
      <c r="D128" s="2"/>
      <c r="E128" s="2" t="s">
        <v>184</v>
      </c>
      <c r="F128" s="2" t="s">
        <v>46</v>
      </c>
      <c r="G128" s="2" t="s">
        <v>47</v>
      </c>
      <c r="H128" s="2" t="s">
        <v>48</v>
      </c>
      <c r="I128" s="2">
        <f>I122*J128</f>
        <v>0</v>
      </c>
      <c r="J128" s="2">
        <v>0</v>
      </c>
      <c r="K128" s="2"/>
      <c r="L128" s="2"/>
      <c r="M128" s="2"/>
      <c r="N128" s="2"/>
      <c r="O128" s="2">
        <f t="shared" si="131"/>
        <v>0</v>
      </c>
      <c r="P128" s="2">
        <f t="shared" si="132"/>
        <v>0</v>
      </c>
      <c r="Q128" s="2">
        <f t="shared" si="133"/>
        <v>0</v>
      </c>
      <c r="R128" s="2">
        <f t="shared" si="134"/>
        <v>0</v>
      </c>
      <c r="S128" s="2">
        <f t="shared" si="135"/>
        <v>0</v>
      </c>
      <c r="T128" s="2">
        <f t="shared" si="136"/>
        <v>0</v>
      </c>
      <c r="U128" s="2">
        <f t="shared" si="137"/>
        <v>0</v>
      </c>
      <c r="V128" s="2">
        <f t="shared" si="138"/>
        <v>0</v>
      </c>
      <c r="W128" s="2">
        <f t="shared" si="139"/>
        <v>0</v>
      </c>
      <c r="X128" s="2">
        <f t="shared" si="140"/>
        <v>0</v>
      </c>
      <c r="Y128" s="2">
        <f t="shared" si="141"/>
        <v>0</v>
      </c>
      <c r="Z128" s="2"/>
      <c r="AA128" s="2">
        <v>34650331</v>
      </c>
      <c r="AB128" s="2">
        <f t="shared" si="142"/>
        <v>1.82</v>
      </c>
      <c r="AC128" s="2">
        <f t="shared" si="169"/>
        <v>1.82</v>
      </c>
      <c r="AD128" s="2">
        <f t="shared" si="143"/>
        <v>0</v>
      </c>
      <c r="AE128" s="2">
        <f t="shared" si="144"/>
        <v>0</v>
      </c>
      <c r="AF128" s="2">
        <f t="shared" si="145"/>
        <v>0</v>
      </c>
      <c r="AG128" s="2">
        <f t="shared" si="146"/>
        <v>0</v>
      </c>
      <c r="AH128" s="2">
        <f t="shared" si="147"/>
        <v>0</v>
      </c>
      <c r="AI128" s="2">
        <f t="shared" si="148"/>
        <v>0</v>
      </c>
      <c r="AJ128" s="2">
        <f t="shared" si="149"/>
        <v>0</v>
      </c>
      <c r="AK128" s="2">
        <v>1.82</v>
      </c>
      <c r="AL128" s="2">
        <v>1.82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49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0"/>
        <v>0</v>
      </c>
      <c r="CQ128" s="2">
        <f t="shared" si="151"/>
        <v>1.82</v>
      </c>
      <c r="CR128" s="2">
        <f t="shared" si="152"/>
        <v>0</v>
      </c>
      <c r="CS128" s="2">
        <f t="shared" si="153"/>
        <v>0</v>
      </c>
      <c r="CT128" s="2">
        <f t="shared" si="154"/>
        <v>0</v>
      </c>
      <c r="CU128" s="2">
        <f t="shared" si="155"/>
        <v>0</v>
      </c>
      <c r="CV128" s="2">
        <f t="shared" si="156"/>
        <v>0</v>
      </c>
      <c r="CW128" s="2">
        <f t="shared" si="157"/>
        <v>0</v>
      </c>
      <c r="CX128" s="2">
        <f t="shared" si="158"/>
        <v>0</v>
      </c>
      <c r="CY128" s="2">
        <f t="shared" si="159"/>
        <v>0</v>
      </c>
      <c r="CZ128" s="2">
        <f t="shared" si="160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1009</v>
      </c>
      <c r="DV128" s="2" t="s">
        <v>48</v>
      </c>
      <c r="DW128" s="2" t="s">
        <v>48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33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34</v>
      </c>
      <c r="EM128" s="2" t="s">
        <v>35</v>
      </c>
      <c r="EN128" s="2"/>
      <c r="EO128" s="2" t="s">
        <v>6</v>
      </c>
      <c r="EP128" s="2"/>
      <c r="EQ128" s="2">
        <v>0</v>
      </c>
      <c r="ER128" s="2">
        <v>1.82</v>
      </c>
      <c r="ES128" s="2">
        <v>1.82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1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6</v>
      </c>
      <c r="GB128" s="2"/>
      <c r="GC128" s="2"/>
      <c r="GD128" s="2">
        <v>0</v>
      </c>
      <c r="GE128" s="2"/>
      <c r="GF128" s="2">
        <v>813963326</v>
      </c>
      <c r="GG128" s="2">
        <v>2</v>
      </c>
      <c r="GH128" s="2">
        <v>1</v>
      </c>
      <c r="GI128" s="2">
        <v>-2</v>
      </c>
      <c r="GJ128" s="2">
        <v>0</v>
      </c>
      <c r="GK128" s="2">
        <f>ROUND(R128*(R12)/100,0)</f>
        <v>0</v>
      </c>
      <c r="GL128" s="2">
        <f t="shared" si="162"/>
        <v>0</v>
      </c>
      <c r="GM128" s="2">
        <f t="shared" si="163"/>
        <v>0</v>
      </c>
      <c r="GN128" s="2">
        <f t="shared" si="164"/>
        <v>0</v>
      </c>
      <c r="GO128" s="2">
        <f t="shared" si="165"/>
        <v>0</v>
      </c>
      <c r="GP128" s="2">
        <f t="shared" si="166"/>
        <v>0</v>
      </c>
      <c r="GQ128" s="2"/>
      <c r="GR128" s="2">
        <v>0</v>
      </c>
      <c r="GS128" s="2">
        <v>3</v>
      </c>
      <c r="GT128" s="2">
        <v>0</v>
      </c>
      <c r="GU128" s="2" t="s">
        <v>6</v>
      </c>
      <c r="GV128" s="2">
        <f t="shared" si="167"/>
        <v>0</v>
      </c>
      <c r="GW128" s="2">
        <v>1</v>
      </c>
      <c r="GX128" s="2">
        <f t="shared" si="168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142</v>
      </c>
      <c r="E129" t="s">
        <v>184</v>
      </c>
      <c r="F129" t="s">
        <v>46</v>
      </c>
      <c r="G129" t="s">
        <v>47</v>
      </c>
      <c r="H129" t="s">
        <v>48</v>
      </c>
      <c r="I129">
        <f>I123*J129</f>
        <v>0</v>
      </c>
      <c r="J129">
        <v>0</v>
      </c>
      <c r="O129">
        <f t="shared" si="131"/>
        <v>0</v>
      </c>
      <c r="P129">
        <f t="shared" si="132"/>
        <v>0</v>
      </c>
      <c r="Q129">
        <f t="shared" si="133"/>
        <v>0</v>
      </c>
      <c r="R129">
        <f t="shared" si="134"/>
        <v>0</v>
      </c>
      <c r="S129">
        <f t="shared" si="135"/>
        <v>0</v>
      </c>
      <c r="T129">
        <f t="shared" si="136"/>
        <v>0</v>
      </c>
      <c r="U129">
        <f t="shared" si="137"/>
        <v>0</v>
      </c>
      <c r="V129">
        <f t="shared" si="138"/>
        <v>0</v>
      </c>
      <c r="W129">
        <f t="shared" si="139"/>
        <v>0</v>
      </c>
      <c r="X129">
        <f t="shared" si="140"/>
        <v>0</v>
      </c>
      <c r="Y129">
        <f t="shared" si="141"/>
        <v>0</v>
      </c>
      <c r="AA129">
        <v>34650332</v>
      </c>
      <c r="AB129">
        <f t="shared" si="142"/>
        <v>1.82</v>
      </c>
      <c r="AC129">
        <f t="shared" si="169"/>
        <v>1.82</v>
      </c>
      <c r="AD129">
        <f t="shared" si="143"/>
        <v>0</v>
      </c>
      <c r="AE129">
        <f t="shared" si="144"/>
        <v>0</v>
      </c>
      <c r="AF129">
        <f t="shared" si="145"/>
        <v>0</v>
      </c>
      <c r="AG129">
        <f t="shared" si="146"/>
        <v>0</v>
      </c>
      <c r="AH129">
        <f t="shared" si="147"/>
        <v>0</v>
      </c>
      <c r="AI129">
        <f t="shared" si="148"/>
        <v>0</v>
      </c>
      <c r="AJ129">
        <f t="shared" si="149"/>
        <v>0</v>
      </c>
      <c r="AK129">
        <v>1.82</v>
      </c>
      <c r="AL129">
        <v>1.82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49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0"/>
        <v>0</v>
      </c>
      <c r="CQ129">
        <f t="shared" si="151"/>
        <v>13.65</v>
      </c>
      <c r="CR129">
        <f t="shared" si="152"/>
        <v>0</v>
      </c>
      <c r="CS129">
        <f t="shared" si="153"/>
        <v>0</v>
      </c>
      <c r="CT129">
        <f t="shared" si="154"/>
        <v>0</v>
      </c>
      <c r="CU129">
        <f t="shared" si="155"/>
        <v>0</v>
      </c>
      <c r="CV129">
        <f t="shared" si="156"/>
        <v>0</v>
      </c>
      <c r="CW129">
        <f t="shared" si="157"/>
        <v>0</v>
      </c>
      <c r="CX129">
        <f t="shared" si="158"/>
        <v>0</v>
      </c>
      <c r="CY129">
        <f t="shared" si="159"/>
        <v>0</v>
      </c>
      <c r="CZ129">
        <f t="shared" si="160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1009</v>
      </c>
      <c r="DV129" t="s">
        <v>48</v>
      </c>
      <c r="DW129" t="s">
        <v>48</v>
      </c>
      <c r="DX129">
        <v>1</v>
      </c>
      <c r="EE129">
        <v>32653291</v>
      </c>
      <c r="EF129">
        <v>20</v>
      </c>
      <c r="EG129" t="s">
        <v>33</v>
      </c>
      <c r="EH129">
        <v>0</v>
      </c>
      <c r="EI129" t="s">
        <v>6</v>
      </c>
      <c r="EJ129">
        <v>1</v>
      </c>
      <c r="EK129">
        <v>500001</v>
      </c>
      <c r="EL129" t="s">
        <v>34</v>
      </c>
      <c r="EM129" t="s">
        <v>35</v>
      </c>
      <c r="EO129" t="s">
        <v>6</v>
      </c>
      <c r="EQ129">
        <v>0</v>
      </c>
      <c r="ER129">
        <v>1.82</v>
      </c>
      <c r="ES129">
        <v>1.82</v>
      </c>
      <c r="ET129">
        <v>0</v>
      </c>
      <c r="EU129">
        <v>0</v>
      </c>
      <c r="EV129">
        <v>0</v>
      </c>
      <c r="EW129">
        <v>0</v>
      </c>
      <c r="EX129">
        <v>0</v>
      </c>
      <c r="FQ129">
        <v>0</v>
      </c>
      <c r="FR129">
        <f t="shared" si="161"/>
        <v>0</v>
      </c>
      <c r="FS129">
        <v>0</v>
      </c>
      <c r="FX129">
        <v>0</v>
      </c>
      <c r="FY129">
        <v>0</v>
      </c>
      <c r="GA129" t="s">
        <v>6</v>
      </c>
      <c r="GD129">
        <v>0</v>
      </c>
      <c r="GF129">
        <v>813963326</v>
      </c>
      <c r="GG129">
        <v>2</v>
      </c>
      <c r="GH129">
        <v>1</v>
      </c>
      <c r="GI129">
        <v>4</v>
      </c>
      <c r="GJ129">
        <v>0</v>
      </c>
      <c r="GK129">
        <f>ROUND(R129*(S12)/100,0)</f>
        <v>0</v>
      </c>
      <c r="GL129">
        <f t="shared" si="162"/>
        <v>0</v>
      </c>
      <c r="GM129">
        <f t="shared" si="163"/>
        <v>0</v>
      </c>
      <c r="GN129">
        <f t="shared" si="164"/>
        <v>0</v>
      </c>
      <c r="GO129">
        <f t="shared" si="165"/>
        <v>0</v>
      </c>
      <c r="GP129">
        <f t="shared" si="166"/>
        <v>0</v>
      </c>
      <c r="GR129">
        <v>0</v>
      </c>
      <c r="GS129">
        <v>3</v>
      </c>
      <c r="GT129">
        <v>0</v>
      </c>
      <c r="GU129" t="s">
        <v>6</v>
      </c>
      <c r="GV129">
        <f t="shared" si="167"/>
        <v>0</v>
      </c>
      <c r="GW129">
        <v>1</v>
      </c>
      <c r="GX129">
        <f t="shared" si="168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133</v>
      </c>
      <c r="D130" s="2"/>
      <c r="E130" s="2" t="s">
        <v>185</v>
      </c>
      <c r="F130" s="2" t="s">
        <v>186</v>
      </c>
      <c r="G130" s="2" t="s">
        <v>187</v>
      </c>
      <c r="H130" s="2" t="s">
        <v>58</v>
      </c>
      <c r="I130" s="2">
        <f>I122*J130</f>
        <v>0</v>
      </c>
      <c r="J130" s="2">
        <v>0</v>
      </c>
      <c r="K130" s="2"/>
      <c r="L130" s="2"/>
      <c r="M130" s="2"/>
      <c r="N130" s="2"/>
      <c r="O130" s="2">
        <f t="shared" si="131"/>
        <v>0</v>
      </c>
      <c r="P130" s="2">
        <f t="shared" si="132"/>
        <v>0</v>
      </c>
      <c r="Q130" s="2">
        <f t="shared" si="133"/>
        <v>0</v>
      </c>
      <c r="R130" s="2">
        <f t="shared" si="134"/>
        <v>0</v>
      </c>
      <c r="S130" s="2">
        <f t="shared" si="135"/>
        <v>0</v>
      </c>
      <c r="T130" s="2">
        <f t="shared" si="136"/>
        <v>0</v>
      </c>
      <c r="U130" s="2">
        <f t="shared" si="137"/>
        <v>0</v>
      </c>
      <c r="V130" s="2">
        <f t="shared" si="138"/>
        <v>0</v>
      </c>
      <c r="W130" s="2">
        <f t="shared" si="139"/>
        <v>0</v>
      </c>
      <c r="X130" s="2">
        <f t="shared" si="140"/>
        <v>0</v>
      </c>
      <c r="Y130" s="2">
        <f t="shared" si="141"/>
        <v>0</v>
      </c>
      <c r="Z130" s="2"/>
      <c r="AA130" s="2">
        <v>34650331</v>
      </c>
      <c r="AB130" s="2">
        <f t="shared" si="142"/>
        <v>29010.49</v>
      </c>
      <c r="AC130" s="2">
        <f t="shared" si="169"/>
        <v>29010.49</v>
      </c>
      <c r="AD130" s="2">
        <f t="shared" si="143"/>
        <v>0</v>
      </c>
      <c r="AE130" s="2">
        <f t="shared" si="144"/>
        <v>0</v>
      </c>
      <c r="AF130" s="2">
        <f t="shared" si="145"/>
        <v>0</v>
      </c>
      <c r="AG130" s="2">
        <f t="shared" si="146"/>
        <v>0</v>
      </c>
      <c r="AH130" s="2">
        <f t="shared" si="147"/>
        <v>0</v>
      </c>
      <c r="AI130" s="2">
        <f t="shared" si="148"/>
        <v>0</v>
      </c>
      <c r="AJ130" s="2">
        <f t="shared" si="149"/>
        <v>0</v>
      </c>
      <c r="AK130" s="2">
        <v>29010.49</v>
      </c>
      <c r="AL130" s="2">
        <v>29010.49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157</v>
      </c>
      <c r="BK130" s="2"/>
      <c r="BL130" s="2"/>
      <c r="BM130" s="2">
        <v>500001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0</v>
      </c>
      <c r="CA130" s="2">
        <v>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50"/>
        <v>0</v>
      </c>
      <c r="CQ130" s="2">
        <f t="shared" si="151"/>
        <v>29010.49</v>
      </c>
      <c r="CR130" s="2">
        <f t="shared" si="152"/>
        <v>0</v>
      </c>
      <c r="CS130" s="2">
        <f t="shared" si="153"/>
        <v>0</v>
      </c>
      <c r="CT130" s="2">
        <f t="shared" si="154"/>
        <v>0</v>
      </c>
      <c r="CU130" s="2">
        <f t="shared" si="155"/>
        <v>0</v>
      </c>
      <c r="CV130" s="2">
        <f t="shared" si="156"/>
        <v>0</v>
      </c>
      <c r="CW130" s="2">
        <f t="shared" si="157"/>
        <v>0</v>
      </c>
      <c r="CX130" s="2">
        <f t="shared" si="158"/>
        <v>0</v>
      </c>
      <c r="CY130" s="2">
        <f t="shared" si="159"/>
        <v>0</v>
      </c>
      <c r="CZ130" s="2">
        <f t="shared" si="160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1009</v>
      </c>
      <c r="DV130" s="2" t="s">
        <v>58</v>
      </c>
      <c r="DW130" s="2" t="s">
        <v>58</v>
      </c>
      <c r="DX130" s="2">
        <v>1000</v>
      </c>
      <c r="DY130" s="2"/>
      <c r="DZ130" s="2"/>
      <c r="EA130" s="2"/>
      <c r="EB130" s="2"/>
      <c r="EC130" s="2"/>
      <c r="ED130" s="2"/>
      <c r="EE130" s="2">
        <v>32653291</v>
      </c>
      <c r="EF130" s="2">
        <v>20</v>
      </c>
      <c r="EG130" s="2" t="s">
        <v>33</v>
      </c>
      <c r="EH130" s="2">
        <v>0</v>
      </c>
      <c r="EI130" s="2" t="s">
        <v>6</v>
      </c>
      <c r="EJ130" s="2">
        <v>1</v>
      </c>
      <c r="EK130" s="2">
        <v>500001</v>
      </c>
      <c r="EL130" s="2" t="s">
        <v>34</v>
      </c>
      <c r="EM130" s="2" t="s">
        <v>35</v>
      </c>
      <c r="EN130" s="2"/>
      <c r="EO130" s="2" t="s">
        <v>6</v>
      </c>
      <c r="EP130" s="2"/>
      <c r="EQ130" s="2">
        <v>0</v>
      </c>
      <c r="ER130" s="2">
        <v>29010.49</v>
      </c>
      <c r="ES130" s="2">
        <v>29010.49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1"/>
        <v>0</v>
      </c>
      <c r="FS130" s="2">
        <v>0</v>
      </c>
      <c r="FT130" s="2"/>
      <c r="FU130" s="2"/>
      <c r="FV130" s="2"/>
      <c r="FW130" s="2"/>
      <c r="FX130" s="2">
        <v>0</v>
      </c>
      <c r="FY130" s="2">
        <v>0</v>
      </c>
      <c r="FZ130" s="2"/>
      <c r="GA130" s="2" t="s">
        <v>6</v>
      </c>
      <c r="GB130" s="2"/>
      <c r="GC130" s="2"/>
      <c r="GD130" s="2">
        <v>0</v>
      </c>
      <c r="GE130" s="2"/>
      <c r="GF130" s="2">
        <v>2027289937</v>
      </c>
      <c r="GG130" s="2">
        <v>2</v>
      </c>
      <c r="GH130" s="2">
        <v>1</v>
      </c>
      <c r="GI130" s="2">
        <v>-2</v>
      </c>
      <c r="GJ130" s="2">
        <v>0</v>
      </c>
      <c r="GK130" s="2">
        <f>ROUND(R130*(R12)/100,0)</f>
        <v>0</v>
      </c>
      <c r="GL130" s="2">
        <f t="shared" si="162"/>
        <v>0</v>
      </c>
      <c r="GM130" s="2">
        <f t="shared" si="163"/>
        <v>0</v>
      </c>
      <c r="GN130" s="2">
        <f t="shared" si="164"/>
        <v>0</v>
      </c>
      <c r="GO130" s="2">
        <f t="shared" si="165"/>
        <v>0</v>
      </c>
      <c r="GP130" s="2">
        <f t="shared" si="166"/>
        <v>0</v>
      </c>
      <c r="GQ130" s="2"/>
      <c r="GR130" s="2">
        <v>0</v>
      </c>
      <c r="GS130" s="2">
        <v>3</v>
      </c>
      <c r="GT130" s="2">
        <v>0</v>
      </c>
      <c r="GU130" s="2" t="s">
        <v>6</v>
      </c>
      <c r="GV130" s="2">
        <f t="shared" si="167"/>
        <v>0</v>
      </c>
      <c r="GW130" s="2">
        <v>1</v>
      </c>
      <c r="GX130" s="2">
        <f t="shared" si="168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143</v>
      </c>
      <c r="E131" t="s">
        <v>185</v>
      </c>
      <c r="F131" t="s">
        <v>186</v>
      </c>
      <c r="G131" t="s">
        <v>187</v>
      </c>
      <c r="H131" t="s">
        <v>58</v>
      </c>
      <c r="I131">
        <f>I123*J131</f>
        <v>0</v>
      </c>
      <c r="J131">
        <v>0</v>
      </c>
      <c r="O131">
        <f t="shared" si="131"/>
        <v>0</v>
      </c>
      <c r="P131">
        <f t="shared" si="132"/>
        <v>0</v>
      </c>
      <c r="Q131">
        <f t="shared" si="133"/>
        <v>0</v>
      </c>
      <c r="R131">
        <f t="shared" si="134"/>
        <v>0</v>
      </c>
      <c r="S131">
        <f t="shared" si="135"/>
        <v>0</v>
      </c>
      <c r="T131">
        <f t="shared" si="136"/>
        <v>0</v>
      </c>
      <c r="U131">
        <f t="shared" si="137"/>
        <v>0</v>
      </c>
      <c r="V131">
        <f t="shared" si="138"/>
        <v>0</v>
      </c>
      <c r="W131">
        <f t="shared" si="139"/>
        <v>0</v>
      </c>
      <c r="X131">
        <f t="shared" si="140"/>
        <v>0</v>
      </c>
      <c r="Y131">
        <f t="shared" si="141"/>
        <v>0</v>
      </c>
      <c r="AA131">
        <v>34650332</v>
      </c>
      <c r="AB131">
        <f t="shared" si="142"/>
        <v>29010.49</v>
      </c>
      <c r="AC131">
        <f t="shared" si="169"/>
        <v>29010.49</v>
      </c>
      <c r="AD131">
        <f t="shared" si="143"/>
        <v>0</v>
      </c>
      <c r="AE131">
        <f t="shared" si="144"/>
        <v>0</v>
      </c>
      <c r="AF131">
        <f t="shared" si="145"/>
        <v>0</v>
      </c>
      <c r="AG131">
        <f t="shared" si="146"/>
        <v>0</v>
      </c>
      <c r="AH131">
        <f t="shared" si="147"/>
        <v>0</v>
      </c>
      <c r="AI131">
        <f t="shared" si="148"/>
        <v>0</v>
      </c>
      <c r="AJ131">
        <f t="shared" si="149"/>
        <v>0</v>
      </c>
      <c r="AK131">
        <v>29010.49</v>
      </c>
      <c r="AL131">
        <v>29010.49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157</v>
      </c>
      <c r="BM131">
        <v>500001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0</v>
      </c>
      <c r="CA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50"/>
        <v>0</v>
      </c>
      <c r="CQ131">
        <f t="shared" si="151"/>
        <v>217578.67500000002</v>
      </c>
      <c r="CR131">
        <f t="shared" si="152"/>
        <v>0</v>
      </c>
      <c r="CS131">
        <f t="shared" si="153"/>
        <v>0</v>
      </c>
      <c r="CT131">
        <f t="shared" si="154"/>
        <v>0</v>
      </c>
      <c r="CU131">
        <f t="shared" si="155"/>
        <v>0</v>
      </c>
      <c r="CV131">
        <f t="shared" si="156"/>
        <v>0</v>
      </c>
      <c r="CW131">
        <f t="shared" si="157"/>
        <v>0</v>
      </c>
      <c r="CX131">
        <f t="shared" si="158"/>
        <v>0</v>
      </c>
      <c r="CY131">
        <f t="shared" si="159"/>
        <v>0</v>
      </c>
      <c r="CZ131">
        <f t="shared" si="160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1009</v>
      </c>
      <c r="DV131" t="s">
        <v>58</v>
      </c>
      <c r="DW131" t="s">
        <v>58</v>
      </c>
      <c r="DX131">
        <v>1000</v>
      </c>
      <c r="EE131">
        <v>32653291</v>
      </c>
      <c r="EF131">
        <v>20</v>
      </c>
      <c r="EG131" t="s">
        <v>33</v>
      </c>
      <c r="EH131">
        <v>0</v>
      </c>
      <c r="EI131" t="s">
        <v>6</v>
      </c>
      <c r="EJ131">
        <v>1</v>
      </c>
      <c r="EK131">
        <v>500001</v>
      </c>
      <c r="EL131" t="s">
        <v>34</v>
      </c>
      <c r="EM131" t="s">
        <v>35</v>
      </c>
      <c r="EO131" t="s">
        <v>6</v>
      </c>
      <c r="EQ131">
        <v>0</v>
      </c>
      <c r="ER131">
        <v>29010.49</v>
      </c>
      <c r="ES131">
        <v>29010.49</v>
      </c>
      <c r="ET131">
        <v>0</v>
      </c>
      <c r="EU131">
        <v>0</v>
      </c>
      <c r="EV131">
        <v>0</v>
      </c>
      <c r="EW131">
        <v>0</v>
      </c>
      <c r="EX131">
        <v>0</v>
      </c>
      <c r="FQ131">
        <v>0</v>
      </c>
      <c r="FR131">
        <f t="shared" si="161"/>
        <v>0</v>
      </c>
      <c r="FS131">
        <v>0</v>
      </c>
      <c r="FX131">
        <v>0</v>
      </c>
      <c r="FY131">
        <v>0</v>
      </c>
      <c r="GA131" t="s">
        <v>6</v>
      </c>
      <c r="GD131">
        <v>0</v>
      </c>
      <c r="GF131">
        <v>2027289937</v>
      </c>
      <c r="GG131">
        <v>2</v>
      </c>
      <c r="GH131">
        <v>1</v>
      </c>
      <c r="GI131">
        <v>4</v>
      </c>
      <c r="GJ131">
        <v>0</v>
      </c>
      <c r="GK131">
        <f>ROUND(R131*(S12)/100,0)</f>
        <v>0</v>
      </c>
      <c r="GL131">
        <f t="shared" si="162"/>
        <v>0</v>
      </c>
      <c r="GM131">
        <f t="shared" si="163"/>
        <v>0</v>
      </c>
      <c r="GN131">
        <f t="shared" si="164"/>
        <v>0</v>
      </c>
      <c r="GO131">
        <f t="shared" si="165"/>
        <v>0</v>
      </c>
      <c r="GP131">
        <f t="shared" si="166"/>
        <v>0</v>
      </c>
      <c r="GR131">
        <v>0</v>
      </c>
      <c r="GS131">
        <v>3</v>
      </c>
      <c r="GT131">
        <v>0</v>
      </c>
      <c r="GU131" t="s">
        <v>6</v>
      </c>
      <c r="GV131">
        <f t="shared" si="167"/>
        <v>0</v>
      </c>
      <c r="GW131">
        <v>1</v>
      </c>
      <c r="GX131">
        <f t="shared" si="168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134</v>
      </c>
      <c r="D132" s="2"/>
      <c r="E132" s="2" t="s">
        <v>188</v>
      </c>
      <c r="F132" s="2" t="s">
        <v>189</v>
      </c>
      <c r="G132" s="2" t="s">
        <v>190</v>
      </c>
      <c r="H132" s="2" t="s">
        <v>58</v>
      </c>
      <c r="I132" s="2">
        <f>I122*J132</f>
        <v>0</v>
      </c>
      <c r="J132" s="2">
        <v>0</v>
      </c>
      <c r="K132" s="2"/>
      <c r="L132" s="2"/>
      <c r="M132" s="2"/>
      <c r="N132" s="2"/>
      <c r="O132" s="2">
        <f t="shared" si="131"/>
        <v>0</v>
      </c>
      <c r="P132" s="2">
        <f t="shared" si="132"/>
        <v>0</v>
      </c>
      <c r="Q132" s="2">
        <f t="shared" si="133"/>
        <v>0</v>
      </c>
      <c r="R132" s="2">
        <f t="shared" si="134"/>
        <v>0</v>
      </c>
      <c r="S132" s="2">
        <f t="shared" si="135"/>
        <v>0</v>
      </c>
      <c r="T132" s="2">
        <f t="shared" si="136"/>
        <v>0</v>
      </c>
      <c r="U132" s="2">
        <f t="shared" si="137"/>
        <v>0</v>
      </c>
      <c r="V132" s="2">
        <f t="shared" si="138"/>
        <v>0</v>
      </c>
      <c r="W132" s="2">
        <f t="shared" si="139"/>
        <v>0</v>
      </c>
      <c r="X132" s="2">
        <f t="shared" si="140"/>
        <v>0</v>
      </c>
      <c r="Y132" s="2">
        <f t="shared" si="141"/>
        <v>0</v>
      </c>
      <c r="Z132" s="2"/>
      <c r="AA132" s="2">
        <v>34650331</v>
      </c>
      <c r="AB132" s="2">
        <f t="shared" si="142"/>
        <v>6667</v>
      </c>
      <c r="AC132" s="2">
        <f t="shared" si="169"/>
        <v>6667</v>
      </c>
      <c r="AD132" s="2">
        <f t="shared" si="143"/>
        <v>0</v>
      </c>
      <c r="AE132" s="2">
        <f t="shared" si="144"/>
        <v>0</v>
      </c>
      <c r="AF132" s="2">
        <f t="shared" si="145"/>
        <v>0</v>
      </c>
      <c r="AG132" s="2">
        <f t="shared" si="146"/>
        <v>0</v>
      </c>
      <c r="AH132" s="2">
        <f t="shared" si="147"/>
        <v>0</v>
      </c>
      <c r="AI132" s="2">
        <f t="shared" si="148"/>
        <v>0</v>
      </c>
      <c r="AJ132" s="2">
        <f t="shared" si="149"/>
        <v>0</v>
      </c>
      <c r="AK132" s="2">
        <v>6667</v>
      </c>
      <c r="AL132" s="2">
        <v>6667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161</v>
      </c>
      <c r="BK132" s="2"/>
      <c r="BL132" s="2"/>
      <c r="BM132" s="2">
        <v>500001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0</v>
      </c>
      <c r="CA132" s="2">
        <v>0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0"/>
        <v>0</v>
      </c>
      <c r="CQ132" s="2">
        <f t="shared" si="151"/>
        <v>6667</v>
      </c>
      <c r="CR132" s="2">
        <f t="shared" si="152"/>
        <v>0</v>
      </c>
      <c r="CS132" s="2">
        <f t="shared" si="153"/>
        <v>0</v>
      </c>
      <c r="CT132" s="2">
        <f t="shared" si="154"/>
        <v>0</v>
      </c>
      <c r="CU132" s="2">
        <f t="shared" si="155"/>
        <v>0</v>
      </c>
      <c r="CV132" s="2">
        <f t="shared" si="156"/>
        <v>0</v>
      </c>
      <c r="CW132" s="2">
        <f t="shared" si="157"/>
        <v>0</v>
      </c>
      <c r="CX132" s="2">
        <f t="shared" si="158"/>
        <v>0</v>
      </c>
      <c r="CY132" s="2">
        <f t="shared" si="159"/>
        <v>0</v>
      </c>
      <c r="CZ132" s="2">
        <f t="shared" si="160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1009</v>
      </c>
      <c r="DV132" s="2" t="s">
        <v>58</v>
      </c>
      <c r="DW132" s="2" t="s">
        <v>58</v>
      </c>
      <c r="DX132" s="2">
        <v>1000</v>
      </c>
      <c r="DY132" s="2"/>
      <c r="DZ132" s="2"/>
      <c r="EA132" s="2"/>
      <c r="EB132" s="2"/>
      <c r="EC132" s="2"/>
      <c r="ED132" s="2"/>
      <c r="EE132" s="2">
        <v>32653291</v>
      </c>
      <c r="EF132" s="2">
        <v>20</v>
      </c>
      <c r="EG132" s="2" t="s">
        <v>33</v>
      </c>
      <c r="EH132" s="2">
        <v>0</v>
      </c>
      <c r="EI132" s="2" t="s">
        <v>6</v>
      </c>
      <c r="EJ132" s="2">
        <v>1</v>
      </c>
      <c r="EK132" s="2">
        <v>500001</v>
      </c>
      <c r="EL132" s="2" t="s">
        <v>34</v>
      </c>
      <c r="EM132" s="2" t="s">
        <v>35</v>
      </c>
      <c r="EN132" s="2"/>
      <c r="EO132" s="2" t="s">
        <v>6</v>
      </c>
      <c r="EP132" s="2"/>
      <c r="EQ132" s="2">
        <v>0</v>
      </c>
      <c r="ER132" s="2">
        <v>6667</v>
      </c>
      <c r="ES132" s="2">
        <v>6667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1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6</v>
      </c>
      <c r="GB132" s="2"/>
      <c r="GC132" s="2"/>
      <c r="GD132" s="2">
        <v>0</v>
      </c>
      <c r="GE132" s="2"/>
      <c r="GF132" s="2">
        <v>-2124557522</v>
      </c>
      <c r="GG132" s="2">
        <v>2</v>
      </c>
      <c r="GH132" s="2">
        <v>1</v>
      </c>
      <c r="GI132" s="2">
        <v>-2</v>
      </c>
      <c r="GJ132" s="2">
        <v>0</v>
      </c>
      <c r="GK132" s="2">
        <f>ROUND(R132*(R12)/100,0)</f>
        <v>0</v>
      </c>
      <c r="GL132" s="2">
        <f t="shared" si="162"/>
        <v>0</v>
      </c>
      <c r="GM132" s="2">
        <f t="shared" si="163"/>
        <v>0</v>
      </c>
      <c r="GN132" s="2">
        <f t="shared" si="164"/>
        <v>0</v>
      </c>
      <c r="GO132" s="2">
        <f t="shared" si="165"/>
        <v>0</v>
      </c>
      <c r="GP132" s="2">
        <f t="shared" si="166"/>
        <v>0</v>
      </c>
      <c r="GQ132" s="2"/>
      <c r="GR132" s="2">
        <v>0</v>
      </c>
      <c r="GS132" s="2">
        <v>3</v>
      </c>
      <c r="GT132" s="2">
        <v>0</v>
      </c>
      <c r="GU132" s="2" t="s">
        <v>6</v>
      </c>
      <c r="GV132" s="2">
        <f t="shared" si="167"/>
        <v>0</v>
      </c>
      <c r="GW132" s="2">
        <v>1</v>
      </c>
      <c r="GX132" s="2">
        <f t="shared" si="168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144</v>
      </c>
      <c r="E133" t="s">
        <v>188</v>
      </c>
      <c r="F133" t="s">
        <v>189</v>
      </c>
      <c r="G133" t="s">
        <v>190</v>
      </c>
      <c r="H133" t="s">
        <v>58</v>
      </c>
      <c r="I133">
        <f>I123*J133</f>
        <v>0</v>
      </c>
      <c r="J133">
        <v>0</v>
      </c>
      <c r="O133">
        <f t="shared" si="131"/>
        <v>0</v>
      </c>
      <c r="P133">
        <f t="shared" si="132"/>
        <v>0</v>
      </c>
      <c r="Q133">
        <f t="shared" si="133"/>
        <v>0</v>
      </c>
      <c r="R133">
        <f t="shared" si="134"/>
        <v>0</v>
      </c>
      <c r="S133">
        <f t="shared" si="135"/>
        <v>0</v>
      </c>
      <c r="T133">
        <f t="shared" si="136"/>
        <v>0</v>
      </c>
      <c r="U133">
        <f t="shared" si="137"/>
        <v>0</v>
      </c>
      <c r="V133">
        <f t="shared" si="138"/>
        <v>0</v>
      </c>
      <c r="W133">
        <f t="shared" si="139"/>
        <v>0</v>
      </c>
      <c r="X133">
        <f t="shared" si="140"/>
        <v>0</v>
      </c>
      <c r="Y133">
        <f t="shared" si="141"/>
        <v>0</v>
      </c>
      <c r="AA133">
        <v>34650332</v>
      </c>
      <c r="AB133">
        <f t="shared" si="142"/>
        <v>6667</v>
      </c>
      <c r="AC133">
        <f t="shared" si="169"/>
        <v>6667</v>
      </c>
      <c r="AD133">
        <f t="shared" si="143"/>
        <v>0</v>
      </c>
      <c r="AE133">
        <f t="shared" si="144"/>
        <v>0</v>
      </c>
      <c r="AF133">
        <f t="shared" si="145"/>
        <v>0</v>
      </c>
      <c r="AG133">
        <f t="shared" si="146"/>
        <v>0</v>
      </c>
      <c r="AH133">
        <f t="shared" si="147"/>
        <v>0</v>
      </c>
      <c r="AI133">
        <f t="shared" si="148"/>
        <v>0</v>
      </c>
      <c r="AJ133">
        <f t="shared" si="149"/>
        <v>0</v>
      </c>
      <c r="AK133">
        <v>6667</v>
      </c>
      <c r="AL133">
        <v>6667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161</v>
      </c>
      <c r="BM133">
        <v>500001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0</v>
      </c>
      <c r="CA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0"/>
        <v>0</v>
      </c>
      <c r="CQ133">
        <f t="shared" si="151"/>
        <v>50002.5</v>
      </c>
      <c r="CR133">
        <f t="shared" si="152"/>
        <v>0</v>
      </c>
      <c r="CS133">
        <f t="shared" si="153"/>
        <v>0</v>
      </c>
      <c r="CT133">
        <f t="shared" si="154"/>
        <v>0</v>
      </c>
      <c r="CU133">
        <f t="shared" si="155"/>
        <v>0</v>
      </c>
      <c r="CV133">
        <f t="shared" si="156"/>
        <v>0</v>
      </c>
      <c r="CW133">
        <f t="shared" si="157"/>
        <v>0</v>
      </c>
      <c r="CX133">
        <f t="shared" si="158"/>
        <v>0</v>
      </c>
      <c r="CY133">
        <f t="shared" si="159"/>
        <v>0</v>
      </c>
      <c r="CZ133">
        <f t="shared" si="160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1009</v>
      </c>
      <c r="DV133" t="s">
        <v>58</v>
      </c>
      <c r="DW133" t="s">
        <v>58</v>
      </c>
      <c r="DX133">
        <v>1000</v>
      </c>
      <c r="EE133">
        <v>32653291</v>
      </c>
      <c r="EF133">
        <v>20</v>
      </c>
      <c r="EG133" t="s">
        <v>33</v>
      </c>
      <c r="EH133">
        <v>0</v>
      </c>
      <c r="EI133" t="s">
        <v>6</v>
      </c>
      <c r="EJ133">
        <v>1</v>
      </c>
      <c r="EK133">
        <v>500001</v>
      </c>
      <c r="EL133" t="s">
        <v>34</v>
      </c>
      <c r="EM133" t="s">
        <v>35</v>
      </c>
      <c r="EO133" t="s">
        <v>6</v>
      </c>
      <c r="EQ133">
        <v>0</v>
      </c>
      <c r="ER133">
        <v>6667</v>
      </c>
      <c r="ES133">
        <v>6667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61"/>
        <v>0</v>
      </c>
      <c r="FS133">
        <v>0</v>
      </c>
      <c r="FX133">
        <v>0</v>
      </c>
      <c r="FY133">
        <v>0</v>
      </c>
      <c r="GA133" t="s">
        <v>6</v>
      </c>
      <c r="GD133">
        <v>0</v>
      </c>
      <c r="GF133">
        <v>-2124557522</v>
      </c>
      <c r="GG133">
        <v>2</v>
      </c>
      <c r="GH133">
        <v>1</v>
      </c>
      <c r="GI133">
        <v>4</v>
      </c>
      <c r="GJ133">
        <v>0</v>
      </c>
      <c r="GK133">
        <f>ROUND(R133*(S12)/100,0)</f>
        <v>0</v>
      </c>
      <c r="GL133">
        <f t="shared" si="162"/>
        <v>0</v>
      </c>
      <c r="GM133">
        <f t="shared" si="163"/>
        <v>0</v>
      </c>
      <c r="GN133">
        <f t="shared" si="164"/>
        <v>0</v>
      </c>
      <c r="GO133">
        <f t="shared" si="165"/>
        <v>0</v>
      </c>
      <c r="GP133">
        <f t="shared" si="166"/>
        <v>0</v>
      </c>
      <c r="GR133">
        <v>0</v>
      </c>
      <c r="GS133">
        <v>3</v>
      </c>
      <c r="GT133">
        <v>0</v>
      </c>
      <c r="GU133" t="s">
        <v>6</v>
      </c>
      <c r="GV133">
        <f t="shared" si="167"/>
        <v>0</v>
      </c>
      <c r="GW133">
        <v>1</v>
      </c>
      <c r="GX133">
        <f t="shared" si="168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135</v>
      </c>
      <c r="D134" s="2"/>
      <c r="E134" s="2" t="s">
        <v>191</v>
      </c>
      <c r="F134" s="2" t="s">
        <v>192</v>
      </c>
      <c r="G134" s="2" t="s">
        <v>193</v>
      </c>
      <c r="H134" s="2" t="s">
        <v>31</v>
      </c>
      <c r="I134" s="2">
        <f>I122*J134</f>
        <v>0</v>
      </c>
      <c r="J134" s="2">
        <v>0</v>
      </c>
      <c r="K134" s="2"/>
      <c r="L134" s="2"/>
      <c r="M134" s="2"/>
      <c r="N134" s="2"/>
      <c r="O134" s="2">
        <f t="shared" si="131"/>
        <v>0</v>
      </c>
      <c r="P134" s="2">
        <f t="shared" si="132"/>
        <v>0</v>
      </c>
      <c r="Q134" s="2">
        <f t="shared" si="133"/>
        <v>0</v>
      </c>
      <c r="R134" s="2">
        <f t="shared" si="134"/>
        <v>0</v>
      </c>
      <c r="S134" s="2">
        <f t="shared" si="135"/>
        <v>0</v>
      </c>
      <c r="T134" s="2">
        <f t="shared" si="136"/>
        <v>0</v>
      </c>
      <c r="U134" s="2">
        <f t="shared" si="137"/>
        <v>0</v>
      </c>
      <c r="V134" s="2">
        <f t="shared" si="138"/>
        <v>0</v>
      </c>
      <c r="W134" s="2">
        <f t="shared" si="139"/>
        <v>0</v>
      </c>
      <c r="X134" s="2">
        <f t="shared" si="140"/>
        <v>0</v>
      </c>
      <c r="Y134" s="2">
        <f t="shared" si="141"/>
        <v>0</v>
      </c>
      <c r="Z134" s="2"/>
      <c r="AA134" s="2">
        <v>34650331</v>
      </c>
      <c r="AB134" s="2">
        <f t="shared" si="142"/>
        <v>88.14</v>
      </c>
      <c r="AC134" s="2">
        <f t="shared" si="169"/>
        <v>88.14</v>
      </c>
      <c r="AD134" s="2">
        <f t="shared" si="143"/>
        <v>0</v>
      </c>
      <c r="AE134" s="2">
        <f t="shared" si="144"/>
        <v>0</v>
      </c>
      <c r="AF134" s="2">
        <f t="shared" si="145"/>
        <v>0</v>
      </c>
      <c r="AG134" s="2">
        <f t="shared" si="146"/>
        <v>0</v>
      </c>
      <c r="AH134" s="2">
        <f t="shared" si="147"/>
        <v>0</v>
      </c>
      <c r="AI134" s="2">
        <f t="shared" si="148"/>
        <v>0</v>
      </c>
      <c r="AJ134" s="2">
        <f t="shared" si="149"/>
        <v>0</v>
      </c>
      <c r="AK134" s="2">
        <v>88.14</v>
      </c>
      <c r="AL134" s="2">
        <v>88.14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2</v>
      </c>
      <c r="BJ134" s="2" t="s">
        <v>165</v>
      </c>
      <c r="BK134" s="2"/>
      <c r="BL134" s="2"/>
      <c r="BM134" s="2">
        <v>500002</v>
      </c>
      <c r="BN134" s="2">
        <v>0</v>
      </c>
      <c r="BO134" s="2" t="s">
        <v>6</v>
      </c>
      <c r="BP134" s="2">
        <v>0</v>
      </c>
      <c r="BQ134" s="2">
        <v>21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0"/>
        <v>0</v>
      </c>
      <c r="CQ134" s="2">
        <f t="shared" si="151"/>
        <v>88.14</v>
      </c>
      <c r="CR134" s="2">
        <f t="shared" si="152"/>
        <v>0</v>
      </c>
      <c r="CS134" s="2">
        <f t="shared" si="153"/>
        <v>0</v>
      </c>
      <c r="CT134" s="2">
        <f t="shared" si="154"/>
        <v>0</v>
      </c>
      <c r="CU134" s="2">
        <f t="shared" si="155"/>
        <v>0</v>
      </c>
      <c r="CV134" s="2">
        <f t="shared" si="156"/>
        <v>0</v>
      </c>
      <c r="CW134" s="2">
        <f t="shared" si="157"/>
        <v>0</v>
      </c>
      <c r="CX134" s="2">
        <f t="shared" si="158"/>
        <v>0</v>
      </c>
      <c r="CY134" s="2">
        <f t="shared" si="159"/>
        <v>0</v>
      </c>
      <c r="CZ134" s="2">
        <f t="shared" si="160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1010</v>
      </c>
      <c r="DV134" s="2" t="s">
        <v>31</v>
      </c>
      <c r="DW134" s="2" t="s">
        <v>31</v>
      </c>
      <c r="DX134" s="2">
        <v>1</v>
      </c>
      <c r="DY134" s="2"/>
      <c r="DZ134" s="2"/>
      <c r="EA134" s="2"/>
      <c r="EB134" s="2"/>
      <c r="EC134" s="2"/>
      <c r="ED134" s="2"/>
      <c r="EE134" s="2">
        <v>32653292</v>
      </c>
      <c r="EF134" s="2">
        <v>21</v>
      </c>
      <c r="EG134" s="2" t="s">
        <v>80</v>
      </c>
      <c r="EH134" s="2">
        <v>0</v>
      </c>
      <c r="EI134" s="2" t="s">
        <v>6</v>
      </c>
      <c r="EJ134" s="2">
        <v>2</v>
      </c>
      <c r="EK134" s="2">
        <v>500002</v>
      </c>
      <c r="EL134" s="2" t="s">
        <v>81</v>
      </c>
      <c r="EM134" s="2" t="s">
        <v>82</v>
      </c>
      <c r="EN134" s="2"/>
      <c r="EO134" s="2" t="s">
        <v>6</v>
      </c>
      <c r="EP134" s="2"/>
      <c r="EQ134" s="2">
        <v>0</v>
      </c>
      <c r="ER134" s="2">
        <v>88.14</v>
      </c>
      <c r="ES134" s="2">
        <v>88.14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1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6</v>
      </c>
      <c r="GB134" s="2"/>
      <c r="GC134" s="2"/>
      <c r="GD134" s="2">
        <v>0</v>
      </c>
      <c r="GE134" s="2"/>
      <c r="GF134" s="2">
        <v>751254123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62"/>
        <v>0</v>
      </c>
      <c r="GM134" s="2">
        <f t="shared" si="163"/>
        <v>0</v>
      </c>
      <c r="GN134" s="2">
        <f t="shared" si="164"/>
        <v>0</v>
      </c>
      <c r="GO134" s="2">
        <f t="shared" si="165"/>
        <v>0</v>
      </c>
      <c r="GP134" s="2">
        <f t="shared" si="166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7"/>
        <v>0</v>
      </c>
      <c r="GW134" s="2">
        <v>1</v>
      </c>
      <c r="GX134" s="2">
        <f t="shared" si="168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145</v>
      </c>
      <c r="E135" t="s">
        <v>191</v>
      </c>
      <c r="F135" t="s">
        <v>192</v>
      </c>
      <c r="G135" t="s">
        <v>193</v>
      </c>
      <c r="H135" t="s">
        <v>31</v>
      </c>
      <c r="I135">
        <f>I123*J135</f>
        <v>0</v>
      </c>
      <c r="J135">
        <v>0</v>
      </c>
      <c r="O135">
        <f t="shared" si="131"/>
        <v>0</v>
      </c>
      <c r="P135">
        <f t="shared" si="132"/>
        <v>0</v>
      </c>
      <c r="Q135">
        <f t="shared" si="133"/>
        <v>0</v>
      </c>
      <c r="R135">
        <f t="shared" si="134"/>
        <v>0</v>
      </c>
      <c r="S135">
        <f t="shared" si="135"/>
        <v>0</v>
      </c>
      <c r="T135">
        <f t="shared" si="136"/>
        <v>0</v>
      </c>
      <c r="U135">
        <f t="shared" si="137"/>
        <v>0</v>
      </c>
      <c r="V135">
        <f t="shared" si="138"/>
        <v>0</v>
      </c>
      <c r="W135">
        <f t="shared" si="139"/>
        <v>0</v>
      </c>
      <c r="X135">
        <f t="shared" si="140"/>
        <v>0</v>
      </c>
      <c r="Y135">
        <f t="shared" si="141"/>
        <v>0</v>
      </c>
      <c r="AA135">
        <v>34650332</v>
      </c>
      <c r="AB135">
        <f t="shared" si="142"/>
        <v>88.14</v>
      </c>
      <c r="AC135">
        <f t="shared" si="169"/>
        <v>88.14</v>
      </c>
      <c r="AD135">
        <f t="shared" si="143"/>
        <v>0</v>
      </c>
      <c r="AE135">
        <f t="shared" si="144"/>
        <v>0</v>
      </c>
      <c r="AF135">
        <f t="shared" si="145"/>
        <v>0</v>
      </c>
      <c r="AG135">
        <f t="shared" si="146"/>
        <v>0</v>
      </c>
      <c r="AH135">
        <f t="shared" si="147"/>
        <v>0</v>
      </c>
      <c r="AI135">
        <f t="shared" si="148"/>
        <v>0</v>
      </c>
      <c r="AJ135">
        <f t="shared" si="149"/>
        <v>0</v>
      </c>
      <c r="AK135">
        <v>88.14</v>
      </c>
      <c r="AL135">
        <v>88.14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2</v>
      </c>
      <c r="BJ135" t="s">
        <v>165</v>
      </c>
      <c r="BM135">
        <v>500002</v>
      </c>
      <c r="BN135">
        <v>0</v>
      </c>
      <c r="BO135" t="s">
        <v>6</v>
      </c>
      <c r="BP135">
        <v>0</v>
      </c>
      <c r="BQ135">
        <v>21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0"/>
        <v>0</v>
      </c>
      <c r="CQ135">
        <f t="shared" si="151"/>
        <v>661.05</v>
      </c>
      <c r="CR135">
        <f t="shared" si="152"/>
        <v>0</v>
      </c>
      <c r="CS135">
        <f t="shared" si="153"/>
        <v>0</v>
      </c>
      <c r="CT135">
        <f t="shared" si="154"/>
        <v>0</v>
      </c>
      <c r="CU135">
        <f t="shared" si="155"/>
        <v>0</v>
      </c>
      <c r="CV135">
        <f t="shared" si="156"/>
        <v>0</v>
      </c>
      <c r="CW135">
        <f t="shared" si="157"/>
        <v>0</v>
      </c>
      <c r="CX135">
        <f t="shared" si="158"/>
        <v>0</v>
      </c>
      <c r="CY135">
        <f t="shared" si="159"/>
        <v>0</v>
      </c>
      <c r="CZ135">
        <f t="shared" si="160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1010</v>
      </c>
      <c r="DV135" t="s">
        <v>31</v>
      </c>
      <c r="DW135" t="s">
        <v>31</v>
      </c>
      <c r="DX135">
        <v>1</v>
      </c>
      <c r="EE135">
        <v>32653292</v>
      </c>
      <c r="EF135">
        <v>21</v>
      </c>
      <c r="EG135" t="s">
        <v>80</v>
      </c>
      <c r="EH135">
        <v>0</v>
      </c>
      <c r="EI135" t="s">
        <v>6</v>
      </c>
      <c r="EJ135">
        <v>2</v>
      </c>
      <c r="EK135">
        <v>500002</v>
      </c>
      <c r="EL135" t="s">
        <v>81</v>
      </c>
      <c r="EM135" t="s">
        <v>82</v>
      </c>
      <c r="EO135" t="s">
        <v>6</v>
      </c>
      <c r="EQ135">
        <v>0</v>
      </c>
      <c r="ER135">
        <v>88.14</v>
      </c>
      <c r="ES135">
        <v>88.14</v>
      </c>
      <c r="ET135">
        <v>0</v>
      </c>
      <c r="EU135">
        <v>0</v>
      </c>
      <c r="EV135">
        <v>0</v>
      </c>
      <c r="EW135">
        <v>0</v>
      </c>
      <c r="EX135">
        <v>0</v>
      </c>
      <c r="FQ135">
        <v>0</v>
      </c>
      <c r="FR135">
        <f t="shared" si="161"/>
        <v>0</v>
      </c>
      <c r="FS135">
        <v>0</v>
      </c>
      <c r="FX135">
        <v>0</v>
      </c>
      <c r="FY135">
        <v>0</v>
      </c>
      <c r="GA135" t="s">
        <v>6</v>
      </c>
      <c r="GD135">
        <v>0</v>
      </c>
      <c r="GF135">
        <v>751254123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62"/>
        <v>0</v>
      </c>
      <c r="GM135">
        <f t="shared" si="163"/>
        <v>0</v>
      </c>
      <c r="GN135">
        <f t="shared" si="164"/>
        <v>0</v>
      </c>
      <c r="GO135">
        <f t="shared" si="165"/>
        <v>0</v>
      </c>
      <c r="GP135">
        <f t="shared" si="166"/>
        <v>0</v>
      </c>
      <c r="GR135">
        <v>0</v>
      </c>
      <c r="GS135">
        <v>3</v>
      </c>
      <c r="GT135">
        <v>0</v>
      </c>
      <c r="GU135" t="s">
        <v>6</v>
      </c>
      <c r="GV135">
        <f t="shared" si="167"/>
        <v>0</v>
      </c>
      <c r="GW135">
        <v>1</v>
      </c>
      <c r="GX135">
        <f t="shared" si="168"/>
        <v>0</v>
      </c>
      <c r="HA135">
        <v>0</v>
      </c>
      <c r="HB135">
        <v>0</v>
      </c>
      <c r="IK135">
        <v>0</v>
      </c>
    </row>
    <row r="136" spans="1:255" x14ac:dyDescent="0.2">
      <c r="A136" s="2">
        <v>17</v>
      </c>
      <c r="B136" s="2">
        <v>1</v>
      </c>
      <c r="C136" s="2">
        <f>ROW(SmtRes!A150)</f>
        <v>150</v>
      </c>
      <c r="D136" s="2">
        <f>ROW(EtalonRes!A136)</f>
        <v>136</v>
      </c>
      <c r="E136" s="2" t="s">
        <v>194</v>
      </c>
      <c r="F136" s="2" t="s">
        <v>195</v>
      </c>
      <c r="G136" s="2" t="s">
        <v>196</v>
      </c>
      <c r="H136" s="2" t="s">
        <v>17</v>
      </c>
      <c r="I136" s="2">
        <f>'1.Смета.или.Акт'!E141</f>
        <v>21</v>
      </c>
      <c r="J136" s="2">
        <v>0</v>
      </c>
      <c r="K136" s="2"/>
      <c r="L136" s="2"/>
      <c r="M136" s="2"/>
      <c r="N136" s="2"/>
      <c r="O136" s="2">
        <f t="shared" si="131"/>
        <v>2794</v>
      </c>
      <c r="P136" s="2">
        <f t="shared" si="132"/>
        <v>0</v>
      </c>
      <c r="Q136" s="2">
        <f t="shared" si="133"/>
        <v>2427</v>
      </c>
      <c r="R136" s="2">
        <f t="shared" si="134"/>
        <v>230</v>
      </c>
      <c r="S136" s="2">
        <f t="shared" si="135"/>
        <v>367</v>
      </c>
      <c r="T136" s="2">
        <f t="shared" si="136"/>
        <v>0</v>
      </c>
      <c r="U136" s="2">
        <f t="shared" si="137"/>
        <v>36.96</v>
      </c>
      <c r="V136" s="2">
        <f t="shared" si="138"/>
        <v>17.010000000000002</v>
      </c>
      <c r="W136" s="2">
        <f t="shared" si="139"/>
        <v>0</v>
      </c>
      <c r="X136" s="2">
        <f t="shared" si="140"/>
        <v>567</v>
      </c>
      <c r="Y136" s="2">
        <f t="shared" si="141"/>
        <v>388</v>
      </c>
      <c r="Z136" s="2"/>
      <c r="AA136" s="2">
        <v>34650331</v>
      </c>
      <c r="AB136" s="2">
        <f t="shared" si="142"/>
        <v>133.05000000000001</v>
      </c>
      <c r="AC136" s="2">
        <f>ROUND((ES136+(SUM(SmtRes!BC147:'SmtRes'!BC150)+SUM(EtalonRes!AL133:'EtalonRes'!AL136))),2)</f>
        <v>0</v>
      </c>
      <c r="AD136" s="2">
        <f t="shared" si="143"/>
        <v>115.59</v>
      </c>
      <c r="AE136" s="2">
        <f t="shared" si="144"/>
        <v>10.94</v>
      </c>
      <c r="AF136" s="2">
        <f t="shared" si="145"/>
        <v>17.46</v>
      </c>
      <c r="AG136" s="2">
        <f t="shared" si="146"/>
        <v>0</v>
      </c>
      <c r="AH136" s="2">
        <f t="shared" si="147"/>
        <v>1.76</v>
      </c>
      <c r="AI136" s="2">
        <f t="shared" si="148"/>
        <v>0.81</v>
      </c>
      <c r="AJ136" s="2">
        <f t="shared" si="149"/>
        <v>0</v>
      </c>
      <c r="AK136" s="2">
        <v>133.4</v>
      </c>
      <c r="AL136" s="2">
        <v>0.35</v>
      </c>
      <c r="AM136" s="2">
        <v>115.59</v>
      </c>
      <c r="AN136" s="2">
        <v>10.94</v>
      </c>
      <c r="AO136" s="2">
        <v>17.46</v>
      </c>
      <c r="AP136" s="2">
        <v>0</v>
      </c>
      <c r="AQ136" s="2">
        <v>1.76</v>
      </c>
      <c r="AR136" s="2">
        <v>0.81</v>
      </c>
      <c r="AS136" s="2">
        <v>0</v>
      </c>
      <c r="AT136" s="2">
        <v>95</v>
      </c>
      <c r="AU136" s="2">
        <v>65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0</v>
      </c>
      <c r="BI136" s="2">
        <v>2</v>
      </c>
      <c r="BJ136" s="2" t="s">
        <v>197</v>
      </c>
      <c r="BK136" s="2"/>
      <c r="BL136" s="2"/>
      <c r="BM136" s="2">
        <v>108001</v>
      </c>
      <c r="BN136" s="2">
        <v>0</v>
      </c>
      <c r="BO136" s="2" t="s">
        <v>6</v>
      </c>
      <c r="BP136" s="2">
        <v>0</v>
      </c>
      <c r="BQ136" s="2">
        <v>2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95</v>
      </c>
      <c r="CA136" s="2">
        <v>65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0"/>
        <v>2794</v>
      </c>
      <c r="CQ136" s="2">
        <f t="shared" si="151"/>
        <v>0</v>
      </c>
      <c r="CR136" s="2">
        <f t="shared" si="152"/>
        <v>115.59</v>
      </c>
      <c r="CS136" s="2">
        <f t="shared" si="153"/>
        <v>10.94</v>
      </c>
      <c r="CT136" s="2">
        <f t="shared" si="154"/>
        <v>17.46</v>
      </c>
      <c r="CU136" s="2">
        <f t="shared" si="155"/>
        <v>0</v>
      </c>
      <c r="CV136" s="2">
        <f t="shared" si="156"/>
        <v>1.76</v>
      </c>
      <c r="CW136" s="2">
        <f t="shared" si="157"/>
        <v>0.81</v>
      </c>
      <c r="CX136" s="2">
        <f t="shared" si="158"/>
        <v>0</v>
      </c>
      <c r="CY136" s="2">
        <f t="shared" si="159"/>
        <v>567.15</v>
      </c>
      <c r="CZ136" s="2">
        <f t="shared" si="160"/>
        <v>388.05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1013</v>
      </c>
      <c r="DV136" s="2" t="s">
        <v>17</v>
      </c>
      <c r="DW136" s="2" t="s">
        <v>17</v>
      </c>
      <c r="DX136" s="2">
        <v>1</v>
      </c>
      <c r="DY136" s="2"/>
      <c r="DZ136" s="2"/>
      <c r="EA136" s="2"/>
      <c r="EB136" s="2"/>
      <c r="EC136" s="2"/>
      <c r="ED136" s="2"/>
      <c r="EE136" s="2">
        <v>32653241</v>
      </c>
      <c r="EF136" s="2">
        <v>2</v>
      </c>
      <c r="EG136" s="2" t="s">
        <v>198</v>
      </c>
      <c r="EH136" s="2">
        <v>0</v>
      </c>
      <c r="EI136" s="2" t="s">
        <v>6</v>
      </c>
      <c r="EJ136" s="2">
        <v>2</v>
      </c>
      <c r="EK136" s="2">
        <v>108001</v>
      </c>
      <c r="EL136" s="2" t="s">
        <v>199</v>
      </c>
      <c r="EM136" s="2" t="s">
        <v>200</v>
      </c>
      <c r="EN136" s="2"/>
      <c r="EO136" s="2" t="s">
        <v>6</v>
      </c>
      <c r="EP136" s="2"/>
      <c r="EQ136" s="2">
        <v>0</v>
      </c>
      <c r="ER136" s="2">
        <v>133.4</v>
      </c>
      <c r="ES136" s="2">
        <v>0.35</v>
      </c>
      <c r="ET136" s="2">
        <v>115.59</v>
      </c>
      <c r="EU136" s="2">
        <v>10.94</v>
      </c>
      <c r="EV136" s="2">
        <v>17.46</v>
      </c>
      <c r="EW136" s="2">
        <v>1.76</v>
      </c>
      <c r="EX136" s="2">
        <v>0.81</v>
      </c>
      <c r="EY136" s="2">
        <v>1</v>
      </c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1"/>
        <v>0</v>
      </c>
      <c r="FS136" s="2">
        <v>0</v>
      </c>
      <c r="FT136" s="2"/>
      <c r="FU136" s="2"/>
      <c r="FV136" s="2"/>
      <c r="FW136" s="2"/>
      <c r="FX136" s="2">
        <v>95</v>
      </c>
      <c r="FY136" s="2">
        <v>65</v>
      </c>
      <c r="FZ136" s="2"/>
      <c r="GA136" s="2" t="s">
        <v>6</v>
      </c>
      <c r="GB136" s="2"/>
      <c r="GC136" s="2"/>
      <c r="GD136" s="2">
        <v>0</v>
      </c>
      <c r="GE136" s="2"/>
      <c r="GF136" s="2">
        <v>-434582079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62"/>
        <v>0</v>
      </c>
      <c r="GM136" s="2">
        <f t="shared" si="163"/>
        <v>3749</v>
      </c>
      <c r="GN136" s="2">
        <f t="shared" si="164"/>
        <v>0</v>
      </c>
      <c r="GO136" s="2">
        <f t="shared" si="165"/>
        <v>3749</v>
      </c>
      <c r="GP136" s="2">
        <f t="shared" si="166"/>
        <v>0</v>
      </c>
      <c r="GQ136" s="2"/>
      <c r="GR136" s="2">
        <v>0</v>
      </c>
      <c r="GS136" s="2">
        <v>3</v>
      </c>
      <c r="GT136" s="2">
        <v>0</v>
      </c>
      <c r="GU136" s="2" t="s">
        <v>6</v>
      </c>
      <c r="GV136" s="2">
        <f t="shared" si="167"/>
        <v>0</v>
      </c>
      <c r="GW136" s="2">
        <v>1</v>
      </c>
      <c r="GX136" s="2">
        <f t="shared" si="168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17</v>
      </c>
      <c r="B137">
        <v>1</v>
      </c>
      <c r="C137">
        <f>ROW(SmtRes!A154)</f>
        <v>154</v>
      </c>
      <c r="D137">
        <f>ROW(EtalonRes!A140)</f>
        <v>140</v>
      </c>
      <c r="E137" t="s">
        <v>194</v>
      </c>
      <c r="F137" t="s">
        <v>195</v>
      </c>
      <c r="G137" t="s">
        <v>196</v>
      </c>
      <c r="H137" t="s">
        <v>17</v>
      </c>
      <c r="I137">
        <f>'1.Смета.или.Акт'!E141</f>
        <v>21</v>
      </c>
      <c r="J137">
        <v>0</v>
      </c>
      <c r="O137">
        <f t="shared" si="131"/>
        <v>37052</v>
      </c>
      <c r="P137">
        <f t="shared" si="132"/>
        <v>0</v>
      </c>
      <c r="Q137">
        <f t="shared" si="133"/>
        <v>30342</v>
      </c>
      <c r="R137">
        <f t="shared" si="134"/>
        <v>4204</v>
      </c>
      <c r="S137">
        <f t="shared" si="135"/>
        <v>6710</v>
      </c>
      <c r="T137">
        <f t="shared" si="136"/>
        <v>0</v>
      </c>
      <c r="U137">
        <f t="shared" si="137"/>
        <v>36.96</v>
      </c>
      <c r="V137">
        <f t="shared" si="138"/>
        <v>17.010000000000002</v>
      </c>
      <c r="W137">
        <f t="shared" si="139"/>
        <v>0</v>
      </c>
      <c r="X137">
        <f t="shared" si="140"/>
        <v>8840</v>
      </c>
      <c r="Y137">
        <f t="shared" si="141"/>
        <v>5675</v>
      </c>
      <c r="AA137">
        <v>34650332</v>
      </c>
      <c r="AB137">
        <f t="shared" si="142"/>
        <v>133.05000000000001</v>
      </c>
      <c r="AC137">
        <f>ROUND((ES137+(SUM(SmtRes!BC151:'SmtRes'!BC154)+SUM(EtalonRes!AL137:'EtalonRes'!AL140))),2)</f>
        <v>0</v>
      </c>
      <c r="AD137">
        <f t="shared" si="143"/>
        <v>115.59</v>
      </c>
      <c r="AE137">
        <f t="shared" si="144"/>
        <v>10.94</v>
      </c>
      <c r="AF137">
        <f t="shared" si="145"/>
        <v>17.46</v>
      </c>
      <c r="AG137">
        <f t="shared" si="146"/>
        <v>0</v>
      </c>
      <c r="AH137">
        <f t="shared" si="147"/>
        <v>1.76</v>
      </c>
      <c r="AI137">
        <f t="shared" si="148"/>
        <v>0.81</v>
      </c>
      <c r="AJ137">
        <f t="shared" si="149"/>
        <v>0</v>
      </c>
      <c r="AK137">
        <f>AL137+AM137+AO137</f>
        <v>133.4</v>
      </c>
      <c r="AL137">
        <v>0.35</v>
      </c>
      <c r="AM137" s="59">
        <f>'1.Смета.или.Акт'!F143</f>
        <v>115.59</v>
      </c>
      <c r="AN137" s="59">
        <f>'1.Смета.или.Акт'!F144</f>
        <v>10.94</v>
      </c>
      <c r="AO137" s="59">
        <f>'1.Смета.или.Акт'!F142</f>
        <v>17.46</v>
      </c>
      <c r="AP137">
        <v>0</v>
      </c>
      <c r="AQ137">
        <f>'1.Смета.или.Акт'!E147</f>
        <v>1.76</v>
      </c>
      <c r="AR137">
        <v>0.81</v>
      </c>
      <c r="AS137">
        <v>0</v>
      </c>
      <c r="AT137">
        <v>81</v>
      </c>
      <c r="AU137">
        <v>52</v>
      </c>
      <c r="AV137">
        <v>1</v>
      </c>
      <c r="AW137">
        <v>1</v>
      </c>
      <c r="AZ137">
        <v>1</v>
      </c>
      <c r="BA137">
        <f>'1.Смета.или.Акт'!J142</f>
        <v>18.3</v>
      </c>
      <c r="BB137">
        <f>'1.Смета.или.Акт'!J143</f>
        <v>12.5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0</v>
      </c>
      <c r="BI137">
        <v>2</v>
      </c>
      <c r="BJ137" t="s">
        <v>197</v>
      </c>
      <c r="BM137">
        <v>108001</v>
      </c>
      <c r="BN137">
        <v>0</v>
      </c>
      <c r="BO137" t="s">
        <v>6</v>
      </c>
      <c r="BP137">
        <v>0</v>
      </c>
      <c r="BQ137">
        <v>2</v>
      </c>
      <c r="BR137">
        <v>0</v>
      </c>
      <c r="BS137">
        <f>'1.Смета.или.Акт'!J144</f>
        <v>18.3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95</v>
      </c>
      <c r="CA137">
        <v>65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0"/>
        <v>37052</v>
      </c>
      <c r="CQ137">
        <f t="shared" si="151"/>
        <v>0</v>
      </c>
      <c r="CR137">
        <f t="shared" si="152"/>
        <v>1444.875</v>
      </c>
      <c r="CS137">
        <f t="shared" si="153"/>
        <v>200.202</v>
      </c>
      <c r="CT137">
        <f t="shared" si="154"/>
        <v>319.51800000000003</v>
      </c>
      <c r="CU137">
        <f t="shared" si="155"/>
        <v>0</v>
      </c>
      <c r="CV137">
        <f t="shared" si="156"/>
        <v>1.76</v>
      </c>
      <c r="CW137">
        <f t="shared" si="157"/>
        <v>0.81</v>
      </c>
      <c r="CX137">
        <f t="shared" si="158"/>
        <v>0</v>
      </c>
      <c r="CY137">
        <f t="shared" si="159"/>
        <v>8840.34</v>
      </c>
      <c r="CZ137">
        <f t="shared" si="160"/>
        <v>5675.28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1013</v>
      </c>
      <c r="DV137" t="s">
        <v>17</v>
      </c>
      <c r="DW137" t="str">
        <f>'1.Смета.или.Акт'!D141</f>
        <v>ШТ</v>
      </c>
      <c r="DX137">
        <v>1</v>
      </c>
      <c r="EE137">
        <v>32653241</v>
      </c>
      <c r="EF137">
        <v>2</v>
      </c>
      <c r="EG137" t="s">
        <v>198</v>
      </c>
      <c r="EH137">
        <v>0</v>
      </c>
      <c r="EI137" t="s">
        <v>6</v>
      </c>
      <c r="EJ137">
        <v>2</v>
      </c>
      <c r="EK137">
        <v>108001</v>
      </c>
      <c r="EL137" t="s">
        <v>199</v>
      </c>
      <c r="EM137" t="s">
        <v>200</v>
      </c>
      <c r="EO137" t="s">
        <v>6</v>
      </c>
      <c r="EQ137">
        <v>0</v>
      </c>
      <c r="ER137">
        <f>ES137+ET137+EV137</f>
        <v>133.4</v>
      </c>
      <c r="ES137">
        <v>0.35</v>
      </c>
      <c r="ET137" s="59">
        <f>'1.Смета.или.Акт'!F143</f>
        <v>115.59</v>
      </c>
      <c r="EU137" s="59">
        <f>'1.Смета.или.Акт'!F144</f>
        <v>10.94</v>
      </c>
      <c r="EV137" s="59">
        <f>'1.Смета.или.Акт'!F142</f>
        <v>17.46</v>
      </c>
      <c r="EW137">
        <f>'1.Смета.или.Акт'!E147</f>
        <v>1.76</v>
      </c>
      <c r="EX137">
        <v>0.81</v>
      </c>
      <c r="EY137">
        <v>1</v>
      </c>
      <c r="FQ137">
        <v>0</v>
      </c>
      <c r="FR137">
        <f t="shared" si="161"/>
        <v>0</v>
      </c>
      <c r="FS137">
        <v>0</v>
      </c>
      <c r="FV137" t="s">
        <v>22</v>
      </c>
      <c r="FW137" t="s">
        <v>23</v>
      </c>
      <c r="FX137">
        <v>95</v>
      </c>
      <c r="FY137">
        <v>65</v>
      </c>
      <c r="GA137" t="s">
        <v>6</v>
      </c>
      <c r="GD137">
        <v>0</v>
      </c>
      <c r="GF137">
        <v>-434582079</v>
      </c>
      <c r="GG137">
        <v>2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62"/>
        <v>0</v>
      </c>
      <c r="GM137">
        <f t="shared" si="163"/>
        <v>51567</v>
      </c>
      <c r="GN137">
        <f t="shared" si="164"/>
        <v>0</v>
      </c>
      <c r="GO137">
        <f t="shared" si="165"/>
        <v>51567</v>
      </c>
      <c r="GP137">
        <f t="shared" si="166"/>
        <v>0</v>
      </c>
      <c r="GR137">
        <v>0</v>
      </c>
      <c r="GS137">
        <v>3</v>
      </c>
      <c r="GT137">
        <v>0</v>
      </c>
      <c r="GU137" t="s">
        <v>6</v>
      </c>
      <c r="GV137">
        <f t="shared" si="167"/>
        <v>0</v>
      </c>
      <c r="GW137">
        <v>18.3</v>
      </c>
      <c r="GX137">
        <f t="shared" si="168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150</v>
      </c>
      <c r="D138" s="2"/>
      <c r="E138" s="2" t="s">
        <v>201</v>
      </c>
      <c r="F138" s="2" t="s">
        <v>202</v>
      </c>
      <c r="G138" s="2" t="s">
        <v>203</v>
      </c>
      <c r="H138" s="2" t="s">
        <v>204</v>
      </c>
      <c r="I138" s="2">
        <f>I136*J138</f>
        <v>0</v>
      </c>
      <c r="J138" s="2">
        <v>0</v>
      </c>
      <c r="K138" s="2"/>
      <c r="L138" s="2"/>
      <c r="M138" s="2"/>
      <c r="N138" s="2"/>
      <c r="O138" s="2">
        <f t="shared" si="131"/>
        <v>0</v>
      </c>
      <c r="P138" s="2">
        <f t="shared" si="132"/>
        <v>0</v>
      </c>
      <c r="Q138" s="2">
        <f t="shared" si="133"/>
        <v>0</v>
      </c>
      <c r="R138" s="2">
        <f t="shared" si="134"/>
        <v>0</v>
      </c>
      <c r="S138" s="2">
        <f t="shared" si="135"/>
        <v>0</v>
      </c>
      <c r="T138" s="2">
        <f t="shared" si="136"/>
        <v>0</v>
      </c>
      <c r="U138" s="2">
        <f t="shared" si="137"/>
        <v>0</v>
      </c>
      <c r="V138" s="2">
        <f t="shared" si="138"/>
        <v>0</v>
      </c>
      <c r="W138" s="2">
        <f t="shared" si="139"/>
        <v>0</v>
      </c>
      <c r="X138" s="2">
        <f t="shared" si="140"/>
        <v>0</v>
      </c>
      <c r="Y138" s="2">
        <f t="shared" si="141"/>
        <v>0</v>
      </c>
      <c r="Z138" s="2"/>
      <c r="AA138" s="2">
        <v>34650331</v>
      </c>
      <c r="AB138" s="2">
        <f t="shared" si="142"/>
        <v>1</v>
      </c>
      <c r="AC138" s="2">
        <f>ROUND((ES138),2)</f>
        <v>1</v>
      </c>
      <c r="AD138" s="2">
        <f t="shared" si="143"/>
        <v>0</v>
      </c>
      <c r="AE138" s="2">
        <f t="shared" si="144"/>
        <v>0</v>
      </c>
      <c r="AF138" s="2">
        <f t="shared" si="145"/>
        <v>0</v>
      </c>
      <c r="AG138" s="2">
        <f t="shared" si="146"/>
        <v>0</v>
      </c>
      <c r="AH138" s="2">
        <f t="shared" si="147"/>
        <v>0</v>
      </c>
      <c r="AI138" s="2">
        <f t="shared" si="148"/>
        <v>0</v>
      </c>
      <c r="AJ138" s="2">
        <f t="shared" si="149"/>
        <v>0</v>
      </c>
      <c r="AK138" s="2">
        <v>1</v>
      </c>
      <c r="AL138" s="2">
        <v>1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106</v>
      </c>
      <c r="AU138" s="2">
        <v>65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6</v>
      </c>
      <c r="BK138" s="2"/>
      <c r="BL138" s="2"/>
      <c r="BM138" s="2">
        <v>0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106</v>
      </c>
      <c r="CA138" s="2">
        <v>65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0"/>
        <v>0</v>
      </c>
      <c r="CQ138" s="2">
        <f t="shared" si="151"/>
        <v>1</v>
      </c>
      <c r="CR138" s="2">
        <f t="shared" si="152"/>
        <v>0</v>
      </c>
      <c r="CS138" s="2">
        <f t="shared" si="153"/>
        <v>0</v>
      </c>
      <c r="CT138" s="2">
        <f t="shared" si="154"/>
        <v>0</v>
      </c>
      <c r="CU138" s="2">
        <f t="shared" si="155"/>
        <v>0</v>
      </c>
      <c r="CV138" s="2">
        <f t="shared" si="156"/>
        <v>0</v>
      </c>
      <c r="CW138" s="2">
        <f t="shared" si="157"/>
        <v>0</v>
      </c>
      <c r="CX138" s="2">
        <f t="shared" si="158"/>
        <v>0</v>
      </c>
      <c r="CY138" s="2">
        <f t="shared" si="159"/>
        <v>0</v>
      </c>
      <c r="CZ138" s="2">
        <f t="shared" si="160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1013</v>
      </c>
      <c r="DV138" s="2" t="s">
        <v>204</v>
      </c>
      <c r="DW138" s="2" t="s">
        <v>204</v>
      </c>
      <c r="DX138" s="2">
        <v>1</v>
      </c>
      <c r="DY138" s="2"/>
      <c r="DZ138" s="2"/>
      <c r="EA138" s="2"/>
      <c r="EB138" s="2"/>
      <c r="EC138" s="2"/>
      <c r="ED138" s="2"/>
      <c r="EE138" s="2">
        <v>32653299</v>
      </c>
      <c r="EF138" s="2">
        <v>20</v>
      </c>
      <c r="EG138" s="2" t="s">
        <v>33</v>
      </c>
      <c r="EH138" s="2">
        <v>0</v>
      </c>
      <c r="EI138" s="2" t="s">
        <v>6</v>
      </c>
      <c r="EJ138" s="2">
        <v>1</v>
      </c>
      <c r="EK138" s="2">
        <v>0</v>
      </c>
      <c r="EL138" s="2" t="s">
        <v>59</v>
      </c>
      <c r="EM138" s="2" t="s">
        <v>60</v>
      </c>
      <c r="EN138" s="2"/>
      <c r="EO138" s="2" t="s">
        <v>6</v>
      </c>
      <c r="EP138" s="2"/>
      <c r="EQ138" s="2">
        <v>0</v>
      </c>
      <c r="ER138" s="2">
        <v>1</v>
      </c>
      <c r="ES138" s="2">
        <v>1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1"/>
        <v>0</v>
      </c>
      <c r="FS138" s="2">
        <v>0</v>
      </c>
      <c r="FT138" s="2"/>
      <c r="FU138" s="2"/>
      <c r="FV138" s="2"/>
      <c r="FW138" s="2"/>
      <c r="FX138" s="2">
        <v>106</v>
      </c>
      <c r="FY138" s="2">
        <v>65</v>
      </c>
      <c r="FZ138" s="2"/>
      <c r="GA138" s="2" t="s">
        <v>6</v>
      </c>
      <c r="GB138" s="2"/>
      <c r="GC138" s="2"/>
      <c r="GD138" s="2">
        <v>0</v>
      </c>
      <c r="GE138" s="2"/>
      <c r="GF138" s="2">
        <v>-1731369543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62"/>
        <v>0</v>
      </c>
      <c r="GM138" s="2">
        <f t="shared" si="163"/>
        <v>0</v>
      </c>
      <c r="GN138" s="2">
        <f t="shared" si="164"/>
        <v>0</v>
      </c>
      <c r="GO138" s="2">
        <f t="shared" si="165"/>
        <v>0</v>
      </c>
      <c r="GP138" s="2">
        <f t="shared" si="166"/>
        <v>0</v>
      </c>
      <c r="GQ138" s="2"/>
      <c r="GR138" s="2">
        <v>0</v>
      </c>
      <c r="GS138" s="2">
        <v>3</v>
      </c>
      <c r="GT138" s="2">
        <v>0</v>
      </c>
      <c r="GU138" s="2" t="s">
        <v>6</v>
      </c>
      <c r="GV138" s="2">
        <f t="shared" si="167"/>
        <v>0</v>
      </c>
      <c r="GW138" s="2">
        <v>1</v>
      </c>
      <c r="GX138" s="2">
        <f t="shared" si="168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154</v>
      </c>
      <c r="E139" t="s">
        <v>201</v>
      </c>
      <c r="F139" t="s">
        <v>202</v>
      </c>
      <c r="G139" t="s">
        <v>203</v>
      </c>
      <c r="H139" t="s">
        <v>204</v>
      </c>
      <c r="I139">
        <f>I137*J139</f>
        <v>0</v>
      </c>
      <c r="J139">
        <v>0</v>
      </c>
      <c r="O139">
        <f t="shared" si="131"/>
        <v>0</v>
      </c>
      <c r="P139">
        <f t="shared" si="132"/>
        <v>0</v>
      </c>
      <c r="Q139">
        <f t="shared" si="133"/>
        <v>0</v>
      </c>
      <c r="R139">
        <f t="shared" si="134"/>
        <v>0</v>
      </c>
      <c r="S139">
        <f t="shared" si="135"/>
        <v>0</v>
      </c>
      <c r="T139">
        <f t="shared" si="136"/>
        <v>0</v>
      </c>
      <c r="U139">
        <f t="shared" si="137"/>
        <v>0</v>
      </c>
      <c r="V139">
        <f t="shared" si="138"/>
        <v>0</v>
      </c>
      <c r="W139">
        <f t="shared" si="139"/>
        <v>0</v>
      </c>
      <c r="X139">
        <f t="shared" si="140"/>
        <v>0</v>
      </c>
      <c r="Y139">
        <f t="shared" si="141"/>
        <v>0</v>
      </c>
      <c r="AA139">
        <v>34650332</v>
      </c>
      <c r="AB139">
        <f t="shared" si="142"/>
        <v>1</v>
      </c>
      <c r="AC139">
        <f>ROUND((ES139),2)</f>
        <v>1</v>
      </c>
      <c r="AD139">
        <f t="shared" si="143"/>
        <v>0</v>
      </c>
      <c r="AE139">
        <f t="shared" si="144"/>
        <v>0</v>
      </c>
      <c r="AF139">
        <f t="shared" si="145"/>
        <v>0</v>
      </c>
      <c r="AG139">
        <f t="shared" si="146"/>
        <v>0</v>
      </c>
      <c r="AH139">
        <f t="shared" si="147"/>
        <v>0</v>
      </c>
      <c r="AI139">
        <f t="shared" si="148"/>
        <v>0</v>
      </c>
      <c r="AJ139">
        <f t="shared" si="149"/>
        <v>0</v>
      </c>
      <c r="AK139">
        <v>1</v>
      </c>
      <c r="AL139">
        <v>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90</v>
      </c>
      <c r="AU139">
        <v>52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6</v>
      </c>
      <c r="BM139">
        <v>0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106</v>
      </c>
      <c r="CA139">
        <v>65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0"/>
        <v>0</v>
      </c>
      <c r="CQ139">
        <f t="shared" si="151"/>
        <v>7.5</v>
      </c>
      <c r="CR139">
        <f t="shared" si="152"/>
        <v>0</v>
      </c>
      <c r="CS139">
        <f t="shared" si="153"/>
        <v>0</v>
      </c>
      <c r="CT139">
        <f t="shared" si="154"/>
        <v>0</v>
      </c>
      <c r="CU139">
        <f t="shared" si="155"/>
        <v>0</v>
      </c>
      <c r="CV139">
        <f t="shared" si="156"/>
        <v>0</v>
      </c>
      <c r="CW139">
        <f t="shared" si="157"/>
        <v>0</v>
      </c>
      <c r="CX139">
        <f t="shared" si="158"/>
        <v>0</v>
      </c>
      <c r="CY139">
        <f t="shared" si="159"/>
        <v>0</v>
      </c>
      <c r="CZ139">
        <f t="shared" si="160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1013</v>
      </c>
      <c r="DV139" t="s">
        <v>204</v>
      </c>
      <c r="DW139" t="s">
        <v>204</v>
      </c>
      <c r="DX139">
        <v>1</v>
      </c>
      <c r="EE139">
        <v>32653299</v>
      </c>
      <c r="EF139">
        <v>20</v>
      </c>
      <c r="EG139" t="s">
        <v>33</v>
      </c>
      <c r="EH139">
        <v>0</v>
      </c>
      <c r="EI139" t="s">
        <v>6</v>
      </c>
      <c r="EJ139">
        <v>1</v>
      </c>
      <c r="EK139">
        <v>0</v>
      </c>
      <c r="EL139" t="s">
        <v>59</v>
      </c>
      <c r="EM139" t="s">
        <v>60</v>
      </c>
      <c r="EO139" t="s">
        <v>6</v>
      </c>
      <c r="EQ139">
        <v>0</v>
      </c>
      <c r="ER139">
        <v>1</v>
      </c>
      <c r="ES139">
        <v>1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61"/>
        <v>0</v>
      </c>
      <c r="FS139">
        <v>0</v>
      </c>
      <c r="FV139" t="s">
        <v>22</v>
      </c>
      <c r="FW139" t="s">
        <v>23</v>
      </c>
      <c r="FX139">
        <v>106</v>
      </c>
      <c r="FY139">
        <v>65</v>
      </c>
      <c r="GA139" t="s">
        <v>6</v>
      </c>
      <c r="GD139">
        <v>0</v>
      </c>
      <c r="GF139">
        <v>-1731369543</v>
      </c>
      <c r="GG139">
        <v>2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62"/>
        <v>0</v>
      </c>
      <c r="GM139">
        <f t="shared" si="163"/>
        <v>0</v>
      </c>
      <c r="GN139">
        <f t="shared" si="164"/>
        <v>0</v>
      </c>
      <c r="GO139">
        <f t="shared" si="165"/>
        <v>0</v>
      </c>
      <c r="GP139">
        <f t="shared" si="166"/>
        <v>0</v>
      </c>
      <c r="GR139">
        <v>0</v>
      </c>
      <c r="GS139">
        <v>3</v>
      </c>
      <c r="GT139">
        <v>0</v>
      </c>
      <c r="GU139" t="s">
        <v>6</v>
      </c>
      <c r="GV139">
        <f t="shared" si="167"/>
        <v>0</v>
      </c>
      <c r="GW139">
        <v>1</v>
      </c>
      <c r="GX139">
        <f t="shared" si="168"/>
        <v>0</v>
      </c>
      <c r="HA139">
        <v>0</v>
      </c>
      <c r="HB139">
        <v>0</v>
      </c>
      <c r="IK139">
        <v>0</v>
      </c>
    </row>
    <row r="140" spans="1:255" x14ac:dyDescent="0.2">
      <c r="A140" s="2">
        <v>17</v>
      </c>
      <c r="B140" s="2">
        <v>1</v>
      </c>
      <c r="C140" s="2">
        <f>ROW(SmtRes!A169)</f>
        <v>169</v>
      </c>
      <c r="D140" s="2">
        <f>ROW(EtalonRes!A155)</f>
        <v>155</v>
      </c>
      <c r="E140" s="2" t="s">
        <v>205</v>
      </c>
      <c r="F140" s="2" t="s">
        <v>206</v>
      </c>
      <c r="G140" s="2" t="s">
        <v>207</v>
      </c>
      <c r="H140" s="2" t="s">
        <v>208</v>
      </c>
      <c r="I140" s="2">
        <f>'1.Смета.или.Акт'!E149</f>
        <v>2</v>
      </c>
      <c r="J140" s="2">
        <v>0</v>
      </c>
      <c r="K140" s="2"/>
      <c r="L140" s="2"/>
      <c r="M140" s="2"/>
      <c r="N140" s="2"/>
      <c r="O140" s="2">
        <f t="shared" si="131"/>
        <v>365</v>
      </c>
      <c r="P140" s="2">
        <f t="shared" si="132"/>
        <v>0</v>
      </c>
      <c r="Q140" s="2">
        <f t="shared" si="133"/>
        <v>202</v>
      </c>
      <c r="R140" s="2">
        <f t="shared" si="134"/>
        <v>27</v>
      </c>
      <c r="S140" s="2">
        <f t="shared" si="135"/>
        <v>163</v>
      </c>
      <c r="T140" s="2">
        <f t="shared" si="136"/>
        <v>0</v>
      </c>
      <c r="U140" s="2">
        <f t="shared" si="137"/>
        <v>16.18</v>
      </c>
      <c r="V140" s="2">
        <f t="shared" si="138"/>
        <v>2.14</v>
      </c>
      <c r="W140" s="2">
        <f t="shared" si="139"/>
        <v>0</v>
      </c>
      <c r="X140" s="2">
        <f t="shared" si="140"/>
        <v>200</v>
      </c>
      <c r="Y140" s="2">
        <f t="shared" si="141"/>
        <v>114</v>
      </c>
      <c r="Z140" s="2"/>
      <c r="AA140" s="2">
        <v>34650331</v>
      </c>
      <c r="AB140" s="2">
        <f t="shared" si="142"/>
        <v>182.24</v>
      </c>
      <c r="AC140" s="2">
        <f>ROUND((ES140+(SUM(SmtRes!BC155:'SmtRes'!BC169)+SUM(EtalonRes!AL141:'EtalonRes'!AL155))),2)</f>
        <v>0</v>
      </c>
      <c r="AD140" s="2">
        <f t="shared" si="143"/>
        <v>100.85</v>
      </c>
      <c r="AE140" s="2">
        <f t="shared" si="144"/>
        <v>13.67</v>
      </c>
      <c r="AF140" s="2">
        <f t="shared" si="145"/>
        <v>81.39</v>
      </c>
      <c r="AG140" s="2">
        <f t="shared" si="146"/>
        <v>0</v>
      </c>
      <c r="AH140" s="2">
        <f t="shared" si="147"/>
        <v>8.09</v>
      </c>
      <c r="AI140" s="2">
        <f t="shared" si="148"/>
        <v>1.07</v>
      </c>
      <c r="AJ140" s="2">
        <f t="shared" si="149"/>
        <v>0</v>
      </c>
      <c r="AK140" s="2">
        <v>184.47</v>
      </c>
      <c r="AL140" s="2">
        <v>2.23</v>
      </c>
      <c r="AM140" s="2">
        <v>100.85</v>
      </c>
      <c r="AN140" s="2">
        <v>13.67</v>
      </c>
      <c r="AO140" s="2">
        <v>81.39</v>
      </c>
      <c r="AP140" s="2">
        <v>0</v>
      </c>
      <c r="AQ140" s="2">
        <v>8.09</v>
      </c>
      <c r="AR140" s="2">
        <v>1.07</v>
      </c>
      <c r="AS140" s="2">
        <v>0</v>
      </c>
      <c r="AT140" s="2">
        <v>105</v>
      </c>
      <c r="AU140" s="2">
        <v>60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0</v>
      </c>
      <c r="BI140" s="2">
        <v>1</v>
      </c>
      <c r="BJ140" s="2" t="s">
        <v>209</v>
      </c>
      <c r="BK140" s="2"/>
      <c r="BL140" s="2"/>
      <c r="BM140" s="2">
        <v>33001</v>
      </c>
      <c r="BN140" s="2">
        <v>0</v>
      </c>
      <c r="BO140" s="2" t="s">
        <v>6</v>
      </c>
      <c r="BP140" s="2">
        <v>0</v>
      </c>
      <c r="BQ140" s="2">
        <v>1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105</v>
      </c>
      <c r="CA140" s="2">
        <v>60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0"/>
        <v>365</v>
      </c>
      <c r="CQ140" s="2">
        <f t="shared" si="151"/>
        <v>0</v>
      </c>
      <c r="CR140" s="2">
        <f t="shared" si="152"/>
        <v>100.85</v>
      </c>
      <c r="CS140" s="2">
        <f t="shared" si="153"/>
        <v>13.67</v>
      </c>
      <c r="CT140" s="2">
        <f t="shared" si="154"/>
        <v>81.39</v>
      </c>
      <c r="CU140" s="2">
        <f t="shared" si="155"/>
        <v>0</v>
      </c>
      <c r="CV140" s="2">
        <f t="shared" si="156"/>
        <v>8.09</v>
      </c>
      <c r="CW140" s="2">
        <f t="shared" si="157"/>
        <v>1.07</v>
      </c>
      <c r="CX140" s="2">
        <f t="shared" si="158"/>
        <v>0</v>
      </c>
      <c r="CY140" s="2">
        <f t="shared" si="159"/>
        <v>199.5</v>
      </c>
      <c r="CZ140" s="2">
        <f t="shared" si="160"/>
        <v>114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1013</v>
      </c>
      <c r="DV140" s="2" t="s">
        <v>208</v>
      </c>
      <c r="DW140" s="2" t="s">
        <v>208</v>
      </c>
      <c r="DX140" s="2">
        <v>1</v>
      </c>
      <c r="DY140" s="2"/>
      <c r="DZ140" s="2"/>
      <c r="EA140" s="2"/>
      <c r="EB140" s="2"/>
      <c r="EC140" s="2"/>
      <c r="ED140" s="2"/>
      <c r="EE140" s="2">
        <v>32653413</v>
      </c>
      <c r="EF140" s="2">
        <v>1</v>
      </c>
      <c r="EG140" s="2" t="s">
        <v>19</v>
      </c>
      <c r="EH140" s="2">
        <v>0</v>
      </c>
      <c r="EI140" s="2" t="s">
        <v>6</v>
      </c>
      <c r="EJ140" s="2">
        <v>1</v>
      </c>
      <c r="EK140" s="2">
        <v>33001</v>
      </c>
      <c r="EL140" s="2" t="s">
        <v>20</v>
      </c>
      <c r="EM140" s="2" t="s">
        <v>21</v>
      </c>
      <c r="EN140" s="2"/>
      <c r="EO140" s="2" t="s">
        <v>6</v>
      </c>
      <c r="EP140" s="2"/>
      <c r="EQ140" s="2">
        <v>0</v>
      </c>
      <c r="ER140" s="2">
        <v>184.47</v>
      </c>
      <c r="ES140" s="2">
        <v>2.23</v>
      </c>
      <c r="ET140" s="2">
        <v>100.85</v>
      </c>
      <c r="EU140" s="2">
        <v>13.67</v>
      </c>
      <c r="EV140" s="2">
        <v>81.39</v>
      </c>
      <c r="EW140" s="2">
        <v>8.09</v>
      </c>
      <c r="EX140" s="2">
        <v>1.07</v>
      </c>
      <c r="EY140" s="2">
        <v>1</v>
      </c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1"/>
        <v>0</v>
      </c>
      <c r="FS140" s="2">
        <v>0</v>
      </c>
      <c r="FT140" s="2"/>
      <c r="FU140" s="2"/>
      <c r="FV140" s="2"/>
      <c r="FW140" s="2"/>
      <c r="FX140" s="2">
        <v>105</v>
      </c>
      <c r="FY140" s="2">
        <v>60</v>
      </c>
      <c r="FZ140" s="2"/>
      <c r="GA140" s="2" t="s">
        <v>6</v>
      </c>
      <c r="GB140" s="2"/>
      <c r="GC140" s="2"/>
      <c r="GD140" s="2">
        <v>0</v>
      </c>
      <c r="GE140" s="2"/>
      <c r="GF140" s="2">
        <v>-30280728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ROUND(R140*(R12)/100,0)</f>
        <v>0</v>
      </c>
      <c r="GL140" s="2">
        <f t="shared" si="162"/>
        <v>0</v>
      </c>
      <c r="GM140" s="2">
        <f t="shared" si="163"/>
        <v>679</v>
      </c>
      <c r="GN140" s="2">
        <f t="shared" si="164"/>
        <v>679</v>
      </c>
      <c r="GO140" s="2">
        <f t="shared" si="165"/>
        <v>0</v>
      </c>
      <c r="GP140" s="2">
        <f t="shared" si="166"/>
        <v>0</v>
      </c>
      <c r="GQ140" s="2"/>
      <c r="GR140" s="2">
        <v>0</v>
      </c>
      <c r="GS140" s="2">
        <v>3</v>
      </c>
      <c r="GT140" s="2">
        <v>0</v>
      </c>
      <c r="GU140" s="2" t="s">
        <v>6</v>
      </c>
      <c r="GV140" s="2">
        <f t="shared" si="167"/>
        <v>0</v>
      </c>
      <c r="GW140" s="2">
        <v>1</v>
      </c>
      <c r="GX140" s="2">
        <f t="shared" si="168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17</v>
      </c>
      <c r="B141">
        <v>1</v>
      </c>
      <c r="C141">
        <f>ROW(SmtRes!A184)</f>
        <v>184</v>
      </c>
      <c r="D141">
        <f>ROW(EtalonRes!A170)</f>
        <v>170</v>
      </c>
      <c r="E141" t="s">
        <v>205</v>
      </c>
      <c r="F141" t="s">
        <v>206</v>
      </c>
      <c r="G141" t="s">
        <v>207</v>
      </c>
      <c r="H141" t="s">
        <v>208</v>
      </c>
      <c r="I141">
        <f>'1.Смета.или.Акт'!E149</f>
        <v>2</v>
      </c>
      <c r="J141">
        <v>0</v>
      </c>
      <c r="O141">
        <f t="shared" si="131"/>
        <v>5500</v>
      </c>
      <c r="P141">
        <f t="shared" si="132"/>
        <v>0</v>
      </c>
      <c r="Q141">
        <f t="shared" si="133"/>
        <v>2521</v>
      </c>
      <c r="R141">
        <f t="shared" si="134"/>
        <v>500</v>
      </c>
      <c r="S141">
        <f t="shared" si="135"/>
        <v>2979</v>
      </c>
      <c r="T141">
        <f t="shared" si="136"/>
        <v>0</v>
      </c>
      <c r="U141">
        <f t="shared" si="137"/>
        <v>16.18</v>
      </c>
      <c r="V141">
        <f t="shared" si="138"/>
        <v>2.14</v>
      </c>
      <c r="W141">
        <f t="shared" si="139"/>
        <v>0</v>
      </c>
      <c r="X141">
        <f t="shared" si="140"/>
        <v>3096</v>
      </c>
      <c r="Y141">
        <f t="shared" si="141"/>
        <v>1670</v>
      </c>
      <c r="AA141">
        <v>34650332</v>
      </c>
      <c r="AB141">
        <f t="shared" si="142"/>
        <v>182.24</v>
      </c>
      <c r="AC141">
        <f>ROUND((ES141+(SUM(SmtRes!BC170:'SmtRes'!BC184)+SUM(EtalonRes!AL156:'EtalonRes'!AL170))),2)</f>
        <v>0</v>
      </c>
      <c r="AD141">
        <f t="shared" si="143"/>
        <v>100.85</v>
      </c>
      <c r="AE141">
        <f t="shared" si="144"/>
        <v>13.67</v>
      </c>
      <c r="AF141">
        <f t="shared" si="145"/>
        <v>81.39</v>
      </c>
      <c r="AG141">
        <f t="shared" si="146"/>
        <v>0</v>
      </c>
      <c r="AH141">
        <f t="shared" si="147"/>
        <v>8.09</v>
      </c>
      <c r="AI141">
        <f t="shared" si="148"/>
        <v>1.07</v>
      </c>
      <c r="AJ141">
        <f t="shared" si="149"/>
        <v>0</v>
      </c>
      <c r="AK141">
        <f>AL141+AM141+AO141</f>
        <v>184.47</v>
      </c>
      <c r="AL141">
        <v>2.23</v>
      </c>
      <c r="AM141" s="59">
        <f>'1.Смета.или.Акт'!F151</f>
        <v>100.85</v>
      </c>
      <c r="AN141" s="59">
        <f>'1.Смета.или.Акт'!F152</f>
        <v>13.67</v>
      </c>
      <c r="AO141" s="59">
        <f>'1.Смета.или.Акт'!F150</f>
        <v>81.39</v>
      </c>
      <c r="AP141">
        <v>0</v>
      </c>
      <c r="AQ141">
        <f>'1.Смета.или.Акт'!E155</f>
        <v>8.09</v>
      </c>
      <c r="AR141">
        <v>1.07</v>
      </c>
      <c r="AS141">
        <v>0</v>
      </c>
      <c r="AT141">
        <v>89</v>
      </c>
      <c r="AU141">
        <v>48</v>
      </c>
      <c r="AV141">
        <v>1</v>
      </c>
      <c r="AW141">
        <v>1</v>
      </c>
      <c r="AZ141">
        <v>1</v>
      </c>
      <c r="BA141">
        <f>'1.Смета.или.Акт'!J150</f>
        <v>18.3</v>
      </c>
      <c r="BB141">
        <f>'1.Смета.или.Акт'!J151</f>
        <v>12.5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0</v>
      </c>
      <c r="BI141">
        <v>1</v>
      </c>
      <c r="BJ141" t="s">
        <v>209</v>
      </c>
      <c r="BM141">
        <v>33001</v>
      </c>
      <c r="BN141">
        <v>0</v>
      </c>
      <c r="BO141" t="s">
        <v>6</v>
      </c>
      <c r="BP141">
        <v>0</v>
      </c>
      <c r="BQ141">
        <v>1</v>
      </c>
      <c r="BR141">
        <v>0</v>
      </c>
      <c r="BS141">
        <f>'1.Смета.или.Акт'!J152</f>
        <v>18.3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105</v>
      </c>
      <c r="CA141">
        <v>60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0"/>
        <v>5500</v>
      </c>
      <c r="CQ141">
        <f t="shared" si="151"/>
        <v>0</v>
      </c>
      <c r="CR141">
        <f t="shared" si="152"/>
        <v>1260.625</v>
      </c>
      <c r="CS141">
        <f t="shared" si="153"/>
        <v>250.161</v>
      </c>
      <c r="CT141">
        <f t="shared" si="154"/>
        <v>1489.4370000000001</v>
      </c>
      <c r="CU141">
        <f t="shared" si="155"/>
        <v>0</v>
      </c>
      <c r="CV141">
        <f t="shared" si="156"/>
        <v>8.09</v>
      </c>
      <c r="CW141">
        <f t="shared" si="157"/>
        <v>1.07</v>
      </c>
      <c r="CX141">
        <f t="shared" si="158"/>
        <v>0</v>
      </c>
      <c r="CY141">
        <f t="shared" si="159"/>
        <v>3096.31</v>
      </c>
      <c r="CZ141">
        <f t="shared" si="160"/>
        <v>1669.92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208</v>
      </c>
      <c r="DW141" t="str">
        <f>'1.Смета.или.Акт'!D149</f>
        <v>КОМПЛ</v>
      </c>
      <c r="DX141">
        <v>1</v>
      </c>
      <c r="EE141">
        <v>32653413</v>
      </c>
      <c r="EF141">
        <v>1</v>
      </c>
      <c r="EG141" t="s">
        <v>19</v>
      </c>
      <c r="EH141">
        <v>0</v>
      </c>
      <c r="EI141" t="s">
        <v>6</v>
      </c>
      <c r="EJ141">
        <v>1</v>
      </c>
      <c r="EK141">
        <v>33001</v>
      </c>
      <c r="EL141" t="s">
        <v>20</v>
      </c>
      <c r="EM141" t="s">
        <v>21</v>
      </c>
      <c r="EO141" t="s">
        <v>6</v>
      </c>
      <c r="EQ141">
        <v>0</v>
      </c>
      <c r="ER141">
        <f>ES141+ET141+EV141</f>
        <v>184.47</v>
      </c>
      <c r="ES141">
        <v>2.23</v>
      </c>
      <c r="ET141" s="59">
        <f>'1.Смета.или.Акт'!F151</f>
        <v>100.85</v>
      </c>
      <c r="EU141" s="59">
        <f>'1.Смета.или.Акт'!F152</f>
        <v>13.67</v>
      </c>
      <c r="EV141" s="59">
        <f>'1.Смета.или.Акт'!F150</f>
        <v>81.39</v>
      </c>
      <c r="EW141">
        <f>'1.Смета.или.Акт'!E155</f>
        <v>8.09</v>
      </c>
      <c r="EX141">
        <v>1.07</v>
      </c>
      <c r="EY141">
        <v>1</v>
      </c>
      <c r="FQ141">
        <v>0</v>
      </c>
      <c r="FR141">
        <f t="shared" si="161"/>
        <v>0</v>
      </c>
      <c r="FS141">
        <v>0</v>
      </c>
      <c r="FV141" t="s">
        <v>22</v>
      </c>
      <c r="FW141" t="s">
        <v>23</v>
      </c>
      <c r="FX141">
        <v>105</v>
      </c>
      <c r="FY141">
        <v>60</v>
      </c>
      <c r="GA141" t="s">
        <v>6</v>
      </c>
      <c r="GD141">
        <v>0</v>
      </c>
      <c r="GF141">
        <v>-30280728</v>
      </c>
      <c r="GG141">
        <v>2</v>
      </c>
      <c r="GH141">
        <v>1</v>
      </c>
      <c r="GI141">
        <v>4</v>
      </c>
      <c r="GJ141">
        <v>0</v>
      </c>
      <c r="GK141">
        <f>ROUND(R141*(S12)/100,0)</f>
        <v>0</v>
      </c>
      <c r="GL141">
        <f t="shared" si="162"/>
        <v>0</v>
      </c>
      <c r="GM141">
        <f t="shared" si="163"/>
        <v>10266</v>
      </c>
      <c r="GN141">
        <f t="shared" si="164"/>
        <v>10266</v>
      </c>
      <c r="GO141">
        <f t="shared" si="165"/>
        <v>0</v>
      </c>
      <c r="GP141">
        <f t="shared" si="166"/>
        <v>0</v>
      </c>
      <c r="GR141">
        <v>0</v>
      </c>
      <c r="GS141">
        <v>3</v>
      </c>
      <c r="GT141">
        <v>0</v>
      </c>
      <c r="GU141" t="s">
        <v>6</v>
      </c>
      <c r="GV141">
        <f t="shared" si="167"/>
        <v>0</v>
      </c>
      <c r="GW141">
        <v>18.3</v>
      </c>
      <c r="GX141">
        <f t="shared" si="168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166</v>
      </c>
      <c r="D142" s="2"/>
      <c r="E142" s="2" t="s">
        <v>210</v>
      </c>
      <c r="F142" s="2" t="s">
        <v>29</v>
      </c>
      <c r="G142" s="2" t="s">
        <v>211</v>
      </c>
      <c r="H142" s="2" t="s">
        <v>31</v>
      </c>
      <c r="I142" s="2">
        <f>I140*J142</f>
        <v>2</v>
      </c>
      <c r="J142" s="2">
        <v>1</v>
      </c>
      <c r="K142" s="2"/>
      <c r="L142" s="2"/>
      <c r="M142" s="2"/>
      <c r="N142" s="2"/>
      <c r="O142" s="2">
        <f t="shared" si="131"/>
        <v>2029</v>
      </c>
      <c r="P142" s="2">
        <f t="shared" si="132"/>
        <v>2029</v>
      </c>
      <c r="Q142" s="2">
        <f t="shared" si="133"/>
        <v>0</v>
      </c>
      <c r="R142" s="2">
        <f t="shared" si="134"/>
        <v>0</v>
      </c>
      <c r="S142" s="2">
        <f t="shared" si="135"/>
        <v>0</v>
      </c>
      <c r="T142" s="2">
        <f t="shared" si="136"/>
        <v>0</v>
      </c>
      <c r="U142" s="2">
        <f t="shared" si="137"/>
        <v>0</v>
      </c>
      <c r="V142" s="2">
        <f t="shared" si="138"/>
        <v>0</v>
      </c>
      <c r="W142" s="2">
        <f t="shared" si="139"/>
        <v>0</v>
      </c>
      <c r="X142" s="2">
        <f t="shared" si="140"/>
        <v>0</v>
      </c>
      <c r="Y142" s="2">
        <f t="shared" si="141"/>
        <v>0</v>
      </c>
      <c r="Z142" s="2"/>
      <c r="AA142" s="2">
        <v>34650331</v>
      </c>
      <c r="AB142" s="2">
        <f t="shared" si="142"/>
        <v>1014.67</v>
      </c>
      <c r="AC142" s="2">
        <f t="shared" ref="AC142:AC163" si="170">ROUND((ES142),2)</f>
        <v>1014.67</v>
      </c>
      <c r="AD142" s="2">
        <f t="shared" si="143"/>
        <v>0</v>
      </c>
      <c r="AE142" s="2">
        <f t="shared" si="144"/>
        <v>0</v>
      </c>
      <c r="AF142" s="2">
        <f t="shared" si="145"/>
        <v>0</v>
      </c>
      <c r="AG142" s="2">
        <f t="shared" si="146"/>
        <v>0</v>
      </c>
      <c r="AH142" s="2">
        <f t="shared" si="147"/>
        <v>0</v>
      </c>
      <c r="AI142" s="2">
        <f t="shared" si="148"/>
        <v>0</v>
      </c>
      <c r="AJ142" s="2">
        <f t="shared" si="149"/>
        <v>0</v>
      </c>
      <c r="AK142" s="2">
        <v>1014.67</v>
      </c>
      <c r="AL142" s="2">
        <v>1014.67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32</v>
      </c>
      <c r="BK142" s="2"/>
      <c r="BL142" s="2"/>
      <c r="BM142" s="2">
        <v>500001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0</v>
      </c>
      <c r="CA142" s="2">
        <v>0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0"/>
        <v>2029</v>
      </c>
      <c r="CQ142" s="2">
        <f t="shared" si="151"/>
        <v>1014.67</v>
      </c>
      <c r="CR142" s="2">
        <f t="shared" si="152"/>
        <v>0</v>
      </c>
      <c r="CS142" s="2">
        <f t="shared" si="153"/>
        <v>0</v>
      </c>
      <c r="CT142" s="2">
        <f t="shared" si="154"/>
        <v>0</v>
      </c>
      <c r="CU142" s="2">
        <f t="shared" si="155"/>
        <v>0</v>
      </c>
      <c r="CV142" s="2">
        <f t="shared" si="156"/>
        <v>0</v>
      </c>
      <c r="CW142" s="2">
        <f t="shared" si="157"/>
        <v>0</v>
      </c>
      <c r="CX142" s="2">
        <f t="shared" si="158"/>
        <v>0</v>
      </c>
      <c r="CY142" s="2">
        <f t="shared" si="159"/>
        <v>0</v>
      </c>
      <c r="CZ142" s="2">
        <f t="shared" si="160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31</v>
      </c>
      <c r="DW142" s="2" t="s">
        <v>31</v>
      </c>
      <c r="DX142" s="2">
        <v>1</v>
      </c>
      <c r="DY142" s="2"/>
      <c r="DZ142" s="2"/>
      <c r="EA142" s="2"/>
      <c r="EB142" s="2"/>
      <c r="EC142" s="2"/>
      <c r="ED142" s="2"/>
      <c r="EE142" s="2">
        <v>32653291</v>
      </c>
      <c r="EF142" s="2">
        <v>20</v>
      </c>
      <c r="EG142" s="2" t="s">
        <v>33</v>
      </c>
      <c r="EH142" s="2">
        <v>0</v>
      </c>
      <c r="EI142" s="2" t="s">
        <v>6</v>
      </c>
      <c r="EJ142" s="2">
        <v>1</v>
      </c>
      <c r="EK142" s="2">
        <v>500001</v>
      </c>
      <c r="EL142" s="2" t="s">
        <v>34</v>
      </c>
      <c r="EM142" s="2" t="s">
        <v>35</v>
      </c>
      <c r="EN142" s="2"/>
      <c r="EO142" s="2" t="s">
        <v>6</v>
      </c>
      <c r="EP142" s="2"/>
      <c r="EQ142" s="2">
        <v>0</v>
      </c>
      <c r="ER142" s="2">
        <v>14.4</v>
      </c>
      <c r="ES142" s="2">
        <v>1014.67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1"/>
        <v>0</v>
      </c>
      <c r="FS142" s="2">
        <v>0</v>
      </c>
      <c r="FT142" s="2"/>
      <c r="FU142" s="2"/>
      <c r="FV142" s="2"/>
      <c r="FW142" s="2"/>
      <c r="FX142" s="2">
        <v>0</v>
      </c>
      <c r="FY142" s="2">
        <v>0</v>
      </c>
      <c r="FZ142" s="2"/>
      <c r="GA142" s="2" t="s">
        <v>212</v>
      </c>
      <c r="GB142" s="2"/>
      <c r="GC142" s="2"/>
      <c r="GD142" s="2">
        <v>0</v>
      </c>
      <c r="GE142" s="2"/>
      <c r="GF142" s="2">
        <v>886530047</v>
      </c>
      <c r="GG142" s="2">
        <v>2</v>
      </c>
      <c r="GH142" s="2">
        <v>4</v>
      </c>
      <c r="GI142" s="2">
        <v>-2</v>
      </c>
      <c r="GJ142" s="2">
        <v>0</v>
      </c>
      <c r="GK142" s="2">
        <f>ROUND(R142*(R12)/100,0)</f>
        <v>0</v>
      </c>
      <c r="GL142" s="2">
        <f t="shared" si="162"/>
        <v>0</v>
      </c>
      <c r="GM142" s="2">
        <f t="shared" si="163"/>
        <v>2029</v>
      </c>
      <c r="GN142" s="2">
        <f t="shared" si="164"/>
        <v>2029</v>
      </c>
      <c r="GO142" s="2">
        <f t="shared" si="165"/>
        <v>0</v>
      </c>
      <c r="GP142" s="2">
        <f t="shared" si="166"/>
        <v>0</v>
      </c>
      <c r="GQ142" s="2"/>
      <c r="GR142" s="2">
        <v>0</v>
      </c>
      <c r="GS142" s="2">
        <v>2</v>
      </c>
      <c r="GT142" s="2">
        <v>0</v>
      </c>
      <c r="GU142" s="2" t="s">
        <v>6</v>
      </c>
      <c r="GV142" s="2">
        <f t="shared" si="167"/>
        <v>0</v>
      </c>
      <c r="GW142" s="2">
        <v>1</v>
      </c>
      <c r="GX142" s="2">
        <f t="shared" si="168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181</v>
      </c>
      <c r="E143" t="s">
        <v>210</v>
      </c>
      <c r="F143" t="str">
        <f>'1.Смета.или.Акт'!B156</f>
        <v>Накладная</v>
      </c>
      <c r="G143" t="str">
        <f>'1.Смета.или.Акт'!C156</f>
        <v>Разъединитель РЛНД</v>
      </c>
      <c r="H143" t="s">
        <v>31</v>
      </c>
      <c r="I143">
        <f>I141*J143</f>
        <v>2</v>
      </c>
      <c r="J143">
        <v>1</v>
      </c>
      <c r="O143">
        <f t="shared" si="131"/>
        <v>15220</v>
      </c>
      <c r="P143">
        <f t="shared" si="132"/>
        <v>15220</v>
      </c>
      <c r="Q143">
        <f t="shared" si="133"/>
        <v>0</v>
      </c>
      <c r="R143">
        <f t="shared" si="134"/>
        <v>0</v>
      </c>
      <c r="S143">
        <f t="shared" si="135"/>
        <v>0</v>
      </c>
      <c r="T143">
        <f t="shared" si="136"/>
        <v>0</v>
      </c>
      <c r="U143">
        <f t="shared" si="137"/>
        <v>0</v>
      </c>
      <c r="V143">
        <f t="shared" si="138"/>
        <v>0</v>
      </c>
      <c r="W143">
        <f t="shared" si="139"/>
        <v>0</v>
      </c>
      <c r="X143">
        <f t="shared" si="140"/>
        <v>0</v>
      </c>
      <c r="Y143">
        <f t="shared" si="141"/>
        <v>0</v>
      </c>
      <c r="AA143">
        <v>34650332</v>
      </c>
      <c r="AB143">
        <f t="shared" si="142"/>
        <v>1014.67</v>
      </c>
      <c r="AC143">
        <f t="shared" si="170"/>
        <v>1014.67</v>
      </c>
      <c r="AD143">
        <f t="shared" si="143"/>
        <v>0</v>
      </c>
      <c r="AE143">
        <f t="shared" si="144"/>
        <v>0</v>
      </c>
      <c r="AF143">
        <f t="shared" si="145"/>
        <v>0</v>
      </c>
      <c r="AG143">
        <f t="shared" si="146"/>
        <v>0</v>
      </c>
      <c r="AH143">
        <f t="shared" si="147"/>
        <v>0</v>
      </c>
      <c r="AI143">
        <f t="shared" si="148"/>
        <v>0</v>
      </c>
      <c r="AJ143">
        <f t="shared" si="149"/>
        <v>0</v>
      </c>
      <c r="AK143">
        <v>1014.67</v>
      </c>
      <c r="AL143" s="59">
        <f>'1.Смета.или.Акт'!F156</f>
        <v>1014.67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f>'1.Смета.или.Акт'!J156</f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32</v>
      </c>
      <c r="BM143">
        <v>500001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0</v>
      </c>
      <c r="CA143">
        <v>0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0"/>
        <v>15220</v>
      </c>
      <c r="CQ143">
        <f t="shared" si="151"/>
        <v>7610.0249999999996</v>
      </c>
      <c r="CR143">
        <f t="shared" si="152"/>
        <v>0</v>
      </c>
      <c r="CS143">
        <f t="shared" si="153"/>
        <v>0</v>
      </c>
      <c r="CT143">
        <f t="shared" si="154"/>
        <v>0</v>
      </c>
      <c r="CU143">
        <f t="shared" si="155"/>
        <v>0</v>
      </c>
      <c r="CV143">
        <f t="shared" si="156"/>
        <v>0</v>
      </c>
      <c r="CW143">
        <f t="shared" si="157"/>
        <v>0</v>
      </c>
      <c r="CX143">
        <f t="shared" si="158"/>
        <v>0</v>
      </c>
      <c r="CY143">
        <f t="shared" si="159"/>
        <v>0</v>
      </c>
      <c r="CZ143">
        <f t="shared" si="160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31</v>
      </c>
      <c r="DW143" t="str">
        <f>'1.Смета.или.Акт'!D156</f>
        <v>шт.</v>
      </c>
      <c r="DX143">
        <v>1</v>
      </c>
      <c r="EE143">
        <v>32653291</v>
      </c>
      <c r="EF143">
        <v>20</v>
      </c>
      <c r="EG143" t="s">
        <v>33</v>
      </c>
      <c r="EH143">
        <v>0</v>
      </c>
      <c r="EI143" t="s">
        <v>6</v>
      </c>
      <c r="EJ143">
        <v>1</v>
      </c>
      <c r="EK143">
        <v>500001</v>
      </c>
      <c r="EL143" t="s">
        <v>34</v>
      </c>
      <c r="EM143" t="s">
        <v>35</v>
      </c>
      <c r="EO143" t="s">
        <v>6</v>
      </c>
      <c r="EQ143">
        <v>0</v>
      </c>
      <c r="ER143">
        <v>1014.67</v>
      </c>
      <c r="ES143" s="59">
        <f>'1.Смета.или.Акт'!F156</f>
        <v>1014.67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0</v>
      </c>
      <c r="FD143">
        <v>18</v>
      </c>
      <c r="FF143">
        <v>7610</v>
      </c>
      <c r="FQ143">
        <v>0</v>
      </c>
      <c r="FR143">
        <f t="shared" si="161"/>
        <v>0</v>
      </c>
      <c r="FS143">
        <v>0</v>
      </c>
      <c r="FX143">
        <v>0</v>
      </c>
      <c r="FY143">
        <v>0</v>
      </c>
      <c r="GA143" t="s">
        <v>212</v>
      </c>
      <c r="GD143">
        <v>0</v>
      </c>
      <c r="GF143">
        <v>886530047</v>
      </c>
      <c r="GG143">
        <v>2</v>
      </c>
      <c r="GH143">
        <v>3</v>
      </c>
      <c r="GI143">
        <v>4</v>
      </c>
      <c r="GJ143">
        <v>0</v>
      </c>
      <c r="GK143">
        <f>ROUND(R143*(S12)/100,0)</f>
        <v>0</v>
      </c>
      <c r="GL143">
        <f t="shared" si="162"/>
        <v>0</v>
      </c>
      <c r="GM143">
        <f t="shared" si="163"/>
        <v>15220</v>
      </c>
      <c r="GN143">
        <f t="shared" si="164"/>
        <v>15220</v>
      </c>
      <c r="GO143">
        <f t="shared" si="165"/>
        <v>0</v>
      </c>
      <c r="GP143">
        <f t="shared" si="166"/>
        <v>0</v>
      </c>
      <c r="GR143">
        <v>1</v>
      </c>
      <c r="GS143">
        <v>1</v>
      </c>
      <c r="GT143">
        <v>0</v>
      </c>
      <c r="GU143" t="s">
        <v>6</v>
      </c>
      <c r="GV143">
        <f t="shared" si="167"/>
        <v>0</v>
      </c>
      <c r="GW143">
        <v>1</v>
      </c>
      <c r="GX143">
        <f t="shared" si="168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167</v>
      </c>
      <c r="D144" s="2"/>
      <c r="E144" s="2" t="s">
        <v>213</v>
      </c>
      <c r="F144" s="2" t="s">
        <v>29</v>
      </c>
      <c r="G144" s="2" t="s">
        <v>214</v>
      </c>
      <c r="H144" s="2" t="s">
        <v>31</v>
      </c>
      <c r="I144" s="2">
        <f>I140*J144</f>
        <v>40</v>
      </c>
      <c r="J144" s="2">
        <v>20</v>
      </c>
      <c r="K144" s="2"/>
      <c r="L144" s="2"/>
      <c r="M144" s="2"/>
      <c r="N144" s="2"/>
      <c r="O144" s="2">
        <f t="shared" si="131"/>
        <v>1560</v>
      </c>
      <c r="P144" s="2">
        <f t="shared" si="132"/>
        <v>1560</v>
      </c>
      <c r="Q144" s="2">
        <f t="shared" si="133"/>
        <v>0</v>
      </c>
      <c r="R144" s="2">
        <f t="shared" si="134"/>
        <v>0</v>
      </c>
      <c r="S144" s="2">
        <f t="shared" si="135"/>
        <v>0</v>
      </c>
      <c r="T144" s="2">
        <f t="shared" si="136"/>
        <v>0</v>
      </c>
      <c r="U144" s="2">
        <f t="shared" si="137"/>
        <v>0</v>
      </c>
      <c r="V144" s="2">
        <f t="shared" si="138"/>
        <v>0</v>
      </c>
      <c r="W144" s="2">
        <f t="shared" si="139"/>
        <v>0</v>
      </c>
      <c r="X144" s="2">
        <f t="shared" si="140"/>
        <v>0</v>
      </c>
      <c r="Y144" s="2">
        <f t="shared" si="141"/>
        <v>0</v>
      </c>
      <c r="Z144" s="2"/>
      <c r="AA144" s="2">
        <v>34650331</v>
      </c>
      <c r="AB144" s="2">
        <f t="shared" si="142"/>
        <v>39</v>
      </c>
      <c r="AC144" s="2">
        <f t="shared" si="170"/>
        <v>39</v>
      </c>
      <c r="AD144" s="2">
        <f t="shared" si="143"/>
        <v>0</v>
      </c>
      <c r="AE144" s="2">
        <f t="shared" si="144"/>
        <v>0</v>
      </c>
      <c r="AF144" s="2">
        <f t="shared" si="145"/>
        <v>0</v>
      </c>
      <c r="AG144" s="2">
        <f t="shared" si="146"/>
        <v>0</v>
      </c>
      <c r="AH144" s="2">
        <f t="shared" si="147"/>
        <v>0</v>
      </c>
      <c r="AI144" s="2">
        <f t="shared" si="148"/>
        <v>0</v>
      </c>
      <c r="AJ144" s="2">
        <f t="shared" si="149"/>
        <v>0</v>
      </c>
      <c r="AK144" s="2">
        <v>39</v>
      </c>
      <c r="AL144" s="2">
        <v>39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39</v>
      </c>
      <c r="BK144" s="2"/>
      <c r="BL144" s="2"/>
      <c r="BM144" s="2">
        <v>500001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0</v>
      </c>
      <c r="CA144" s="2">
        <v>0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0"/>
        <v>1560</v>
      </c>
      <c r="CQ144" s="2">
        <f t="shared" si="151"/>
        <v>39</v>
      </c>
      <c r="CR144" s="2">
        <f t="shared" si="152"/>
        <v>0</v>
      </c>
      <c r="CS144" s="2">
        <f t="shared" si="153"/>
        <v>0</v>
      </c>
      <c r="CT144" s="2">
        <f t="shared" si="154"/>
        <v>0</v>
      </c>
      <c r="CU144" s="2">
        <f t="shared" si="155"/>
        <v>0</v>
      </c>
      <c r="CV144" s="2">
        <f t="shared" si="156"/>
        <v>0</v>
      </c>
      <c r="CW144" s="2">
        <f t="shared" si="157"/>
        <v>0</v>
      </c>
      <c r="CX144" s="2">
        <f t="shared" si="158"/>
        <v>0</v>
      </c>
      <c r="CY144" s="2">
        <f t="shared" si="159"/>
        <v>0</v>
      </c>
      <c r="CZ144" s="2">
        <f t="shared" si="160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1010</v>
      </c>
      <c r="DV144" s="2" t="s">
        <v>31</v>
      </c>
      <c r="DW144" s="2" t="s">
        <v>31</v>
      </c>
      <c r="DX144" s="2">
        <v>1</v>
      </c>
      <c r="DY144" s="2"/>
      <c r="DZ144" s="2"/>
      <c r="EA144" s="2"/>
      <c r="EB144" s="2"/>
      <c r="EC144" s="2"/>
      <c r="ED144" s="2"/>
      <c r="EE144" s="2">
        <v>32653291</v>
      </c>
      <c r="EF144" s="2">
        <v>20</v>
      </c>
      <c r="EG144" s="2" t="s">
        <v>33</v>
      </c>
      <c r="EH144" s="2">
        <v>0</v>
      </c>
      <c r="EI144" s="2" t="s">
        <v>6</v>
      </c>
      <c r="EJ144" s="2">
        <v>1</v>
      </c>
      <c r="EK144" s="2">
        <v>500001</v>
      </c>
      <c r="EL144" s="2" t="s">
        <v>34</v>
      </c>
      <c r="EM144" s="2" t="s">
        <v>35</v>
      </c>
      <c r="EN144" s="2"/>
      <c r="EO144" s="2" t="s">
        <v>6</v>
      </c>
      <c r="EP144" s="2"/>
      <c r="EQ144" s="2">
        <v>0</v>
      </c>
      <c r="ER144" s="2">
        <v>9661.5</v>
      </c>
      <c r="ES144" s="2">
        <v>39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1"/>
        <v>0</v>
      </c>
      <c r="FS144" s="2">
        <v>0</v>
      </c>
      <c r="FT144" s="2"/>
      <c r="FU144" s="2"/>
      <c r="FV144" s="2"/>
      <c r="FW144" s="2"/>
      <c r="FX144" s="2">
        <v>0</v>
      </c>
      <c r="FY144" s="2">
        <v>0</v>
      </c>
      <c r="FZ144" s="2"/>
      <c r="GA144" s="2" t="s">
        <v>215</v>
      </c>
      <c r="GB144" s="2"/>
      <c r="GC144" s="2"/>
      <c r="GD144" s="2">
        <v>0</v>
      </c>
      <c r="GE144" s="2"/>
      <c r="GF144" s="2">
        <v>-1393030002</v>
      </c>
      <c r="GG144" s="2">
        <v>2</v>
      </c>
      <c r="GH144" s="2">
        <v>4</v>
      </c>
      <c r="GI144" s="2">
        <v>-2</v>
      </c>
      <c r="GJ144" s="2">
        <v>0</v>
      </c>
      <c r="GK144" s="2">
        <f>ROUND(R144*(R12)/100,0)</f>
        <v>0</v>
      </c>
      <c r="GL144" s="2">
        <f t="shared" si="162"/>
        <v>0</v>
      </c>
      <c r="GM144" s="2">
        <f t="shared" si="163"/>
        <v>1560</v>
      </c>
      <c r="GN144" s="2">
        <f t="shared" si="164"/>
        <v>1560</v>
      </c>
      <c r="GO144" s="2">
        <f t="shared" si="165"/>
        <v>0</v>
      </c>
      <c r="GP144" s="2">
        <f t="shared" si="166"/>
        <v>0</v>
      </c>
      <c r="GQ144" s="2"/>
      <c r="GR144" s="2">
        <v>0</v>
      </c>
      <c r="GS144" s="2">
        <v>2</v>
      </c>
      <c r="GT144" s="2">
        <v>0</v>
      </c>
      <c r="GU144" s="2" t="s">
        <v>6</v>
      </c>
      <c r="GV144" s="2">
        <f t="shared" si="167"/>
        <v>0</v>
      </c>
      <c r="GW144" s="2">
        <v>1</v>
      </c>
      <c r="GX144" s="2">
        <f t="shared" si="168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182</v>
      </c>
      <c r="E145" t="s">
        <v>213</v>
      </c>
      <c r="F145" t="str">
        <f>'1.Смета.или.Акт'!B158</f>
        <v>Накладная</v>
      </c>
      <c r="G145" t="str">
        <f>'1.Смета.или.Акт'!C158</f>
        <v>Вязка спиральная</v>
      </c>
      <c r="H145" t="s">
        <v>31</v>
      </c>
      <c r="I145">
        <f>I141*J145</f>
        <v>40</v>
      </c>
      <c r="J145">
        <v>20</v>
      </c>
      <c r="O145">
        <f t="shared" si="131"/>
        <v>11700</v>
      </c>
      <c r="P145">
        <f t="shared" si="132"/>
        <v>11700</v>
      </c>
      <c r="Q145">
        <f t="shared" si="133"/>
        <v>0</v>
      </c>
      <c r="R145">
        <f t="shared" si="134"/>
        <v>0</v>
      </c>
      <c r="S145">
        <f t="shared" si="135"/>
        <v>0</v>
      </c>
      <c r="T145">
        <f t="shared" si="136"/>
        <v>0</v>
      </c>
      <c r="U145">
        <f t="shared" si="137"/>
        <v>0</v>
      </c>
      <c r="V145">
        <f t="shared" si="138"/>
        <v>0</v>
      </c>
      <c r="W145">
        <f t="shared" si="139"/>
        <v>0</v>
      </c>
      <c r="X145">
        <f t="shared" si="140"/>
        <v>0</v>
      </c>
      <c r="Y145">
        <f t="shared" si="141"/>
        <v>0</v>
      </c>
      <c r="AA145">
        <v>34650332</v>
      </c>
      <c r="AB145">
        <f t="shared" si="142"/>
        <v>39</v>
      </c>
      <c r="AC145">
        <f t="shared" si="170"/>
        <v>39</v>
      </c>
      <c r="AD145">
        <f t="shared" si="143"/>
        <v>0</v>
      </c>
      <c r="AE145">
        <f t="shared" si="144"/>
        <v>0</v>
      </c>
      <c r="AF145">
        <f t="shared" si="145"/>
        <v>0</v>
      </c>
      <c r="AG145">
        <f t="shared" si="146"/>
        <v>0</v>
      </c>
      <c r="AH145">
        <f t="shared" si="147"/>
        <v>0</v>
      </c>
      <c r="AI145">
        <f t="shared" si="148"/>
        <v>0</v>
      </c>
      <c r="AJ145">
        <f t="shared" si="149"/>
        <v>0</v>
      </c>
      <c r="AK145">
        <v>39</v>
      </c>
      <c r="AL145" s="59">
        <f>'1.Смета.или.Акт'!F158</f>
        <v>39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f>'1.Смета.или.Акт'!J158</f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39</v>
      </c>
      <c r="BM145">
        <v>500001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0</v>
      </c>
      <c r="CA145">
        <v>0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0"/>
        <v>11700</v>
      </c>
      <c r="CQ145">
        <f t="shared" si="151"/>
        <v>292.5</v>
      </c>
      <c r="CR145">
        <f t="shared" si="152"/>
        <v>0</v>
      </c>
      <c r="CS145">
        <f t="shared" si="153"/>
        <v>0</v>
      </c>
      <c r="CT145">
        <f t="shared" si="154"/>
        <v>0</v>
      </c>
      <c r="CU145">
        <f t="shared" si="155"/>
        <v>0</v>
      </c>
      <c r="CV145">
        <f t="shared" si="156"/>
        <v>0</v>
      </c>
      <c r="CW145">
        <f t="shared" si="157"/>
        <v>0</v>
      </c>
      <c r="CX145">
        <f t="shared" si="158"/>
        <v>0</v>
      </c>
      <c r="CY145">
        <f t="shared" si="159"/>
        <v>0</v>
      </c>
      <c r="CZ145">
        <f t="shared" si="160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1010</v>
      </c>
      <c r="DV145" t="s">
        <v>31</v>
      </c>
      <c r="DW145" t="str">
        <f>'1.Смета.или.Акт'!D158</f>
        <v>шт.</v>
      </c>
      <c r="DX145">
        <v>1</v>
      </c>
      <c r="EE145">
        <v>32653291</v>
      </c>
      <c r="EF145">
        <v>20</v>
      </c>
      <c r="EG145" t="s">
        <v>33</v>
      </c>
      <c r="EH145">
        <v>0</v>
      </c>
      <c r="EI145" t="s">
        <v>6</v>
      </c>
      <c r="EJ145">
        <v>1</v>
      </c>
      <c r="EK145">
        <v>500001</v>
      </c>
      <c r="EL145" t="s">
        <v>34</v>
      </c>
      <c r="EM145" t="s">
        <v>35</v>
      </c>
      <c r="EO145" t="s">
        <v>6</v>
      </c>
      <c r="EQ145">
        <v>0</v>
      </c>
      <c r="ER145">
        <v>42.4</v>
      </c>
      <c r="ES145" s="59">
        <f>'1.Смета.или.Акт'!F158</f>
        <v>39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0</v>
      </c>
      <c r="FD145">
        <v>18</v>
      </c>
      <c r="FF145">
        <v>292.52999999999997</v>
      </c>
      <c r="FQ145">
        <v>0</v>
      </c>
      <c r="FR145">
        <f t="shared" si="161"/>
        <v>0</v>
      </c>
      <c r="FS145">
        <v>0</v>
      </c>
      <c r="FX145">
        <v>0</v>
      </c>
      <c r="FY145">
        <v>0</v>
      </c>
      <c r="GA145" t="s">
        <v>215</v>
      </c>
      <c r="GD145">
        <v>0</v>
      </c>
      <c r="GF145">
        <v>-1393030002</v>
      </c>
      <c r="GG145">
        <v>2</v>
      </c>
      <c r="GH145">
        <v>3</v>
      </c>
      <c r="GI145">
        <v>4</v>
      </c>
      <c r="GJ145">
        <v>0</v>
      </c>
      <c r="GK145">
        <f>ROUND(R145*(S12)/100,0)</f>
        <v>0</v>
      </c>
      <c r="GL145">
        <f t="shared" si="162"/>
        <v>0</v>
      </c>
      <c r="GM145">
        <f t="shared" si="163"/>
        <v>11700</v>
      </c>
      <c r="GN145">
        <f t="shared" si="164"/>
        <v>11700</v>
      </c>
      <c r="GO145">
        <f t="shared" si="165"/>
        <v>0</v>
      </c>
      <c r="GP145">
        <f t="shared" si="166"/>
        <v>0</v>
      </c>
      <c r="GR145">
        <v>1</v>
      </c>
      <c r="GS145">
        <v>1</v>
      </c>
      <c r="GT145">
        <v>0</v>
      </c>
      <c r="GU145" t="s">
        <v>6</v>
      </c>
      <c r="GV145">
        <f t="shared" si="167"/>
        <v>0</v>
      </c>
      <c r="GW145">
        <v>1</v>
      </c>
      <c r="GX145">
        <f t="shared" si="168"/>
        <v>0</v>
      </c>
      <c r="HA145">
        <v>0</v>
      </c>
      <c r="HB145"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168</v>
      </c>
      <c r="D146" s="2"/>
      <c r="E146" s="2" t="s">
        <v>216</v>
      </c>
      <c r="F146" s="2" t="s">
        <v>29</v>
      </c>
      <c r="G146" s="2" t="s">
        <v>217</v>
      </c>
      <c r="H146" s="2" t="s">
        <v>48</v>
      </c>
      <c r="I146" s="2">
        <f>I140*J146</f>
        <v>30</v>
      </c>
      <c r="J146" s="2">
        <v>15</v>
      </c>
      <c r="K146" s="2"/>
      <c r="L146" s="2"/>
      <c r="M146" s="2"/>
      <c r="N146" s="2"/>
      <c r="O146" s="2">
        <f t="shared" si="131"/>
        <v>209</v>
      </c>
      <c r="P146" s="2">
        <f t="shared" si="132"/>
        <v>209</v>
      </c>
      <c r="Q146" s="2">
        <f t="shared" si="133"/>
        <v>0</v>
      </c>
      <c r="R146" s="2">
        <f t="shared" si="134"/>
        <v>0</v>
      </c>
      <c r="S146" s="2">
        <f t="shared" si="135"/>
        <v>0</v>
      </c>
      <c r="T146" s="2">
        <f t="shared" si="136"/>
        <v>0</v>
      </c>
      <c r="U146" s="2">
        <f t="shared" si="137"/>
        <v>0</v>
      </c>
      <c r="V146" s="2">
        <f t="shared" si="138"/>
        <v>0</v>
      </c>
      <c r="W146" s="2">
        <f t="shared" si="139"/>
        <v>0</v>
      </c>
      <c r="X146" s="2">
        <f t="shared" si="140"/>
        <v>0</v>
      </c>
      <c r="Y146" s="2">
        <f t="shared" si="141"/>
        <v>0</v>
      </c>
      <c r="Z146" s="2"/>
      <c r="AA146" s="2">
        <v>34650331</v>
      </c>
      <c r="AB146" s="2">
        <f t="shared" si="142"/>
        <v>6.97</v>
      </c>
      <c r="AC146" s="2">
        <f t="shared" si="170"/>
        <v>6.97</v>
      </c>
      <c r="AD146" s="2">
        <f t="shared" si="143"/>
        <v>0</v>
      </c>
      <c r="AE146" s="2">
        <f t="shared" si="144"/>
        <v>0</v>
      </c>
      <c r="AF146" s="2">
        <f t="shared" si="145"/>
        <v>0</v>
      </c>
      <c r="AG146" s="2">
        <f t="shared" si="146"/>
        <v>0</v>
      </c>
      <c r="AH146" s="2">
        <f t="shared" si="147"/>
        <v>0</v>
      </c>
      <c r="AI146" s="2">
        <f t="shared" si="148"/>
        <v>0</v>
      </c>
      <c r="AJ146" s="2">
        <f t="shared" si="149"/>
        <v>0</v>
      </c>
      <c r="AK146" s="2">
        <v>6.97</v>
      </c>
      <c r="AL146" s="2">
        <v>6.97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43</v>
      </c>
      <c r="BK146" s="2"/>
      <c r="BL146" s="2"/>
      <c r="BM146" s="2">
        <v>500001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0</v>
      </c>
      <c r="CA146" s="2">
        <v>0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0"/>
        <v>209</v>
      </c>
      <c r="CQ146" s="2">
        <f t="shared" si="151"/>
        <v>6.97</v>
      </c>
      <c r="CR146" s="2">
        <f t="shared" si="152"/>
        <v>0</v>
      </c>
      <c r="CS146" s="2">
        <f t="shared" si="153"/>
        <v>0</v>
      </c>
      <c r="CT146" s="2">
        <f t="shared" si="154"/>
        <v>0</v>
      </c>
      <c r="CU146" s="2">
        <f t="shared" si="155"/>
        <v>0</v>
      </c>
      <c r="CV146" s="2">
        <f t="shared" si="156"/>
        <v>0</v>
      </c>
      <c r="CW146" s="2">
        <f t="shared" si="157"/>
        <v>0</v>
      </c>
      <c r="CX146" s="2">
        <f t="shared" si="158"/>
        <v>0</v>
      </c>
      <c r="CY146" s="2">
        <f t="shared" si="159"/>
        <v>0</v>
      </c>
      <c r="CZ146" s="2">
        <f t="shared" si="160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1009</v>
      </c>
      <c r="DV146" s="2" t="s">
        <v>48</v>
      </c>
      <c r="DW146" s="2" t="s">
        <v>48</v>
      </c>
      <c r="DX146" s="2">
        <v>1</v>
      </c>
      <c r="DY146" s="2"/>
      <c r="DZ146" s="2"/>
      <c r="EA146" s="2"/>
      <c r="EB146" s="2"/>
      <c r="EC146" s="2"/>
      <c r="ED146" s="2"/>
      <c r="EE146" s="2">
        <v>32653291</v>
      </c>
      <c r="EF146" s="2">
        <v>20</v>
      </c>
      <c r="EG146" s="2" t="s">
        <v>33</v>
      </c>
      <c r="EH146" s="2">
        <v>0</v>
      </c>
      <c r="EI146" s="2" t="s">
        <v>6</v>
      </c>
      <c r="EJ146" s="2">
        <v>1</v>
      </c>
      <c r="EK146" s="2">
        <v>500001</v>
      </c>
      <c r="EL146" s="2" t="s">
        <v>34</v>
      </c>
      <c r="EM146" s="2" t="s">
        <v>35</v>
      </c>
      <c r="EN146" s="2"/>
      <c r="EO146" s="2" t="s">
        <v>6</v>
      </c>
      <c r="EP146" s="2"/>
      <c r="EQ146" s="2">
        <v>0</v>
      </c>
      <c r="ER146" s="2">
        <v>9.0400100000000005</v>
      </c>
      <c r="ES146" s="2">
        <v>6.97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1"/>
        <v>0</v>
      </c>
      <c r="FS146" s="2">
        <v>0</v>
      </c>
      <c r="FT146" s="2"/>
      <c r="FU146" s="2"/>
      <c r="FV146" s="2"/>
      <c r="FW146" s="2"/>
      <c r="FX146" s="2">
        <v>0</v>
      </c>
      <c r="FY146" s="2">
        <v>0</v>
      </c>
      <c r="FZ146" s="2"/>
      <c r="GA146" s="2" t="s">
        <v>218</v>
      </c>
      <c r="GB146" s="2"/>
      <c r="GC146" s="2"/>
      <c r="GD146" s="2">
        <v>0</v>
      </c>
      <c r="GE146" s="2"/>
      <c r="GF146" s="2">
        <v>-1691108175</v>
      </c>
      <c r="GG146" s="2">
        <v>2</v>
      </c>
      <c r="GH146" s="2">
        <v>4</v>
      </c>
      <c r="GI146" s="2">
        <v>-2</v>
      </c>
      <c r="GJ146" s="2">
        <v>0</v>
      </c>
      <c r="GK146" s="2">
        <f>ROUND(R146*(R12)/100,0)</f>
        <v>0</v>
      </c>
      <c r="GL146" s="2">
        <f t="shared" si="162"/>
        <v>0</v>
      </c>
      <c r="GM146" s="2">
        <f t="shared" si="163"/>
        <v>209</v>
      </c>
      <c r="GN146" s="2">
        <f t="shared" si="164"/>
        <v>209</v>
      </c>
      <c r="GO146" s="2">
        <f t="shared" si="165"/>
        <v>0</v>
      </c>
      <c r="GP146" s="2">
        <f t="shared" si="166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67"/>
        <v>0</v>
      </c>
      <c r="GW146" s="2">
        <v>1</v>
      </c>
      <c r="GX146" s="2">
        <f t="shared" si="168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183</v>
      </c>
      <c r="E147" t="s">
        <v>216</v>
      </c>
      <c r="F147" t="str">
        <f>'1.Смета.или.Акт'!B160</f>
        <v>Накладная</v>
      </c>
      <c r="G147" t="str">
        <f>'1.Смета.или.Акт'!C160</f>
        <v>Полоса Ст3 25х4</v>
      </c>
      <c r="H147" t="s">
        <v>48</v>
      </c>
      <c r="I147">
        <f>I141*J147</f>
        <v>30</v>
      </c>
      <c r="J147">
        <v>15</v>
      </c>
      <c r="O147">
        <f t="shared" si="131"/>
        <v>1568</v>
      </c>
      <c r="P147">
        <f t="shared" si="132"/>
        <v>1568</v>
      </c>
      <c r="Q147">
        <f t="shared" si="133"/>
        <v>0</v>
      </c>
      <c r="R147">
        <f t="shared" si="134"/>
        <v>0</v>
      </c>
      <c r="S147">
        <f t="shared" si="135"/>
        <v>0</v>
      </c>
      <c r="T147">
        <f t="shared" si="136"/>
        <v>0</v>
      </c>
      <c r="U147">
        <f t="shared" si="137"/>
        <v>0</v>
      </c>
      <c r="V147">
        <f t="shared" si="138"/>
        <v>0</v>
      </c>
      <c r="W147">
        <f t="shared" si="139"/>
        <v>0</v>
      </c>
      <c r="X147">
        <f t="shared" si="140"/>
        <v>0</v>
      </c>
      <c r="Y147">
        <f t="shared" si="141"/>
        <v>0</v>
      </c>
      <c r="AA147">
        <v>34650332</v>
      </c>
      <c r="AB147">
        <f t="shared" si="142"/>
        <v>6.97</v>
      </c>
      <c r="AC147">
        <f t="shared" si="170"/>
        <v>6.97</v>
      </c>
      <c r="AD147">
        <f t="shared" si="143"/>
        <v>0</v>
      </c>
      <c r="AE147">
        <f t="shared" si="144"/>
        <v>0</v>
      </c>
      <c r="AF147">
        <f t="shared" si="145"/>
        <v>0</v>
      </c>
      <c r="AG147">
        <f t="shared" si="146"/>
        <v>0</v>
      </c>
      <c r="AH147">
        <f t="shared" si="147"/>
        <v>0</v>
      </c>
      <c r="AI147">
        <f t="shared" si="148"/>
        <v>0</v>
      </c>
      <c r="AJ147">
        <f t="shared" si="149"/>
        <v>0</v>
      </c>
      <c r="AK147">
        <v>6.97</v>
      </c>
      <c r="AL147" s="59">
        <f>'1.Смета.или.Акт'!F160</f>
        <v>6.97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f>'1.Смета.или.Акт'!J160</f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43</v>
      </c>
      <c r="BM147">
        <v>500001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0</v>
      </c>
      <c r="CA147">
        <v>0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0"/>
        <v>1568</v>
      </c>
      <c r="CQ147">
        <f t="shared" si="151"/>
        <v>52.274999999999999</v>
      </c>
      <c r="CR147">
        <f t="shared" si="152"/>
        <v>0</v>
      </c>
      <c r="CS147">
        <f t="shared" si="153"/>
        <v>0</v>
      </c>
      <c r="CT147">
        <f t="shared" si="154"/>
        <v>0</v>
      </c>
      <c r="CU147">
        <f t="shared" si="155"/>
        <v>0</v>
      </c>
      <c r="CV147">
        <f t="shared" si="156"/>
        <v>0</v>
      </c>
      <c r="CW147">
        <f t="shared" si="157"/>
        <v>0</v>
      </c>
      <c r="CX147">
        <f t="shared" si="158"/>
        <v>0</v>
      </c>
      <c r="CY147">
        <f t="shared" si="159"/>
        <v>0</v>
      </c>
      <c r="CZ147">
        <f t="shared" si="160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1009</v>
      </c>
      <c r="DV147" t="s">
        <v>48</v>
      </c>
      <c r="DW147" t="str">
        <f>'1.Смета.или.Акт'!D160</f>
        <v>кг</v>
      </c>
      <c r="DX147">
        <v>1</v>
      </c>
      <c r="EE147">
        <v>32653291</v>
      </c>
      <c r="EF147">
        <v>20</v>
      </c>
      <c r="EG147" t="s">
        <v>33</v>
      </c>
      <c r="EH147">
        <v>0</v>
      </c>
      <c r="EI147" t="s">
        <v>6</v>
      </c>
      <c r="EJ147">
        <v>1</v>
      </c>
      <c r="EK147">
        <v>500001</v>
      </c>
      <c r="EL147" t="s">
        <v>34</v>
      </c>
      <c r="EM147" t="s">
        <v>35</v>
      </c>
      <c r="EO147" t="s">
        <v>6</v>
      </c>
      <c r="EQ147">
        <v>0</v>
      </c>
      <c r="ER147">
        <v>7.58</v>
      </c>
      <c r="ES147" s="59">
        <f>'1.Смета.или.Акт'!F160</f>
        <v>6.97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52.3</v>
      </c>
      <c r="FQ147">
        <v>0</v>
      </c>
      <c r="FR147">
        <f t="shared" si="161"/>
        <v>0</v>
      </c>
      <c r="FS147">
        <v>0</v>
      </c>
      <c r="FX147">
        <v>0</v>
      </c>
      <c r="FY147">
        <v>0</v>
      </c>
      <c r="GA147" t="s">
        <v>218</v>
      </c>
      <c r="GD147">
        <v>0</v>
      </c>
      <c r="GF147">
        <v>-1691108175</v>
      </c>
      <c r="GG147">
        <v>2</v>
      </c>
      <c r="GH147">
        <v>3</v>
      </c>
      <c r="GI147">
        <v>4</v>
      </c>
      <c r="GJ147">
        <v>0</v>
      </c>
      <c r="GK147">
        <f>ROUND(R147*(S12)/100,0)</f>
        <v>0</v>
      </c>
      <c r="GL147">
        <f t="shared" si="162"/>
        <v>0</v>
      </c>
      <c r="GM147">
        <f t="shared" si="163"/>
        <v>1568</v>
      </c>
      <c r="GN147">
        <f t="shared" si="164"/>
        <v>1568</v>
      </c>
      <c r="GO147">
        <f t="shared" si="165"/>
        <v>0</v>
      </c>
      <c r="GP147">
        <f t="shared" si="166"/>
        <v>0</v>
      </c>
      <c r="GR147">
        <v>1</v>
      </c>
      <c r="GS147">
        <v>1</v>
      </c>
      <c r="GT147">
        <v>0</v>
      </c>
      <c r="GU147" t="s">
        <v>6</v>
      </c>
      <c r="GV147">
        <f t="shared" si="167"/>
        <v>0</v>
      </c>
      <c r="GW147">
        <v>1</v>
      </c>
      <c r="GX147">
        <f t="shared" si="168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169</v>
      </c>
      <c r="D148" s="2"/>
      <c r="E148" s="2" t="s">
        <v>219</v>
      </c>
      <c r="F148" s="2" t="s">
        <v>29</v>
      </c>
      <c r="G148" s="2" t="s">
        <v>220</v>
      </c>
      <c r="H148" s="2" t="s">
        <v>48</v>
      </c>
      <c r="I148" s="2">
        <f>I140*J148</f>
        <v>60</v>
      </c>
      <c r="J148" s="2">
        <v>30</v>
      </c>
      <c r="K148" s="2"/>
      <c r="L148" s="2"/>
      <c r="M148" s="2"/>
      <c r="N148" s="2"/>
      <c r="O148" s="2">
        <f t="shared" si="131"/>
        <v>367</v>
      </c>
      <c r="P148" s="2">
        <f t="shared" si="132"/>
        <v>367</v>
      </c>
      <c r="Q148" s="2">
        <f t="shared" si="133"/>
        <v>0</v>
      </c>
      <c r="R148" s="2">
        <f t="shared" si="134"/>
        <v>0</v>
      </c>
      <c r="S148" s="2">
        <f t="shared" si="135"/>
        <v>0</v>
      </c>
      <c r="T148" s="2">
        <f t="shared" si="136"/>
        <v>0</v>
      </c>
      <c r="U148" s="2">
        <f t="shared" si="137"/>
        <v>0</v>
      </c>
      <c r="V148" s="2">
        <f t="shared" si="138"/>
        <v>0</v>
      </c>
      <c r="W148" s="2">
        <f t="shared" si="139"/>
        <v>0</v>
      </c>
      <c r="X148" s="2">
        <f t="shared" si="140"/>
        <v>0</v>
      </c>
      <c r="Y148" s="2">
        <f t="shared" si="141"/>
        <v>0</v>
      </c>
      <c r="Z148" s="2"/>
      <c r="AA148" s="2">
        <v>34650331</v>
      </c>
      <c r="AB148" s="2">
        <f t="shared" si="142"/>
        <v>6.12</v>
      </c>
      <c r="AC148" s="2">
        <f t="shared" si="170"/>
        <v>6.12</v>
      </c>
      <c r="AD148" s="2">
        <f t="shared" si="143"/>
        <v>0</v>
      </c>
      <c r="AE148" s="2">
        <f t="shared" si="144"/>
        <v>0</v>
      </c>
      <c r="AF148" s="2">
        <f t="shared" si="145"/>
        <v>0</v>
      </c>
      <c r="AG148" s="2">
        <f t="shared" si="146"/>
        <v>0</v>
      </c>
      <c r="AH148" s="2">
        <f t="shared" si="147"/>
        <v>0</v>
      </c>
      <c r="AI148" s="2">
        <f t="shared" si="148"/>
        <v>0</v>
      </c>
      <c r="AJ148" s="2">
        <f t="shared" si="149"/>
        <v>0</v>
      </c>
      <c r="AK148" s="2">
        <v>6.12</v>
      </c>
      <c r="AL148" s="2">
        <v>6.12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49</v>
      </c>
      <c r="BK148" s="2"/>
      <c r="BL148" s="2"/>
      <c r="BM148" s="2">
        <v>500001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0</v>
      </c>
      <c r="CA148" s="2">
        <v>0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50"/>
        <v>367</v>
      </c>
      <c r="CQ148" s="2">
        <f t="shared" si="151"/>
        <v>6.12</v>
      </c>
      <c r="CR148" s="2">
        <f t="shared" si="152"/>
        <v>0</v>
      </c>
      <c r="CS148" s="2">
        <f t="shared" si="153"/>
        <v>0</v>
      </c>
      <c r="CT148" s="2">
        <f t="shared" si="154"/>
        <v>0</v>
      </c>
      <c r="CU148" s="2">
        <f t="shared" si="155"/>
        <v>0</v>
      </c>
      <c r="CV148" s="2">
        <f t="shared" si="156"/>
        <v>0</v>
      </c>
      <c r="CW148" s="2">
        <f t="shared" si="157"/>
        <v>0</v>
      </c>
      <c r="CX148" s="2">
        <f t="shared" si="158"/>
        <v>0</v>
      </c>
      <c r="CY148" s="2">
        <f t="shared" si="159"/>
        <v>0</v>
      </c>
      <c r="CZ148" s="2">
        <f t="shared" si="160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1009</v>
      </c>
      <c r="DV148" s="2" t="s">
        <v>48</v>
      </c>
      <c r="DW148" s="2" t="s">
        <v>48</v>
      </c>
      <c r="DX148" s="2">
        <v>1</v>
      </c>
      <c r="DY148" s="2"/>
      <c r="DZ148" s="2"/>
      <c r="EA148" s="2"/>
      <c r="EB148" s="2"/>
      <c r="EC148" s="2"/>
      <c r="ED148" s="2"/>
      <c r="EE148" s="2">
        <v>32653291</v>
      </c>
      <c r="EF148" s="2">
        <v>20</v>
      </c>
      <c r="EG148" s="2" t="s">
        <v>33</v>
      </c>
      <c r="EH148" s="2">
        <v>0</v>
      </c>
      <c r="EI148" s="2" t="s">
        <v>6</v>
      </c>
      <c r="EJ148" s="2">
        <v>1</v>
      </c>
      <c r="EK148" s="2">
        <v>500001</v>
      </c>
      <c r="EL148" s="2" t="s">
        <v>34</v>
      </c>
      <c r="EM148" s="2" t="s">
        <v>35</v>
      </c>
      <c r="EN148" s="2"/>
      <c r="EO148" s="2" t="s">
        <v>6</v>
      </c>
      <c r="EP148" s="2"/>
      <c r="EQ148" s="2">
        <v>0</v>
      </c>
      <c r="ER148" s="2">
        <v>1.82</v>
      </c>
      <c r="ES148" s="2">
        <v>6.12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1"/>
        <v>0</v>
      </c>
      <c r="FS148" s="2">
        <v>0</v>
      </c>
      <c r="FT148" s="2"/>
      <c r="FU148" s="2"/>
      <c r="FV148" s="2"/>
      <c r="FW148" s="2"/>
      <c r="FX148" s="2">
        <v>0</v>
      </c>
      <c r="FY148" s="2">
        <v>0</v>
      </c>
      <c r="FZ148" s="2"/>
      <c r="GA148" s="2" t="s">
        <v>221</v>
      </c>
      <c r="GB148" s="2"/>
      <c r="GC148" s="2"/>
      <c r="GD148" s="2">
        <v>0</v>
      </c>
      <c r="GE148" s="2"/>
      <c r="GF148" s="2">
        <v>-852822479</v>
      </c>
      <c r="GG148" s="2">
        <v>2</v>
      </c>
      <c r="GH148" s="2">
        <v>4</v>
      </c>
      <c r="GI148" s="2">
        <v>-2</v>
      </c>
      <c r="GJ148" s="2">
        <v>0</v>
      </c>
      <c r="GK148" s="2">
        <f>ROUND(R148*(R12)/100,0)</f>
        <v>0</v>
      </c>
      <c r="GL148" s="2">
        <f t="shared" si="162"/>
        <v>0</v>
      </c>
      <c r="GM148" s="2">
        <f t="shared" si="163"/>
        <v>367</v>
      </c>
      <c r="GN148" s="2">
        <f t="shared" si="164"/>
        <v>367</v>
      </c>
      <c r="GO148" s="2">
        <f t="shared" si="165"/>
        <v>0</v>
      </c>
      <c r="GP148" s="2">
        <f t="shared" si="166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67"/>
        <v>0</v>
      </c>
      <c r="GW148" s="2">
        <v>1</v>
      </c>
      <c r="GX148" s="2">
        <f t="shared" si="168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184</v>
      </c>
      <c r="E149" t="s">
        <v>219</v>
      </c>
      <c r="F149" t="str">
        <f>'1.Смета.или.Акт'!B162</f>
        <v>Накладная</v>
      </c>
      <c r="G149" t="str">
        <f>'1.Смета.или.Акт'!C162</f>
        <v>Труба ВГП 25х2,8</v>
      </c>
      <c r="H149" t="s">
        <v>48</v>
      </c>
      <c r="I149">
        <f>I141*J149</f>
        <v>60</v>
      </c>
      <c r="J149">
        <v>30</v>
      </c>
      <c r="O149">
        <f t="shared" si="131"/>
        <v>2754</v>
      </c>
      <c r="P149">
        <f t="shared" si="132"/>
        <v>2754</v>
      </c>
      <c r="Q149">
        <f t="shared" si="133"/>
        <v>0</v>
      </c>
      <c r="R149">
        <f t="shared" si="134"/>
        <v>0</v>
      </c>
      <c r="S149">
        <f t="shared" si="135"/>
        <v>0</v>
      </c>
      <c r="T149">
        <f t="shared" si="136"/>
        <v>0</v>
      </c>
      <c r="U149">
        <f t="shared" si="137"/>
        <v>0</v>
      </c>
      <c r="V149">
        <f t="shared" si="138"/>
        <v>0</v>
      </c>
      <c r="W149">
        <f t="shared" si="139"/>
        <v>0</v>
      </c>
      <c r="X149">
        <f t="shared" si="140"/>
        <v>0</v>
      </c>
      <c r="Y149">
        <f t="shared" si="141"/>
        <v>0</v>
      </c>
      <c r="AA149">
        <v>34650332</v>
      </c>
      <c r="AB149">
        <f t="shared" si="142"/>
        <v>6.12</v>
      </c>
      <c r="AC149">
        <f t="shared" si="170"/>
        <v>6.12</v>
      </c>
      <c r="AD149">
        <f t="shared" si="143"/>
        <v>0</v>
      </c>
      <c r="AE149">
        <f t="shared" si="144"/>
        <v>0</v>
      </c>
      <c r="AF149">
        <f t="shared" si="145"/>
        <v>0</v>
      </c>
      <c r="AG149">
        <f t="shared" si="146"/>
        <v>0</v>
      </c>
      <c r="AH149">
        <f t="shared" si="147"/>
        <v>0</v>
      </c>
      <c r="AI149">
        <f t="shared" si="148"/>
        <v>0</v>
      </c>
      <c r="AJ149">
        <f t="shared" si="149"/>
        <v>0</v>
      </c>
      <c r="AK149">
        <v>6.12</v>
      </c>
      <c r="AL149" s="59">
        <f>'1.Смета.или.Акт'!F162</f>
        <v>6.12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f>'1.Смета.или.Акт'!J162</f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49</v>
      </c>
      <c r="BM149">
        <v>500001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0</v>
      </c>
      <c r="CA149">
        <v>0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50"/>
        <v>2754</v>
      </c>
      <c r="CQ149">
        <f t="shared" si="151"/>
        <v>45.9</v>
      </c>
      <c r="CR149">
        <f t="shared" si="152"/>
        <v>0</v>
      </c>
      <c r="CS149">
        <f t="shared" si="153"/>
        <v>0</v>
      </c>
      <c r="CT149">
        <f t="shared" si="154"/>
        <v>0</v>
      </c>
      <c r="CU149">
        <f t="shared" si="155"/>
        <v>0</v>
      </c>
      <c r="CV149">
        <f t="shared" si="156"/>
        <v>0</v>
      </c>
      <c r="CW149">
        <f t="shared" si="157"/>
        <v>0</v>
      </c>
      <c r="CX149">
        <f t="shared" si="158"/>
        <v>0</v>
      </c>
      <c r="CY149">
        <f t="shared" si="159"/>
        <v>0</v>
      </c>
      <c r="CZ149">
        <f t="shared" si="160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1009</v>
      </c>
      <c r="DV149" t="s">
        <v>48</v>
      </c>
      <c r="DW149" t="str">
        <f>'1.Смета.или.Акт'!D162</f>
        <v>кг</v>
      </c>
      <c r="DX149">
        <v>1</v>
      </c>
      <c r="EE149">
        <v>32653291</v>
      </c>
      <c r="EF149">
        <v>20</v>
      </c>
      <c r="EG149" t="s">
        <v>33</v>
      </c>
      <c r="EH149">
        <v>0</v>
      </c>
      <c r="EI149" t="s">
        <v>6</v>
      </c>
      <c r="EJ149">
        <v>1</v>
      </c>
      <c r="EK149">
        <v>500001</v>
      </c>
      <c r="EL149" t="s">
        <v>34</v>
      </c>
      <c r="EM149" t="s">
        <v>35</v>
      </c>
      <c r="EO149" t="s">
        <v>6</v>
      </c>
      <c r="EQ149">
        <v>0</v>
      </c>
      <c r="ER149">
        <v>6.65</v>
      </c>
      <c r="ES149" s="59">
        <f>'1.Смета.или.Акт'!F162</f>
        <v>6.12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45.88</v>
      </c>
      <c r="FQ149">
        <v>0</v>
      </c>
      <c r="FR149">
        <f t="shared" si="161"/>
        <v>0</v>
      </c>
      <c r="FS149">
        <v>0</v>
      </c>
      <c r="FX149">
        <v>0</v>
      </c>
      <c r="FY149">
        <v>0</v>
      </c>
      <c r="GA149" t="s">
        <v>221</v>
      </c>
      <c r="GD149">
        <v>0</v>
      </c>
      <c r="GF149">
        <v>-852822479</v>
      </c>
      <c r="GG149">
        <v>2</v>
      </c>
      <c r="GH149">
        <v>3</v>
      </c>
      <c r="GI149">
        <v>4</v>
      </c>
      <c r="GJ149">
        <v>0</v>
      </c>
      <c r="GK149">
        <f>ROUND(R149*(S12)/100,0)</f>
        <v>0</v>
      </c>
      <c r="GL149">
        <f t="shared" si="162"/>
        <v>0</v>
      </c>
      <c r="GM149">
        <f t="shared" si="163"/>
        <v>2754</v>
      </c>
      <c r="GN149">
        <f t="shared" si="164"/>
        <v>2754</v>
      </c>
      <c r="GO149">
        <f t="shared" si="165"/>
        <v>0</v>
      </c>
      <c r="GP149">
        <f t="shared" si="166"/>
        <v>0</v>
      </c>
      <c r="GR149">
        <v>1</v>
      </c>
      <c r="GS149">
        <v>1</v>
      </c>
      <c r="GT149">
        <v>0</v>
      </c>
      <c r="GU149" t="s">
        <v>6</v>
      </c>
      <c r="GV149">
        <f t="shared" si="167"/>
        <v>0</v>
      </c>
      <c r="GW149">
        <v>1</v>
      </c>
      <c r="GX149">
        <f t="shared" si="168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159</v>
      </c>
      <c r="D150" s="2"/>
      <c r="E150" s="2" t="s">
        <v>222</v>
      </c>
      <c r="F150" s="2" t="s">
        <v>223</v>
      </c>
      <c r="G150" s="2" t="s">
        <v>224</v>
      </c>
      <c r="H150" s="2" t="s">
        <v>48</v>
      </c>
      <c r="I150" s="2">
        <f>I140*J150</f>
        <v>0</v>
      </c>
      <c r="J150" s="2">
        <v>0</v>
      </c>
      <c r="K150" s="2"/>
      <c r="L150" s="2"/>
      <c r="M150" s="2"/>
      <c r="N150" s="2"/>
      <c r="O150" s="2">
        <f t="shared" si="131"/>
        <v>0</v>
      </c>
      <c r="P150" s="2">
        <f t="shared" si="132"/>
        <v>0</v>
      </c>
      <c r="Q150" s="2">
        <f t="shared" si="133"/>
        <v>0</v>
      </c>
      <c r="R150" s="2">
        <f t="shared" si="134"/>
        <v>0</v>
      </c>
      <c r="S150" s="2">
        <f t="shared" si="135"/>
        <v>0</v>
      </c>
      <c r="T150" s="2">
        <f t="shared" si="136"/>
        <v>0</v>
      </c>
      <c r="U150" s="2">
        <f t="shared" si="137"/>
        <v>0</v>
      </c>
      <c r="V150" s="2">
        <f t="shared" si="138"/>
        <v>0</v>
      </c>
      <c r="W150" s="2">
        <f t="shared" si="139"/>
        <v>0</v>
      </c>
      <c r="X150" s="2">
        <f t="shared" si="140"/>
        <v>0</v>
      </c>
      <c r="Y150" s="2">
        <f t="shared" si="141"/>
        <v>0</v>
      </c>
      <c r="Z150" s="2"/>
      <c r="AA150" s="2">
        <v>34650331</v>
      </c>
      <c r="AB150" s="2">
        <f t="shared" si="142"/>
        <v>0</v>
      </c>
      <c r="AC150" s="2">
        <f t="shared" si="170"/>
        <v>0</v>
      </c>
      <c r="AD150" s="2">
        <f t="shared" si="143"/>
        <v>0</v>
      </c>
      <c r="AE150" s="2">
        <f t="shared" si="144"/>
        <v>0</v>
      </c>
      <c r="AF150" s="2">
        <f t="shared" si="145"/>
        <v>0</v>
      </c>
      <c r="AG150" s="2">
        <f t="shared" si="146"/>
        <v>0</v>
      </c>
      <c r="AH150" s="2">
        <f t="shared" si="147"/>
        <v>0</v>
      </c>
      <c r="AI150" s="2">
        <f t="shared" si="148"/>
        <v>0</v>
      </c>
      <c r="AJ150" s="2">
        <f t="shared" si="149"/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106</v>
      </c>
      <c r="AU150" s="2">
        <v>65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6</v>
      </c>
      <c r="BK150" s="2"/>
      <c r="BL150" s="2"/>
      <c r="BM150" s="2">
        <v>0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106</v>
      </c>
      <c r="CA150" s="2">
        <v>65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50"/>
        <v>0</v>
      </c>
      <c r="CQ150" s="2">
        <f t="shared" si="151"/>
        <v>0</v>
      </c>
      <c r="CR150" s="2">
        <f t="shared" si="152"/>
        <v>0</v>
      </c>
      <c r="CS150" s="2">
        <f t="shared" si="153"/>
        <v>0</v>
      </c>
      <c r="CT150" s="2">
        <f t="shared" si="154"/>
        <v>0</v>
      </c>
      <c r="CU150" s="2">
        <f t="shared" si="155"/>
        <v>0</v>
      </c>
      <c r="CV150" s="2">
        <f t="shared" si="156"/>
        <v>0</v>
      </c>
      <c r="CW150" s="2">
        <f t="shared" si="157"/>
        <v>0</v>
      </c>
      <c r="CX150" s="2">
        <f t="shared" si="158"/>
        <v>0</v>
      </c>
      <c r="CY150" s="2">
        <f t="shared" si="159"/>
        <v>0</v>
      </c>
      <c r="CZ150" s="2">
        <f t="shared" si="160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1009</v>
      </c>
      <c r="DV150" s="2" t="s">
        <v>48</v>
      </c>
      <c r="DW150" s="2" t="s">
        <v>48</v>
      </c>
      <c r="DX150" s="2">
        <v>1</v>
      </c>
      <c r="DY150" s="2"/>
      <c r="DZ150" s="2"/>
      <c r="EA150" s="2"/>
      <c r="EB150" s="2"/>
      <c r="EC150" s="2"/>
      <c r="ED150" s="2"/>
      <c r="EE150" s="2">
        <v>32653299</v>
      </c>
      <c r="EF150" s="2">
        <v>20</v>
      </c>
      <c r="EG150" s="2" t="s">
        <v>33</v>
      </c>
      <c r="EH150" s="2">
        <v>0</v>
      </c>
      <c r="EI150" s="2" t="s">
        <v>6</v>
      </c>
      <c r="EJ150" s="2">
        <v>1</v>
      </c>
      <c r="EK150" s="2">
        <v>0</v>
      </c>
      <c r="EL150" s="2" t="s">
        <v>59</v>
      </c>
      <c r="EM150" s="2" t="s">
        <v>60</v>
      </c>
      <c r="EN150" s="2"/>
      <c r="EO150" s="2" t="s">
        <v>6</v>
      </c>
      <c r="EP150" s="2"/>
      <c r="EQ150" s="2">
        <v>0</v>
      </c>
      <c r="ER150" s="2">
        <v>0</v>
      </c>
      <c r="ES150" s="2">
        <v>0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1"/>
        <v>0</v>
      </c>
      <c r="FS150" s="2">
        <v>0</v>
      </c>
      <c r="FT150" s="2"/>
      <c r="FU150" s="2"/>
      <c r="FV150" s="2"/>
      <c r="FW150" s="2"/>
      <c r="FX150" s="2">
        <v>106</v>
      </c>
      <c r="FY150" s="2">
        <v>65</v>
      </c>
      <c r="FZ150" s="2"/>
      <c r="GA150" s="2" t="s">
        <v>6</v>
      </c>
      <c r="GB150" s="2"/>
      <c r="GC150" s="2"/>
      <c r="GD150" s="2">
        <v>0</v>
      </c>
      <c r="GE150" s="2"/>
      <c r="GF150" s="2">
        <v>-952279783</v>
      </c>
      <c r="GG150" s="2">
        <v>2</v>
      </c>
      <c r="GH150" s="2">
        <v>1</v>
      </c>
      <c r="GI150" s="2">
        <v>-2</v>
      </c>
      <c r="GJ150" s="2">
        <v>0</v>
      </c>
      <c r="GK150" s="2">
        <f>ROUND(R150*(R12)/100,0)</f>
        <v>0</v>
      </c>
      <c r="GL150" s="2">
        <f t="shared" si="162"/>
        <v>0</v>
      </c>
      <c r="GM150" s="2">
        <f t="shared" si="163"/>
        <v>0</v>
      </c>
      <c r="GN150" s="2">
        <f t="shared" si="164"/>
        <v>0</v>
      </c>
      <c r="GO150" s="2">
        <f t="shared" si="165"/>
        <v>0</v>
      </c>
      <c r="GP150" s="2">
        <f t="shared" si="166"/>
        <v>0</v>
      </c>
      <c r="GQ150" s="2"/>
      <c r="GR150" s="2">
        <v>0</v>
      </c>
      <c r="GS150" s="2">
        <v>3</v>
      </c>
      <c r="GT150" s="2">
        <v>0</v>
      </c>
      <c r="GU150" s="2" t="s">
        <v>6</v>
      </c>
      <c r="GV150" s="2">
        <f t="shared" si="167"/>
        <v>0</v>
      </c>
      <c r="GW150" s="2">
        <v>1</v>
      </c>
      <c r="GX150" s="2">
        <f t="shared" si="168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174</v>
      </c>
      <c r="E151" t="s">
        <v>222</v>
      </c>
      <c r="F151" t="s">
        <v>223</v>
      </c>
      <c r="G151" t="s">
        <v>224</v>
      </c>
      <c r="H151" t="s">
        <v>48</v>
      </c>
      <c r="I151">
        <f>I141*J151</f>
        <v>0</v>
      </c>
      <c r="J151">
        <v>0</v>
      </c>
      <c r="O151">
        <f t="shared" si="131"/>
        <v>0</v>
      </c>
      <c r="P151">
        <f t="shared" si="132"/>
        <v>0</v>
      </c>
      <c r="Q151">
        <f t="shared" si="133"/>
        <v>0</v>
      </c>
      <c r="R151">
        <f t="shared" si="134"/>
        <v>0</v>
      </c>
      <c r="S151">
        <f t="shared" si="135"/>
        <v>0</v>
      </c>
      <c r="T151">
        <f t="shared" si="136"/>
        <v>0</v>
      </c>
      <c r="U151">
        <f t="shared" si="137"/>
        <v>0</v>
      </c>
      <c r="V151">
        <f t="shared" si="138"/>
        <v>0</v>
      </c>
      <c r="W151">
        <f t="shared" si="139"/>
        <v>0</v>
      </c>
      <c r="X151">
        <f t="shared" si="140"/>
        <v>0</v>
      </c>
      <c r="Y151">
        <f t="shared" si="141"/>
        <v>0</v>
      </c>
      <c r="AA151">
        <v>34650332</v>
      </c>
      <c r="AB151">
        <f t="shared" si="142"/>
        <v>0</v>
      </c>
      <c r="AC151">
        <f t="shared" si="170"/>
        <v>0</v>
      </c>
      <c r="AD151">
        <f t="shared" si="143"/>
        <v>0</v>
      </c>
      <c r="AE151">
        <f t="shared" si="144"/>
        <v>0</v>
      </c>
      <c r="AF151">
        <f t="shared" si="145"/>
        <v>0</v>
      </c>
      <c r="AG151">
        <f t="shared" si="146"/>
        <v>0</v>
      </c>
      <c r="AH151">
        <f t="shared" si="147"/>
        <v>0</v>
      </c>
      <c r="AI151">
        <f t="shared" si="148"/>
        <v>0</v>
      </c>
      <c r="AJ151">
        <f t="shared" si="149"/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90</v>
      </c>
      <c r="AU151">
        <v>52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6</v>
      </c>
      <c r="BM151">
        <v>0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106</v>
      </c>
      <c r="CA151">
        <v>65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50"/>
        <v>0</v>
      </c>
      <c r="CQ151">
        <f t="shared" si="151"/>
        <v>0</v>
      </c>
      <c r="CR151">
        <f t="shared" si="152"/>
        <v>0</v>
      </c>
      <c r="CS151">
        <f t="shared" si="153"/>
        <v>0</v>
      </c>
      <c r="CT151">
        <f t="shared" si="154"/>
        <v>0</v>
      </c>
      <c r="CU151">
        <f t="shared" si="155"/>
        <v>0</v>
      </c>
      <c r="CV151">
        <f t="shared" si="156"/>
        <v>0</v>
      </c>
      <c r="CW151">
        <f t="shared" si="157"/>
        <v>0</v>
      </c>
      <c r="CX151">
        <f t="shared" si="158"/>
        <v>0</v>
      </c>
      <c r="CY151">
        <f t="shared" si="159"/>
        <v>0</v>
      </c>
      <c r="CZ151">
        <f t="shared" si="160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1009</v>
      </c>
      <c r="DV151" t="s">
        <v>48</v>
      </c>
      <c r="DW151" t="s">
        <v>48</v>
      </c>
      <c r="DX151">
        <v>1</v>
      </c>
      <c r="EE151">
        <v>32653299</v>
      </c>
      <c r="EF151">
        <v>20</v>
      </c>
      <c r="EG151" t="s">
        <v>33</v>
      </c>
      <c r="EH151">
        <v>0</v>
      </c>
      <c r="EI151" t="s">
        <v>6</v>
      </c>
      <c r="EJ151">
        <v>1</v>
      </c>
      <c r="EK151">
        <v>0</v>
      </c>
      <c r="EL151" t="s">
        <v>59</v>
      </c>
      <c r="EM151" t="s">
        <v>60</v>
      </c>
      <c r="EO151" t="s">
        <v>6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FQ151">
        <v>0</v>
      </c>
      <c r="FR151">
        <f t="shared" si="161"/>
        <v>0</v>
      </c>
      <c r="FS151">
        <v>0</v>
      </c>
      <c r="FV151" t="s">
        <v>22</v>
      </c>
      <c r="FW151" t="s">
        <v>23</v>
      </c>
      <c r="FX151">
        <v>106</v>
      </c>
      <c r="FY151">
        <v>65</v>
      </c>
      <c r="GA151" t="s">
        <v>6</v>
      </c>
      <c r="GD151">
        <v>0</v>
      </c>
      <c r="GF151">
        <v>-952279783</v>
      </c>
      <c r="GG151">
        <v>2</v>
      </c>
      <c r="GH151">
        <v>1</v>
      </c>
      <c r="GI151">
        <v>4</v>
      </c>
      <c r="GJ151">
        <v>0</v>
      </c>
      <c r="GK151">
        <f>ROUND(R151*(S12)/100,0)</f>
        <v>0</v>
      </c>
      <c r="GL151">
        <f t="shared" si="162"/>
        <v>0</v>
      </c>
      <c r="GM151">
        <f t="shared" si="163"/>
        <v>0</v>
      </c>
      <c r="GN151">
        <f t="shared" si="164"/>
        <v>0</v>
      </c>
      <c r="GO151">
        <f t="shared" si="165"/>
        <v>0</v>
      </c>
      <c r="GP151">
        <f t="shared" si="166"/>
        <v>0</v>
      </c>
      <c r="GR151">
        <v>0</v>
      </c>
      <c r="GS151">
        <v>3</v>
      </c>
      <c r="GT151">
        <v>0</v>
      </c>
      <c r="GU151" t="s">
        <v>6</v>
      </c>
      <c r="GV151">
        <f t="shared" si="167"/>
        <v>0</v>
      </c>
      <c r="GW151">
        <v>1</v>
      </c>
      <c r="GX151">
        <f t="shared" si="168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160</v>
      </c>
      <c r="D152" s="2"/>
      <c r="E152" s="2" t="s">
        <v>225</v>
      </c>
      <c r="F152" s="2" t="s">
        <v>62</v>
      </c>
      <c r="G152" s="2" t="s">
        <v>63</v>
      </c>
      <c r="H152" s="2" t="s">
        <v>48</v>
      </c>
      <c r="I152" s="2">
        <f>I140*J152</f>
        <v>0</v>
      </c>
      <c r="J152" s="2">
        <v>0</v>
      </c>
      <c r="K152" s="2"/>
      <c r="L152" s="2"/>
      <c r="M152" s="2"/>
      <c r="N152" s="2"/>
      <c r="O152" s="2">
        <f t="shared" ref="O152:O183" si="171">ROUND(CP152,0)</f>
        <v>0</v>
      </c>
      <c r="P152" s="2">
        <f t="shared" ref="P152:P183" si="172">ROUND(CQ152*I152,0)</f>
        <v>0</v>
      </c>
      <c r="Q152" s="2">
        <f t="shared" ref="Q152:Q183" si="173">ROUND(CR152*I152,0)</f>
        <v>0</v>
      </c>
      <c r="R152" s="2">
        <f t="shared" ref="R152:R183" si="174">ROUND(CS152*I152,0)</f>
        <v>0</v>
      </c>
      <c r="S152" s="2">
        <f t="shared" ref="S152:S183" si="175">ROUND(CT152*I152,0)</f>
        <v>0</v>
      </c>
      <c r="T152" s="2">
        <f t="shared" ref="T152:T183" si="176">ROUND(CU152*I152,0)</f>
        <v>0</v>
      </c>
      <c r="U152" s="2">
        <f t="shared" ref="U152:U183" si="177">CV152*I152</f>
        <v>0</v>
      </c>
      <c r="V152" s="2">
        <f t="shared" ref="V152:V183" si="178">CW152*I152</f>
        <v>0</v>
      </c>
      <c r="W152" s="2">
        <f t="shared" ref="W152:W183" si="179">ROUND(CX152*I152,0)</f>
        <v>0</v>
      </c>
      <c r="X152" s="2">
        <f t="shared" ref="X152:X183" si="180">ROUND(CY152,0)</f>
        <v>0</v>
      </c>
      <c r="Y152" s="2">
        <f t="shared" ref="Y152:Y183" si="181">ROUND(CZ152,0)</f>
        <v>0</v>
      </c>
      <c r="Z152" s="2"/>
      <c r="AA152" s="2">
        <v>34650331</v>
      </c>
      <c r="AB152" s="2">
        <f t="shared" ref="AB152:AB183" si="182">ROUND((AC152+AD152+AF152),2)</f>
        <v>0</v>
      </c>
      <c r="AC152" s="2">
        <f t="shared" si="170"/>
        <v>0</v>
      </c>
      <c r="AD152" s="2">
        <f t="shared" ref="AD152:AD183" si="183">ROUND((((ET152)-(EU152))+AE152),2)</f>
        <v>0</v>
      </c>
      <c r="AE152" s="2">
        <f t="shared" ref="AE152:AE183" si="184">ROUND((EU152),2)</f>
        <v>0</v>
      </c>
      <c r="AF152" s="2">
        <f t="shared" ref="AF152:AF183" si="185">ROUND((EV152),2)</f>
        <v>0</v>
      </c>
      <c r="AG152" s="2">
        <f t="shared" ref="AG152:AG183" si="186">ROUND((AP152),2)</f>
        <v>0</v>
      </c>
      <c r="AH152" s="2">
        <f t="shared" ref="AH152:AH183" si="187">(EW152)</f>
        <v>0</v>
      </c>
      <c r="AI152" s="2">
        <f t="shared" ref="AI152:AI183" si="188">(EX152)</f>
        <v>0</v>
      </c>
      <c r="AJ152" s="2">
        <f t="shared" ref="AJ152:AJ183" si="189">ROUND((AS152),2)</f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106</v>
      </c>
      <c r="AU152" s="2">
        <v>65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6</v>
      </c>
      <c r="BK152" s="2"/>
      <c r="BL152" s="2"/>
      <c r="BM152" s="2">
        <v>0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106</v>
      </c>
      <c r="CA152" s="2">
        <v>65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90">(P152+Q152+S152)</f>
        <v>0</v>
      </c>
      <c r="CQ152" s="2">
        <f t="shared" ref="CQ152:CQ183" si="191">AC152*BC152</f>
        <v>0</v>
      </c>
      <c r="CR152" s="2">
        <f t="shared" ref="CR152:CR183" si="192">AD152*BB152</f>
        <v>0</v>
      </c>
      <c r="CS152" s="2">
        <f t="shared" ref="CS152:CS183" si="193">AE152*BS152</f>
        <v>0</v>
      </c>
      <c r="CT152" s="2">
        <f t="shared" ref="CT152:CT183" si="194">AF152*BA152</f>
        <v>0</v>
      </c>
      <c r="CU152" s="2">
        <f t="shared" ref="CU152:CU183" si="195">AG152</f>
        <v>0</v>
      </c>
      <c r="CV152" s="2">
        <f t="shared" ref="CV152:CV183" si="196">AH152</f>
        <v>0</v>
      </c>
      <c r="CW152" s="2">
        <f t="shared" ref="CW152:CW183" si="197">AI152</f>
        <v>0</v>
      </c>
      <c r="CX152" s="2">
        <f t="shared" ref="CX152:CX183" si="198">AJ152</f>
        <v>0</v>
      </c>
      <c r="CY152" s="2">
        <f t="shared" ref="CY152:CY183" si="199">(((S152+(R152*IF(0,0,1)))*AT152)/100)</f>
        <v>0</v>
      </c>
      <c r="CZ152" s="2">
        <f t="shared" ref="CZ152:CZ183" si="200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1009</v>
      </c>
      <c r="DV152" s="2" t="s">
        <v>48</v>
      </c>
      <c r="DW152" s="2" t="s">
        <v>48</v>
      </c>
      <c r="DX152" s="2">
        <v>1</v>
      </c>
      <c r="DY152" s="2"/>
      <c r="DZ152" s="2"/>
      <c r="EA152" s="2"/>
      <c r="EB152" s="2"/>
      <c r="EC152" s="2"/>
      <c r="ED152" s="2"/>
      <c r="EE152" s="2">
        <v>32653299</v>
      </c>
      <c r="EF152" s="2">
        <v>20</v>
      </c>
      <c r="EG152" s="2" t="s">
        <v>33</v>
      </c>
      <c r="EH152" s="2">
        <v>0</v>
      </c>
      <c r="EI152" s="2" t="s">
        <v>6</v>
      </c>
      <c r="EJ152" s="2">
        <v>1</v>
      </c>
      <c r="EK152" s="2">
        <v>0</v>
      </c>
      <c r="EL152" s="2" t="s">
        <v>59</v>
      </c>
      <c r="EM152" s="2" t="s">
        <v>60</v>
      </c>
      <c r="EN152" s="2"/>
      <c r="EO152" s="2" t="s">
        <v>6</v>
      </c>
      <c r="EP152" s="2"/>
      <c r="EQ152" s="2">
        <v>0</v>
      </c>
      <c r="ER152" s="2">
        <v>0</v>
      </c>
      <c r="ES152" s="2">
        <v>0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201">ROUND(IF(AND(BH152=3,BI152=3),P152,0),0)</f>
        <v>0</v>
      </c>
      <c r="FS152" s="2">
        <v>0</v>
      </c>
      <c r="FT152" s="2"/>
      <c r="FU152" s="2"/>
      <c r="FV152" s="2"/>
      <c r="FW152" s="2"/>
      <c r="FX152" s="2">
        <v>106</v>
      </c>
      <c r="FY152" s="2">
        <v>65</v>
      </c>
      <c r="FZ152" s="2"/>
      <c r="GA152" s="2" t="s">
        <v>6</v>
      </c>
      <c r="GB152" s="2"/>
      <c r="GC152" s="2"/>
      <c r="GD152" s="2">
        <v>0</v>
      </c>
      <c r="GE152" s="2"/>
      <c r="GF152" s="2">
        <v>-1111733769</v>
      </c>
      <c r="GG152" s="2">
        <v>2</v>
      </c>
      <c r="GH152" s="2">
        <v>1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202">ROUND(IF(AND(BH152=3,BI152=3,FS152&lt;&gt;0),P152,0),0)</f>
        <v>0</v>
      </c>
      <c r="GM152" s="2">
        <f t="shared" ref="GM152:GM183" si="203">ROUND(O152+X152+Y152+GK152,0)+GX152</f>
        <v>0</v>
      </c>
      <c r="GN152" s="2">
        <f t="shared" ref="GN152:GN183" si="204">IF(OR(BI152=0,BI152=1),ROUND(O152+X152+Y152+GK152,0),0)</f>
        <v>0</v>
      </c>
      <c r="GO152" s="2">
        <f t="shared" ref="GO152:GO183" si="205">IF(BI152=2,ROUND(O152+X152+Y152+GK152,0),0)</f>
        <v>0</v>
      </c>
      <c r="GP152" s="2">
        <f t="shared" ref="GP152:GP183" si="206">IF(BI152=4,ROUND(O152+X152+Y152+GK152,0)+GX152,0)</f>
        <v>0</v>
      </c>
      <c r="GQ152" s="2"/>
      <c r="GR152" s="2">
        <v>0</v>
      </c>
      <c r="GS152" s="2">
        <v>3</v>
      </c>
      <c r="GT152" s="2">
        <v>0</v>
      </c>
      <c r="GU152" s="2" t="s">
        <v>6</v>
      </c>
      <c r="GV152" s="2">
        <f t="shared" ref="GV152:GV183" si="207">ROUND(GT152,2)</f>
        <v>0</v>
      </c>
      <c r="GW152" s="2">
        <v>1</v>
      </c>
      <c r="GX152" s="2">
        <f t="shared" ref="GX152:GX183" si="208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175</v>
      </c>
      <c r="E153" t="s">
        <v>225</v>
      </c>
      <c r="F153" t="s">
        <v>62</v>
      </c>
      <c r="G153" t="s">
        <v>63</v>
      </c>
      <c r="H153" t="s">
        <v>48</v>
      </c>
      <c r="I153">
        <f>I141*J153</f>
        <v>0</v>
      </c>
      <c r="J153">
        <v>0</v>
      </c>
      <c r="O153">
        <f t="shared" si="171"/>
        <v>0</v>
      </c>
      <c r="P153">
        <f t="shared" si="172"/>
        <v>0</v>
      </c>
      <c r="Q153">
        <f t="shared" si="173"/>
        <v>0</v>
      </c>
      <c r="R153">
        <f t="shared" si="174"/>
        <v>0</v>
      </c>
      <c r="S153">
        <f t="shared" si="175"/>
        <v>0</v>
      </c>
      <c r="T153">
        <f t="shared" si="176"/>
        <v>0</v>
      </c>
      <c r="U153">
        <f t="shared" si="177"/>
        <v>0</v>
      </c>
      <c r="V153">
        <f t="shared" si="178"/>
        <v>0</v>
      </c>
      <c r="W153">
        <f t="shared" si="179"/>
        <v>0</v>
      </c>
      <c r="X153">
        <f t="shared" si="180"/>
        <v>0</v>
      </c>
      <c r="Y153">
        <f t="shared" si="181"/>
        <v>0</v>
      </c>
      <c r="AA153">
        <v>34650332</v>
      </c>
      <c r="AB153">
        <f t="shared" si="182"/>
        <v>0</v>
      </c>
      <c r="AC153">
        <f t="shared" si="170"/>
        <v>0</v>
      </c>
      <c r="AD153">
        <f t="shared" si="183"/>
        <v>0</v>
      </c>
      <c r="AE153">
        <f t="shared" si="184"/>
        <v>0</v>
      </c>
      <c r="AF153">
        <f t="shared" si="185"/>
        <v>0</v>
      </c>
      <c r="AG153">
        <f t="shared" si="186"/>
        <v>0</v>
      </c>
      <c r="AH153">
        <f t="shared" si="187"/>
        <v>0</v>
      </c>
      <c r="AI153">
        <f t="shared" si="188"/>
        <v>0</v>
      </c>
      <c r="AJ153">
        <f t="shared" si="189"/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90</v>
      </c>
      <c r="AU153">
        <v>52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6</v>
      </c>
      <c r="BM153">
        <v>0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106</v>
      </c>
      <c r="CA153">
        <v>65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0"/>
        <v>0</v>
      </c>
      <c r="CQ153">
        <f t="shared" si="191"/>
        <v>0</v>
      </c>
      <c r="CR153">
        <f t="shared" si="192"/>
        <v>0</v>
      </c>
      <c r="CS153">
        <f t="shared" si="193"/>
        <v>0</v>
      </c>
      <c r="CT153">
        <f t="shared" si="194"/>
        <v>0</v>
      </c>
      <c r="CU153">
        <f t="shared" si="195"/>
        <v>0</v>
      </c>
      <c r="CV153">
        <f t="shared" si="196"/>
        <v>0</v>
      </c>
      <c r="CW153">
        <f t="shared" si="197"/>
        <v>0</v>
      </c>
      <c r="CX153">
        <f t="shared" si="198"/>
        <v>0</v>
      </c>
      <c r="CY153">
        <f t="shared" si="199"/>
        <v>0</v>
      </c>
      <c r="CZ153">
        <f t="shared" si="200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1009</v>
      </c>
      <c r="DV153" t="s">
        <v>48</v>
      </c>
      <c r="DW153" t="s">
        <v>48</v>
      </c>
      <c r="DX153">
        <v>1</v>
      </c>
      <c r="EE153">
        <v>32653299</v>
      </c>
      <c r="EF153">
        <v>20</v>
      </c>
      <c r="EG153" t="s">
        <v>33</v>
      </c>
      <c r="EH153">
        <v>0</v>
      </c>
      <c r="EI153" t="s">
        <v>6</v>
      </c>
      <c r="EJ153">
        <v>1</v>
      </c>
      <c r="EK153">
        <v>0</v>
      </c>
      <c r="EL153" t="s">
        <v>59</v>
      </c>
      <c r="EM153" t="s">
        <v>60</v>
      </c>
      <c r="EO153" t="s">
        <v>6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FQ153">
        <v>0</v>
      </c>
      <c r="FR153">
        <f t="shared" si="201"/>
        <v>0</v>
      </c>
      <c r="FS153">
        <v>0</v>
      </c>
      <c r="FV153" t="s">
        <v>22</v>
      </c>
      <c r="FW153" t="s">
        <v>23</v>
      </c>
      <c r="FX153">
        <v>106</v>
      </c>
      <c r="FY153">
        <v>65</v>
      </c>
      <c r="GA153" t="s">
        <v>6</v>
      </c>
      <c r="GD153">
        <v>0</v>
      </c>
      <c r="GF153">
        <v>-1111733769</v>
      </c>
      <c r="GG153">
        <v>2</v>
      </c>
      <c r="GH153">
        <v>1</v>
      </c>
      <c r="GI153">
        <v>4</v>
      </c>
      <c r="GJ153">
        <v>0</v>
      </c>
      <c r="GK153">
        <f>ROUND(R153*(S12)/100,0)</f>
        <v>0</v>
      </c>
      <c r="GL153">
        <f t="shared" si="202"/>
        <v>0</v>
      </c>
      <c r="GM153">
        <f t="shared" si="203"/>
        <v>0</v>
      </c>
      <c r="GN153">
        <f t="shared" si="204"/>
        <v>0</v>
      </c>
      <c r="GO153">
        <f t="shared" si="205"/>
        <v>0</v>
      </c>
      <c r="GP153">
        <f t="shared" si="206"/>
        <v>0</v>
      </c>
      <c r="GR153">
        <v>0</v>
      </c>
      <c r="GS153">
        <v>3</v>
      </c>
      <c r="GT153">
        <v>0</v>
      </c>
      <c r="GU153" t="s">
        <v>6</v>
      </c>
      <c r="GV153">
        <f t="shared" si="207"/>
        <v>0</v>
      </c>
      <c r="GW153">
        <v>1</v>
      </c>
      <c r="GX153">
        <f t="shared" si="208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161</v>
      </c>
      <c r="D154" s="2"/>
      <c r="E154" s="2" t="s">
        <v>226</v>
      </c>
      <c r="F154" s="2" t="s">
        <v>65</v>
      </c>
      <c r="G154" s="2" t="s">
        <v>66</v>
      </c>
      <c r="H154" s="2" t="s">
        <v>58</v>
      </c>
      <c r="I154" s="2">
        <f>I140*J154</f>
        <v>0</v>
      </c>
      <c r="J154" s="2">
        <v>0</v>
      </c>
      <c r="K154" s="2"/>
      <c r="L154" s="2"/>
      <c r="M154" s="2"/>
      <c r="N154" s="2"/>
      <c r="O154" s="2">
        <f t="shared" si="171"/>
        <v>0</v>
      </c>
      <c r="P154" s="2">
        <f t="shared" si="172"/>
        <v>0</v>
      </c>
      <c r="Q154" s="2">
        <f t="shared" si="173"/>
        <v>0</v>
      </c>
      <c r="R154" s="2">
        <f t="shared" si="174"/>
        <v>0</v>
      </c>
      <c r="S154" s="2">
        <f t="shared" si="175"/>
        <v>0</v>
      </c>
      <c r="T154" s="2">
        <f t="shared" si="176"/>
        <v>0</v>
      </c>
      <c r="U154" s="2">
        <f t="shared" si="177"/>
        <v>0</v>
      </c>
      <c r="V154" s="2">
        <f t="shared" si="178"/>
        <v>0</v>
      </c>
      <c r="W154" s="2">
        <f t="shared" si="179"/>
        <v>0</v>
      </c>
      <c r="X154" s="2">
        <f t="shared" si="180"/>
        <v>0</v>
      </c>
      <c r="Y154" s="2">
        <f t="shared" si="181"/>
        <v>0</v>
      </c>
      <c r="Z154" s="2"/>
      <c r="AA154" s="2">
        <v>34650331</v>
      </c>
      <c r="AB154" s="2">
        <f t="shared" si="182"/>
        <v>0</v>
      </c>
      <c r="AC154" s="2">
        <f t="shared" si="170"/>
        <v>0</v>
      </c>
      <c r="AD154" s="2">
        <f t="shared" si="183"/>
        <v>0</v>
      </c>
      <c r="AE154" s="2">
        <f t="shared" si="184"/>
        <v>0</v>
      </c>
      <c r="AF154" s="2">
        <f t="shared" si="185"/>
        <v>0</v>
      </c>
      <c r="AG154" s="2">
        <f t="shared" si="186"/>
        <v>0</v>
      </c>
      <c r="AH154" s="2">
        <f t="shared" si="187"/>
        <v>0</v>
      </c>
      <c r="AI154" s="2">
        <f t="shared" si="188"/>
        <v>0</v>
      </c>
      <c r="AJ154" s="2">
        <f t="shared" si="189"/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106</v>
      </c>
      <c r="AU154" s="2">
        <v>65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6</v>
      </c>
      <c r="BK154" s="2"/>
      <c r="BL154" s="2"/>
      <c r="BM154" s="2">
        <v>0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106</v>
      </c>
      <c r="CA154" s="2">
        <v>65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0"/>
        <v>0</v>
      </c>
      <c r="CQ154" s="2">
        <f t="shared" si="191"/>
        <v>0</v>
      </c>
      <c r="CR154" s="2">
        <f t="shared" si="192"/>
        <v>0</v>
      </c>
      <c r="CS154" s="2">
        <f t="shared" si="193"/>
        <v>0</v>
      </c>
      <c r="CT154" s="2">
        <f t="shared" si="194"/>
        <v>0</v>
      </c>
      <c r="CU154" s="2">
        <f t="shared" si="195"/>
        <v>0</v>
      </c>
      <c r="CV154" s="2">
        <f t="shared" si="196"/>
        <v>0</v>
      </c>
      <c r="CW154" s="2">
        <f t="shared" si="197"/>
        <v>0</v>
      </c>
      <c r="CX154" s="2">
        <f t="shared" si="198"/>
        <v>0</v>
      </c>
      <c r="CY154" s="2">
        <f t="shared" si="199"/>
        <v>0</v>
      </c>
      <c r="CZ154" s="2">
        <f t="shared" si="200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58</v>
      </c>
      <c r="DW154" s="2" t="s">
        <v>58</v>
      </c>
      <c r="DX154" s="2">
        <v>1000</v>
      </c>
      <c r="DY154" s="2"/>
      <c r="DZ154" s="2"/>
      <c r="EA154" s="2"/>
      <c r="EB154" s="2"/>
      <c r="EC154" s="2"/>
      <c r="ED154" s="2"/>
      <c r="EE154" s="2">
        <v>32653299</v>
      </c>
      <c r="EF154" s="2">
        <v>20</v>
      </c>
      <c r="EG154" s="2" t="s">
        <v>33</v>
      </c>
      <c r="EH154" s="2">
        <v>0</v>
      </c>
      <c r="EI154" s="2" t="s">
        <v>6</v>
      </c>
      <c r="EJ154" s="2">
        <v>1</v>
      </c>
      <c r="EK154" s="2">
        <v>0</v>
      </c>
      <c r="EL154" s="2" t="s">
        <v>59</v>
      </c>
      <c r="EM154" s="2" t="s">
        <v>60</v>
      </c>
      <c r="EN154" s="2"/>
      <c r="EO154" s="2" t="s">
        <v>6</v>
      </c>
      <c r="EP154" s="2"/>
      <c r="EQ154" s="2">
        <v>0</v>
      </c>
      <c r="ER154" s="2">
        <v>0</v>
      </c>
      <c r="ES154" s="2">
        <v>0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1"/>
        <v>0</v>
      </c>
      <c r="FS154" s="2">
        <v>0</v>
      </c>
      <c r="FT154" s="2"/>
      <c r="FU154" s="2"/>
      <c r="FV154" s="2"/>
      <c r="FW154" s="2"/>
      <c r="FX154" s="2">
        <v>106</v>
      </c>
      <c r="FY154" s="2">
        <v>65</v>
      </c>
      <c r="FZ154" s="2"/>
      <c r="GA154" s="2" t="s">
        <v>6</v>
      </c>
      <c r="GB154" s="2"/>
      <c r="GC154" s="2"/>
      <c r="GD154" s="2">
        <v>0</v>
      </c>
      <c r="GE154" s="2"/>
      <c r="GF154" s="2">
        <v>1613753229</v>
      </c>
      <c r="GG154" s="2">
        <v>2</v>
      </c>
      <c r="GH154" s="2">
        <v>1</v>
      </c>
      <c r="GI154" s="2">
        <v>-2</v>
      </c>
      <c r="GJ154" s="2">
        <v>0</v>
      </c>
      <c r="GK154" s="2">
        <f>ROUND(R154*(R12)/100,0)</f>
        <v>0</v>
      </c>
      <c r="GL154" s="2">
        <f t="shared" si="202"/>
        <v>0</v>
      </c>
      <c r="GM154" s="2">
        <f t="shared" si="203"/>
        <v>0</v>
      </c>
      <c r="GN154" s="2">
        <f t="shared" si="204"/>
        <v>0</v>
      </c>
      <c r="GO154" s="2">
        <f t="shared" si="205"/>
        <v>0</v>
      </c>
      <c r="GP154" s="2">
        <f t="shared" si="206"/>
        <v>0</v>
      </c>
      <c r="GQ154" s="2"/>
      <c r="GR154" s="2">
        <v>0</v>
      </c>
      <c r="GS154" s="2">
        <v>3</v>
      </c>
      <c r="GT154" s="2">
        <v>0</v>
      </c>
      <c r="GU154" s="2" t="s">
        <v>6</v>
      </c>
      <c r="GV154" s="2">
        <f t="shared" si="207"/>
        <v>0</v>
      </c>
      <c r="GW154" s="2">
        <v>1</v>
      </c>
      <c r="GX154" s="2">
        <f t="shared" si="208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176</v>
      </c>
      <c r="E155" t="s">
        <v>226</v>
      </c>
      <c r="F155" t="s">
        <v>65</v>
      </c>
      <c r="G155" t="s">
        <v>66</v>
      </c>
      <c r="H155" t="s">
        <v>58</v>
      </c>
      <c r="I155">
        <f>I141*J155</f>
        <v>0</v>
      </c>
      <c r="J155">
        <v>0</v>
      </c>
      <c r="O155">
        <f t="shared" si="171"/>
        <v>0</v>
      </c>
      <c r="P155">
        <f t="shared" si="172"/>
        <v>0</v>
      </c>
      <c r="Q155">
        <f t="shared" si="173"/>
        <v>0</v>
      </c>
      <c r="R155">
        <f t="shared" si="174"/>
        <v>0</v>
      </c>
      <c r="S155">
        <f t="shared" si="175"/>
        <v>0</v>
      </c>
      <c r="T155">
        <f t="shared" si="176"/>
        <v>0</v>
      </c>
      <c r="U155">
        <f t="shared" si="177"/>
        <v>0</v>
      </c>
      <c r="V155">
        <f t="shared" si="178"/>
        <v>0</v>
      </c>
      <c r="W155">
        <f t="shared" si="179"/>
        <v>0</v>
      </c>
      <c r="X155">
        <f t="shared" si="180"/>
        <v>0</v>
      </c>
      <c r="Y155">
        <f t="shared" si="181"/>
        <v>0</v>
      </c>
      <c r="AA155">
        <v>34650332</v>
      </c>
      <c r="AB155">
        <f t="shared" si="182"/>
        <v>0</v>
      </c>
      <c r="AC155">
        <f t="shared" si="170"/>
        <v>0</v>
      </c>
      <c r="AD155">
        <f t="shared" si="183"/>
        <v>0</v>
      </c>
      <c r="AE155">
        <f t="shared" si="184"/>
        <v>0</v>
      </c>
      <c r="AF155">
        <f t="shared" si="185"/>
        <v>0</v>
      </c>
      <c r="AG155">
        <f t="shared" si="186"/>
        <v>0</v>
      </c>
      <c r="AH155">
        <f t="shared" si="187"/>
        <v>0</v>
      </c>
      <c r="AI155">
        <f t="shared" si="188"/>
        <v>0</v>
      </c>
      <c r="AJ155">
        <f t="shared" si="189"/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90</v>
      </c>
      <c r="AU155">
        <v>52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6</v>
      </c>
      <c r="BM155">
        <v>0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106</v>
      </c>
      <c r="CA155">
        <v>65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0"/>
        <v>0</v>
      </c>
      <c r="CQ155">
        <f t="shared" si="191"/>
        <v>0</v>
      </c>
      <c r="CR155">
        <f t="shared" si="192"/>
        <v>0</v>
      </c>
      <c r="CS155">
        <f t="shared" si="193"/>
        <v>0</v>
      </c>
      <c r="CT155">
        <f t="shared" si="194"/>
        <v>0</v>
      </c>
      <c r="CU155">
        <f t="shared" si="195"/>
        <v>0</v>
      </c>
      <c r="CV155">
        <f t="shared" si="196"/>
        <v>0</v>
      </c>
      <c r="CW155">
        <f t="shared" si="197"/>
        <v>0</v>
      </c>
      <c r="CX155">
        <f t="shared" si="198"/>
        <v>0</v>
      </c>
      <c r="CY155">
        <f t="shared" si="199"/>
        <v>0</v>
      </c>
      <c r="CZ155">
        <f t="shared" si="200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58</v>
      </c>
      <c r="DW155" t="s">
        <v>58</v>
      </c>
      <c r="DX155">
        <v>1000</v>
      </c>
      <c r="EE155">
        <v>32653299</v>
      </c>
      <c r="EF155">
        <v>20</v>
      </c>
      <c r="EG155" t="s">
        <v>33</v>
      </c>
      <c r="EH155">
        <v>0</v>
      </c>
      <c r="EI155" t="s">
        <v>6</v>
      </c>
      <c r="EJ155">
        <v>1</v>
      </c>
      <c r="EK155">
        <v>0</v>
      </c>
      <c r="EL155" t="s">
        <v>59</v>
      </c>
      <c r="EM155" t="s">
        <v>60</v>
      </c>
      <c r="EO155" t="s">
        <v>6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FQ155">
        <v>0</v>
      </c>
      <c r="FR155">
        <f t="shared" si="201"/>
        <v>0</v>
      </c>
      <c r="FS155">
        <v>0</v>
      </c>
      <c r="FV155" t="s">
        <v>22</v>
      </c>
      <c r="FW155" t="s">
        <v>23</v>
      </c>
      <c r="FX155">
        <v>106</v>
      </c>
      <c r="FY155">
        <v>65</v>
      </c>
      <c r="GA155" t="s">
        <v>6</v>
      </c>
      <c r="GD155">
        <v>0</v>
      </c>
      <c r="GF155">
        <v>1613753229</v>
      </c>
      <c r="GG155">
        <v>2</v>
      </c>
      <c r="GH155">
        <v>1</v>
      </c>
      <c r="GI155">
        <v>4</v>
      </c>
      <c r="GJ155">
        <v>0</v>
      </c>
      <c r="GK155">
        <f>ROUND(R155*(S12)/100,0)</f>
        <v>0</v>
      </c>
      <c r="GL155">
        <f t="shared" si="202"/>
        <v>0</v>
      </c>
      <c r="GM155">
        <f t="shared" si="203"/>
        <v>0</v>
      </c>
      <c r="GN155">
        <f t="shared" si="204"/>
        <v>0</v>
      </c>
      <c r="GO155">
        <f t="shared" si="205"/>
        <v>0</v>
      </c>
      <c r="GP155">
        <f t="shared" si="206"/>
        <v>0</v>
      </c>
      <c r="GR155">
        <v>0</v>
      </c>
      <c r="GS155">
        <v>3</v>
      </c>
      <c r="GT155">
        <v>0</v>
      </c>
      <c r="GU155" t="s">
        <v>6</v>
      </c>
      <c r="GV155">
        <f t="shared" si="207"/>
        <v>0</v>
      </c>
      <c r="GW155">
        <v>1</v>
      </c>
      <c r="GX155">
        <f t="shared" si="208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162</v>
      </c>
      <c r="D156" s="2"/>
      <c r="E156" s="2" t="s">
        <v>227</v>
      </c>
      <c r="F156" s="2" t="s">
        <v>72</v>
      </c>
      <c r="G156" s="2" t="s">
        <v>73</v>
      </c>
      <c r="H156" s="2" t="s">
        <v>58</v>
      </c>
      <c r="I156" s="2">
        <f>I140*J156</f>
        <v>0</v>
      </c>
      <c r="J156" s="2">
        <v>0</v>
      </c>
      <c r="K156" s="2"/>
      <c r="L156" s="2"/>
      <c r="M156" s="2"/>
      <c r="N156" s="2"/>
      <c r="O156" s="2">
        <f t="shared" si="171"/>
        <v>0</v>
      </c>
      <c r="P156" s="2">
        <f t="shared" si="172"/>
        <v>0</v>
      </c>
      <c r="Q156" s="2">
        <f t="shared" si="173"/>
        <v>0</v>
      </c>
      <c r="R156" s="2">
        <f t="shared" si="174"/>
        <v>0</v>
      </c>
      <c r="S156" s="2">
        <f t="shared" si="175"/>
        <v>0</v>
      </c>
      <c r="T156" s="2">
        <f t="shared" si="176"/>
        <v>0</v>
      </c>
      <c r="U156" s="2">
        <f t="shared" si="177"/>
        <v>0</v>
      </c>
      <c r="V156" s="2">
        <f t="shared" si="178"/>
        <v>0</v>
      </c>
      <c r="W156" s="2">
        <f t="shared" si="179"/>
        <v>0</v>
      </c>
      <c r="X156" s="2">
        <f t="shared" si="180"/>
        <v>0</v>
      </c>
      <c r="Y156" s="2">
        <f t="shared" si="181"/>
        <v>0</v>
      </c>
      <c r="Z156" s="2"/>
      <c r="AA156" s="2">
        <v>34650331</v>
      </c>
      <c r="AB156" s="2">
        <f t="shared" si="182"/>
        <v>9550.01</v>
      </c>
      <c r="AC156" s="2">
        <f t="shared" si="170"/>
        <v>9550.01</v>
      </c>
      <c r="AD156" s="2">
        <f t="shared" si="183"/>
        <v>0</v>
      </c>
      <c r="AE156" s="2">
        <f t="shared" si="184"/>
        <v>0</v>
      </c>
      <c r="AF156" s="2">
        <f t="shared" si="185"/>
        <v>0</v>
      </c>
      <c r="AG156" s="2">
        <f t="shared" si="186"/>
        <v>0</v>
      </c>
      <c r="AH156" s="2">
        <f t="shared" si="187"/>
        <v>0</v>
      </c>
      <c r="AI156" s="2">
        <f t="shared" si="188"/>
        <v>0</v>
      </c>
      <c r="AJ156" s="2">
        <f t="shared" si="189"/>
        <v>0</v>
      </c>
      <c r="AK156" s="2">
        <v>9550.01</v>
      </c>
      <c r="AL156" s="2">
        <v>9550.01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74</v>
      </c>
      <c r="BK156" s="2"/>
      <c r="BL156" s="2"/>
      <c r="BM156" s="2">
        <v>500001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0</v>
      </c>
      <c r="CA156" s="2">
        <v>0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0"/>
        <v>0</v>
      </c>
      <c r="CQ156" s="2">
        <f t="shared" si="191"/>
        <v>9550.01</v>
      </c>
      <c r="CR156" s="2">
        <f t="shared" si="192"/>
        <v>0</v>
      </c>
      <c r="CS156" s="2">
        <f t="shared" si="193"/>
        <v>0</v>
      </c>
      <c r="CT156" s="2">
        <f t="shared" si="194"/>
        <v>0</v>
      </c>
      <c r="CU156" s="2">
        <f t="shared" si="195"/>
        <v>0</v>
      </c>
      <c r="CV156" s="2">
        <f t="shared" si="196"/>
        <v>0</v>
      </c>
      <c r="CW156" s="2">
        <f t="shared" si="197"/>
        <v>0</v>
      </c>
      <c r="CX156" s="2">
        <f t="shared" si="198"/>
        <v>0</v>
      </c>
      <c r="CY156" s="2">
        <f t="shared" si="199"/>
        <v>0</v>
      </c>
      <c r="CZ156" s="2">
        <f t="shared" si="200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58</v>
      </c>
      <c r="DW156" s="2" t="s">
        <v>58</v>
      </c>
      <c r="DX156" s="2">
        <v>1000</v>
      </c>
      <c r="DY156" s="2"/>
      <c r="DZ156" s="2"/>
      <c r="EA156" s="2"/>
      <c r="EB156" s="2"/>
      <c r="EC156" s="2"/>
      <c r="ED156" s="2"/>
      <c r="EE156" s="2">
        <v>32653291</v>
      </c>
      <c r="EF156" s="2">
        <v>20</v>
      </c>
      <c r="EG156" s="2" t="s">
        <v>33</v>
      </c>
      <c r="EH156" s="2">
        <v>0</v>
      </c>
      <c r="EI156" s="2" t="s">
        <v>6</v>
      </c>
      <c r="EJ156" s="2">
        <v>1</v>
      </c>
      <c r="EK156" s="2">
        <v>500001</v>
      </c>
      <c r="EL156" s="2" t="s">
        <v>34</v>
      </c>
      <c r="EM156" s="2" t="s">
        <v>35</v>
      </c>
      <c r="EN156" s="2"/>
      <c r="EO156" s="2" t="s">
        <v>6</v>
      </c>
      <c r="EP156" s="2"/>
      <c r="EQ156" s="2">
        <v>0</v>
      </c>
      <c r="ER156" s="2">
        <v>9550.01</v>
      </c>
      <c r="ES156" s="2">
        <v>9550.01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1"/>
        <v>0</v>
      </c>
      <c r="FS156" s="2">
        <v>0</v>
      </c>
      <c r="FT156" s="2"/>
      <c r="FU156" s="2"/>
      <c r="FV156" s="2"/>
      <c r="FW156" s="2"/>
      <c r="FX156" s="2">
        <v>0</v>
      </c>
      <c r="FY156" s="2">
        <v>0</v>
      </c>
      <c r="FZ156" s="2"/>
      <c r="GA156" s="2" t="s">
        <v>6</v>
      </c>
      <c r="GB156" s="2"/>
      <c r="GC156" s="2"/>
      <c r="GD156" s="2">
        <v>0</v>
      </c>
      <c r="GE156" s="2"/>
      <c r="GF156" s="2">
        <v>654489916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2"/>
        <v>0</v>
      </c>
      <c r="GM156" s="2">
        <f t="shared" si="203"/>
        <v>0</v>
      </c>
      <c r="GN156" s="2">
        <f t="shared" si="204"/>
        <v>0</v>
      </c>
      <c r="GO156" s="2">
        <f t="shared" si="205"/>
        <v>0</v>
      </c>
      <c r="GP156" s="2">
        <f t="shared" si="206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07"/>
        <v>0</v>
      </c>
      <c r="GW156" s="2">
        <v>1</v>
      </c>
      <c r="GX156" s="2">
        <f t="shared" si="208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177</v>
      </c>
      <c r="E157" t="s">
        <v>227</v>
      </c>
      <c r="F157" t="s">
        <v>72</v>
      </c>
      <c r="G157" t="s">
        <v>73</v>
      </c>
      <c r="H157" t="s">
        <v>58</v>
      </c>
      <c r="I157">
        <f>I141*J157</f>
        <v>0</v>
      </c>
      <c r="J157">
        <v>0</v>
      </c>
      <c r="O157">
        <f t="shared" si="171"/>
        <v>0</v>
      </c>
      <c r="P157">
        <f t="shared" si="172"/>
        <v>0</v>
      </c>
      <c r="Q157">
        <f t="shared" si="173"/>
        <v>0</v>
      </c>
      <c r="R157">
        <f t="shared" si="174"/>
        <v>0</v>
      </c>
      <c r="S157">
        <f t="shared" si="175"/>
        <v>0</v>
      </c>
      <c r="T157">
        <f t="shared" si="176"/>
        <v>0</v>
      </c>
      <c r="U157">
        <f t="shared" si="177"/>
        <v>0</v>
      </c>
      <c r="V157">
        <f t="shared" si="178"/>
        <v>0</v>
      </c>
      <c r="W157">
        <f t="shared" si="179"/>
        <v>0</v>
      </c>
      <c r="X157">
        <f t="shared" si="180"/>
        <v>0</v>
      </c>
      <c r="Y157">
        <f t="shared" si="181"/>
        <v>0</v>
      </c>
      <c r="AA157">
        <v>34650332</v>
      </c>
      <c r="AB157">
        <f t="shared" si="182"/>
        <v>9550.01</v>
      </c>
      <c r="AC157">
        <f t="shared" si="170"/>
        <v>9550.01</v>
      </c>
      <c r="AD157">
        <f t="shared" si="183"/>
        <v>0</v>
      </c>
      <c r="AE157">
        <f t="shared" si="184"/>
        <v>0</v>
      </c>
      <c r="AF157">
        <f t="shared" si="185"/>
        <v>0</v>
      </c>
      <c r="AG157">
        <f t="shared" si="186"/>
        <v>0</v>
      </c>
      <c r="AH157">
        <f t="shared" si="187"/>
        <v>0</v>
      </c>
      <c r="AI157">
        <f t="shared" si="188"/>
        <v>0</v>
      </c>
      <c r="AJ157">
        <f t="shared" si="189"/>
        <v>0</v>
      </c>
      <c r="AK157">
        <v>9550.01</v>
      </c>
      <c r="AL157">
        <v>9550.01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74</v>
      </c>
      <c r="BM157">
        <v>500001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0</v>
      </c>
      <c r="CA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0"/>
        <v>0</v>
      </c>
      <c r="CQ157">
        <f t="shared" si="191"/>
        <v>71625.074999999997</v>
      </c>
      <c r="CR157">
        <f t="shared" si="192"/>
        <v>0</v>
      </c>
      <c r="CS157">
        <f t="shared" si="193"/>
        <v>0</v>
      </c>
      <c r="CT157">
        <f t="shared" si="194"/>
        <v>0</v>
      </c>
      <c r="CU157">
        <f t="shared" si="195"/>
        <v>0</v>
      </c>
      <c r="CV157">
        <f t="shared" si="196"/>
        <v>0</v>
      </c>
      <c r="CW157">
        <f t="shared" si="197"/>
        <v>0</v>
      </c>
      <c r="CX157">
        <f t="shared" si="198"/>
        <v>0</v>
      </c>
      <c r="CY157">
        <f t="shared" si="199"/>
        <v>0</v>
      </c>
      <c r="CZ157">
        <f t="shared" si="200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58</v>
      </c>
      <c r="DW157" t="s">
        <v>58</v>
      </c>
      <c r="DX157">
        <v>1000</v>
      </c>
      <c r="EE157">
        <v>32653291</v>
      </c>
      <c r="EF157">
        <v>20</v>
      </c>
      <c r="EG157" t="s">
        <v>33</v>
      </c>
      <c r="EH157">
        <v>0</v>
      </c>
      <c r="EI157" t="s">
        <v>6</v>
      </c>
      <c r="EJ157">
        <v>1</v>
      </c>
      <c r="EK157">
        <v>500001</v>
      </c>
      <c r="EL157" t="s">
        <v>34</v>
      </c>
      <c r="EM157" t="s">
        <v>35</v>
      </c>
      <c r="EO157" t="s">
        <v>6</v>
      </c>
      <c r="EQ157">
        <v>0</v>
      </c>
      <c r="ER157">
        <v>9550.01</v>
      </c>
      <c r="ES157">
        <v>9550.01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1"/>
        <v>0</v>
      </c>
      <c r="FS157">
        <v>0</v>
      </c>
      <c r="FX157">
        <v>0</v>
      </c>
      <c r="FY157">
        <v>0</v>
      </c>
      <c r="GA157" t="s">
        <v>6</v>
      </c>
      <c r="GD157">
        <v>0</v>
      </c>
      <c r="GF157">
        <v>654489916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2"/>
        <v>0</v>
      </c>
      <c r="GM157">
        <f t="shared" si="203"/>
        <v>0</v>
      </c>
      <c r="GN157">
        <f t="shared" si="204"/>
        <v>0</v>
      </c>
      <c r="GO157">
        <f t="shared" si="205"/>
        <v>0</v>
      </c>
      <c r="GP157">
        <f t="shared" si="206"/>
        <v>0</v>
      </c>
      <c r="GR157">
        <v>0</v>
      </c>
      <c r="GS157">
        <v>3</v>
      </c>
      <c r="GT157">
        <v>0</v>
      </c>
      <c r="GU157" t="s">
        <v>6</v>
      </c>
      <c r="GV157">
        <f t="shared" si="207"/>
        <v>0</v>
      </c>
      <c r="GW157">
        <v>1</v>
      </c>
      <c r="GX157">
        <f t="shared" si="208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163</v>
      </c>
      <c r="D158" s="2"/>
      <c r="E158" s="2" t="s">
        <v>228</v>
      </c>
      <c r="F158" s="2" t="s">
        <v>189</v>
      </c>
      <c r="G158" s="2" t="s">
        <v>190</v>
      </c>
      <c r="H158" s="2" t="s">
        <v>58</v>
      </c>
      <c r="I158" s="2">
        <f>I140*J158</f>
        <v>0</v>
      </c>
      <c r="J158" s="2">
        <v>0</v>
      </c>
      <c r="K158" s="2"/>
      <c r="L158" s="2"/>
      <c r="M158" s="2"/>
      <c r="N158" s="2"/>
      <c r="O158" s="2">
        <f t="shared" si="171"/>
        <v>0</v>
      </c>
      <c r="P158" s="2">
        <f t="shared" si="172"/>
        <v>0</v>
      </c>
      <c r="Q158" s="2">
        <f t="shared" si="173"/>
        <v>0</v>
      </c>
      <c r="R158" s="2">
        <f t="shared" si="174"/>
        <v>0</v>
      </c>
      <c r="S158" s="2">
        <f t="shared" si="175"/>
        <v>0</v>
      </c>
      <c r="T158" s="2">
        <f t="shared" si="176"/>
        <v>0</v>
      </c>
      <c r="U158" s="2">
        <f t="shared" si="177"/>
        <v>0</v>
      </c>
      <c r="V158" s="2">
        <f t="shared" si="178"/>
        <v>0</v>
      </c>
      <c r="W158" s="2">
        <f t="shared" si="179"/>
        <v>0</v>
      </c>
      <c r="X158" s="2">
        <f t="shared" si="180"/>
        <v>0</v>
      </c>
      <c r="Y158" s="2">
        <f t="shared" si="181"/>
        <v>0</v>
      </c>
      <c r="Z158" s="2"/>
      <c r="AA158" s="2">
        <v>34650331</v>
      </c>
      <c r="AB158" s="2">
        <f t="shared" si="182"/>
        <v>6667</v>
      </c>
      <c r="AC158" s="2">
        <f t="shared" si="170"/>
        <v>6667</v>
      </c>
      <c r="AD158" s="2">
        <f t="shared" si="183"/>
        <v>0</v>
      </c>
      <c r="AE158" s="2">
        <f t="shared" si="184"/>
        <v>0</v>
      </c>
      <c r="AF158" s="2">
        <f t="shared" si="185"/>
        <v>0</v>
      </c>
      <c r="AG158" s="2">
        <f t="shared" si="186"/>
        <v>0</v>
      </c>
      <c r="AH158" s="2">
        <f t="shared" si="187"/>
        <v>0</v>
      </c>
      <c r="AI158" s="2">
        <f t="shared" si="188"/>
        <v>0</v>
      </c>
      <c r="AJ158" s="2">
        <f t="shared" si="189"/>
        <v>0</v>
      </c>
      <c r="AK158" s="2">
        <v>6667</v>
      </c>
      <c r="AL158" s="2">
        <v>6667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161</v>
      </c>
      <c r="BK158" s="2"/>
      <c r="BL158" s="2"/>
      <c r="BM158" s="2">
        <v>500001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0</v>
      </c>
      <c r="CA158" s="2">
        <v>0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0"/>
        <v>0</v>
      </c>
      <c r="CQ158" s="2">
        <f t="shared" si="191"/>
        <v>6667</v>
      </c>
      <c r="CR158" s="2">
        <f t="shared" si="192"/>
        <v>0</v>
      </c>
      <c r="CS158" s="2">
        <f t="shared" si="193"/>
        <v>0</v>
      </c>
      <c r="CT158" s="2">
        <f t="shared" si="194"/>
        <v>0</v>
      </c>
      <c r="CU158" s="2">
        <f t="shared" si="195"/>
        <v>0</v>
      </c>
      <c r="CV158" s="2">
        <f t="shared" si="196"/>
        <v>0</v>
      </c>
      <c r="CW158" s="2">
        <f t="shared" si="197"/>
        <v>0</v>
      </c>
      <c r="CX158" s="2">
        <f t="shared" si="198"/>
        <v>0</v>
      </c>
      <c r="CY158" s="2">
        <f t="shared" si="199"/>
        <v>0</v>
      </c>
      <c r="CZ158" s="2">
        <f t="shared" si="200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1009</v>
      </c>
      <c r="DV158" s="2" t="s">
        <v>58</v>
      </c>
      <c r="DW158" s="2" t="s">
        <v>58</v>
      </c>
      <c r="DX158" s="2">
        <v>1000</v>
      </c>
      <c r="DY158" s="2"/>
      <c r="DZ158" s="2"/>
      <c r="EA158" s="2"/>
      <c r="EB158" s="2"/>
      <c r="EC158" s="2"/>
      <c r="ED158" s="2"/>
      <c r="EE158" s="2">
        <v>32653291</v>
      </c>
      <c r="EF158" s="2">
        <v>20</v>
      </c>
      <c r="EG158" s="2" t="s">
        <v>33</v>
      </c>
      <c r="EH158" s="2">
        <v>0</v>
      </c>
      <c r="EI158" s="2" t="s">
        <v>6</v>
      </c>
      <c r="EJ158" s="2">
        <v>1</v>
      </c>
      <c r="EK158" s="2">
        <v>500001</v>
      </c>
      <c r="EL158" s="2" t="s">
        <v>34</v>
      </c>
      <c r="EM158" s="2" t="s">
        <v>35</v>
      </c>
      <c r="EN158" s="2"/>
      <c r="EO158" s="2" t="s">
        <v>6</v>
      </c>
      <c r="EP158" s="2"/>
      <c r="EQ158" s="2">
        <v>0</v>
      </c>
      <c r="ER158" s="2">
        <v>6667</v>
      </c>
      <c r="ES158" s="2">
        <v>6667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1"/>
        <v>0</v>
      </c>
      <c r="FS158" s="2">
        <v>0</v>
      </c>
      <c r="FT158" s="2"/>
      <c r="FU158" s="2"/>
      <c r="FV158" s="2"/>
      <c r="FW158" s="2"/>
      <c r="FX158" s="2">
        <v>0</v>
      </c>
      <c r="FY158" s="2">
        <v>0</v>
      </c>
      <c r="FZ158" s="2"/>
      <c r="GA158" s="2" t="s">
        <v>6</v>
      </c>
      <c r="GB158" s="2"/>
      <c r="GC158" s="2"/>
      <c r="GD158" s="2">
        <v>0</v>
      </c>
      <c r="GE158" s="2"/>
      <c r="GF158" s="2">
        <v>-2124557522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2"/>
        <v>0</v>
      </c>
      <c r="GM158" s="2">
        <f t="shared" si="203"/>
        <v>0</v>
      </c>
      <c r="GN158" s="2">
        <f t="shared" si="204"/>
        <v>0</v>
      </c>
      <c r="GO158" s="2">
        <f t="shared" si="205"/>
        <v>0</v>
      </c>
      <c r="GP158" s="2">
        <f t="shared" si="206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07"/>
        <v>0</v>
      </c>
      <c r="GW158" s="2">
        <v>1</v>
      </c>
      <c r="GX158" s="2">
        <f t="shared" si="208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178</v>
      </c>
      <c r="E159" t="s">
        <v>228</v>
      </c>
      <c r="F159" t="s">
        <v>189</v>
      </c>
      <c r="G159" t="s">
        <v>190</v>
      </c>
      <c r="H159" t="s">
        <v>58</v>
      </c>
      <c r="I159">
        <f>I141*J159</f>
        <v>0</v>
      </c>
      <c r="J159">
        <v>0</v>
      </c>
      <c r="O159">
        <f t="shared" si="171"/>
        <v>0</v>
      </c>
      <c r="P159">
        <f t="shared" si="172"/>
        <v>0</v>
      </c>
      <c r="Q159">
        <f t="shared" si="173"/>
        <v>0</v>
      </c>
      <c r="R159">
        <f t="shared" si="174"/>
        <v>0</v>
      </c>
      <c r="S159">
        <f t="shared" si="175"/>
        <v>0</v>
      </c>
      <c r="T159">
        <f t="shared" si="176"/>
        <v>0</v>
      </c>
      <c r="U159">
        <f t="shared" si="177"/>
        <v>0</v>
      </c>
      <c r="V159">
        <f t="shared" si="178"/>
        <v>0</v>
      </c>
      <c r="W159">
        <f t="shared" si="179"/>
        <v>0</v>
      </c>
      <c r="X159">
        <f t="shared" si="180"/>
        <v>0</v>
      </c>
      <c r="Y159">
        <f t="shared" si="181"/>
        <v>0</v>
      </c>
      <c r="AA159">
        <v>34650332</v>
      </c>
      <c r="AB159">
        <f t="shared" si="182"/>
        <v>6667</v>
      </c>
      <c r="AC159">
        <f t="shared" si="170"/>
        <v>6667</v>
      </c>
      <c r="AD159">
        <f t="shared" si="183"/>
        <v>0</v>
      </c>
      <c r="AE159">
        <f t="shared" si="184"/>
        <v>0</v>
      </c>
      <c r="AF159">
        <f t="shared" si="185"/>
        <v>0</v>
      </c>
      <c r="AG159">
        <f t="shared" si="186"/>
        <v>0</v>
      </c>
      <c r="AH159">
        <f t="shared" si="187"/>
        <v>0</v>
      </c>
      <c r="AI159">
        <f t="shared" si="188"/>
        <v>0</v>
      </c>
      <c r="AJ159">
        <f t="shared" si="189"/>
        <v>0</v>
      </c>
      <c r="AK159">
        <v>6667</v>
      </c>
      <c r="AL159">
        <v>6667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161</v>
      </c>
      <c r="BM159">
        <v>500001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0</v>
      </c>
      <c r="CA159">
        <v>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0"/>
        <v>0</v>
      </c>
      <c r="CQ159">
        <f t="shared" si="191"/>
        <v>50002.5</v>
      </c>
      <c r="CR159">
        <f t="shared" si="192"/>
        <v>0</v>
      </c>
      <c r="CS159">
        <f t="shared" si="193"/>
        <v>0</v>
      </c>
      <c r="CT159">
        <f t="shared" si="194"/>
        <v>0</v>
      </c>
      <c r="CU159">
        <f t="shared" si="195"/>
        <v>0</v>
      </c>
      <c r="CV159">
        <f t="shared" si="196"/>
        <v>0</v>
      </c>
      <c r="CW159">
        <f t="shared" si="197"/>
        <v>0</v>
      </c>
      <c r="CX159">
        <f t="shared" si="198"/>
        <v>0</v>
      </c>
      <c r="CY159">
        <f t="shared" si="199"/>
        <v>0</v>
      </c>
      <c r="CZ159">
        <f t="shared" si="200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1009</v>
      </c>
      <c r="DV159" t="s">
        <v>58</v>
      </c>
      <c r="DW159" t="s">
        <v>58</v>
      </c>
      <c r="DX159">
        <v>1000</v>
      </c>
      <c r="EE159">
        <v>32653291</v>
      </c>
      <c r="EF159">
        <v>20</v>
      </c>
      <c r="EG159" t="s">
        <v>33</v>
      </c>
      <c r="EH159">
        <v>0</v>
      </c>
      <c r="EI159" t="s">
        <v>6</v>
      </c>
      <c r="EJ159">
        <v>1</v>
      </c>
      <c r="EK159">
        <v>500001</v>
      </c>
      <c r="EL159" t="s">
        <v>34</v>
      </c>
      <c r="EM159" t="s">
        <v>35</v>
      </c>
      <c r="EO159" t="s">
        <v>6</v>
      </c>
      <c r="EQ159">
        <v>0</v>
      </c>
      <c r="ER159">
        <v>6667</v>
      </c>
      <c r="ES159">
        <v>6667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201"/>
        <v>0</v>
      </c>
      <c r="FS159">
        <v>0</v>
      </c>
      <c r="FX159">
        <v>0</v>
      </c>
      <c r="FY159">
        <v>0</v>
      </c>
      <c r="GA159" t="s">
        <v>6</v>
      </c>
      <c r="GD159">
        <v>0</v>
      </c>
      <c r="GF159">
        <v>-2124557522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2"/>
        <v>0</v>
      </c>
      <c r="GM159">
        <f t="shared" si="203"/>
        <v>0</v>
      </c>
      <c r="GN159">
        <f t="shared" si="204"/>
        <v>0</v>
      </c>
      <c r="GO159">
        <f t="shared" si="205"/>
        <v>0</v>
      </c>
      <c r="GP159">
        <f t="shared" si="206"/>
        <v>0</v>
      </c>
      <c r="GR159">
        <v>0</v>
      </c>
      <c r="GS159">
        <v>3</v>
      </c>
      <c r="GT159">
        <v>0</v>
      </c>
      <c r="GU159" t="s">
        <v>6</v>
      </c>
      <c r="GV159">
        <f t="shared" si="207"/>
        <v>0</v>
      </c>
      <c r="GW159">
        <v>1</v>
      </c>
      <c r="GX159">
        <f t="shared" si="208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164</v>
      </c>
      <c r="D160" s="2"/>
      <c r="E160" s="2" t="s">
        <v>229</v>
      </c>
      <c r="F160" s="2" t="s">
        <v>230</v>
      </c>
      <c r="G160" s="2" t="s">
        <v>231</v>
      </c>
      <c r="H160" s="2" t="s">
        <v>58</v>
      </c>
      <c r="I160" s="2">
        <f>I140*J160</f>
        <v>0</v>
      </c>
      <c r="J160" s="2">
        <v>0</v>
      </c>
      <c r="K160" s="2"/>
      <c r="L160" s="2"/>
      <c r="M160" s="2"/>
      <c r="N160" s="2"/>
      <c r="O160" s="2">
        <f t="shared" si="171"/>
        <v>0</v>
      </c>
      <c r="P160" s="2">
        <f t="shared" si="172"/>
        <v>0</v>
      </c>
      <c r="Q160" s="2">
        <f t="shared" si="173"/>
        <v>0</v>
      </c>
      <c r="R160" s="2">
        <f t="shared" si="174"/>
        <v>0</v>
      </c>
      <c r="S160" s="2">
        <f t="shared" si="175"/>
        <v>0</v>
      </c>
      <c r="T160" s="2">
        <f t="shared" si="176"/>
        <v>0</v>
      </c>
      <c r="U160" s="2">
        <f t="shared" si="177"/>
        <v>0</v>
      </c>
      <c r="V160" s="2">
        <f t="shared" si="178"/>
        <v>0</v>
      </c>
      <c r="W160" s="2">
        <f t="shared" si="179"/>
        <v>0</v>
      </c>
      <c r="X160" s="2">
        <f t="shared" si="180"/>
        <v>0</v>
      </c>
      <c r="Y160" s="2">
        <f t="shared" si="181"/>
        <v>0</v>
      </c>
      <c r="Z160" s="2"/>
      <c r="AA160" s="2">
        <v>34650331</v>
      </c>
      <c r="AB160" s="2">
        <f t="shared" si="182"/>
        <v>0</v>
      </c>
      <c r="AC160" s="2">
        <f t="shared" si="170"/>
        <v>0</v>
      </c>
      <c r="AD160" s="2">
        <f t="shared" si="183"/>
        <v>0</v>
      </c>
      <c r="AE160" s="2">
        <f t="shared" si="184"/>
        <v>0</v>
      </c>
      <c r="AF160" s="2">
        <f t="shared" si="185"/>
        <v>0</v>
      </c>
      <c r="AG160" s="2">
        <f t="shared" si="186"/>
        <v>0</v>
      </c>
      <c r="AH160" s="2">
        <f t="shared" si="187"/>
        <v>0</v>
      </c>
      <c r="AI160" s="2">
        <f t="shared" si="188"/>
        <v>0</v>
      </c>
      <c r="AJ160" s="2">
        <f t="shared" si="189"/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0"/>
        <v>0</v>
      </c>
      <c r="CQ160" s="2">
        <f t="shared" si="191"/>
        <v>0</v>
      </c>
      <c r="CR160" s="2">
        <f t="shared" si="192"/>
        <v>0</v>
      </c>
      <c r="CS160" s="2">
        <f t="shared" si="193"/>
        <v>0</v>
      </c>
      <c r="CT160" s="2">
        <f t="shared" si="194"/>
        <v>0</v>
      </c>
      <c r="CU160" s="2">
        <f t="shared" si="195"/>
        <v>0</v>
      </c>
      <c r="CV160" s="2">
        <f t="shared" si="196"/>
        <v>0</v>
      </c>
      <c r="CW160" s="2">
        <f t="shared" si="197"/>
        <v>0</v>
      </c>
      <c r="CX160" s="2">
        <f t="shared" si="198"/>
        <v>0</v>
      </c>
      <c r="CY160" s="2">
        <f t="shared" si="199"/>
        <v>0</v>
      </c>
      <c r="CZ160" s="2">
        <f t="shared" si="200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1009</v>
      </c>
      <c r="DV160" s="2" t="s">
        <v>58</v>
      </c>
      <c r="DW160" s="2" t="s">
        <v>58</v>
      </c>
      <c r="DX160" s="2">
        <v>1000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33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59</v>
      </c>
      <c r="EM160" s="2" t="s">
        <v>60</v>
      </c>
      <c r="EN160" s="2"/>
      <c r="EO160" s="2" t="s">
        <v>6</v>
      </c>
      <c r="EP160" s="2"/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1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6</v>
      </c>
      <c r="GB160" s="2"/>
      <c r="GC160" s="2"/>
      <c r="GD160" s="2">
        <v>0</v>
      </c>
      <c r="GE160" s="2"/>
      <c r="GF160" s="2">
        <v>1511376573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202"/>
        <v>0</v>
      </c>
      <c r="GM160" s="2">
        <f t="shared" si="203"/>
        <v>0</v>
      </c>
      <c r="GN160" s="2">
        <f t="shared" si="204"/>
        <v>0</v>
      </c>
      <c r="GO160" s="2">
        <f t="shared" si="205"/>
        <v>0</v>
      </c>
      <c r="GP160" s="2">
        <f t="shared" si="206"/>
        <v>0</v>
      </c>
      <c r="GQ160" s="2"/>
      <c r="GR160" s="2">
        <v>0</v>
      </c>
      <c r="GS160" s="2">
        <v>3</v>
      </c>
      <c r="GT160" s="2">
        <v>0</v>
      </c>
      <c r="GU160" s="2" t="s">
        <v>6</v>
      </c>
      <c r="GV160" s="2">
        <f t="shared" si="207"/>
        <v>0</v>
      </c>
      <c r="GW160" s="2">
        <v>1</v>
      </c>
      <c r="GX160" s="2">
        <f t="shared" si="208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179</v>
      </c>
      <c r="E161" t="s">
        <v>229</v>
      </c>
      <c r="F161" t="s">
        <v>230</v>
      </c>
      <c r="G161" t="s">
        <v>231</v>
      </c>
      <c r="H161" t="s">
        <v>58</v>
      </c>
      <c r="I161">
        <f>I141*J161</f>
        <v>0</v>
      </c>
      <c r="J161">
        <v>0</v>
      </c>
      <c r="O161">
        <f t="shared" si="171"/>
        <v>0</v>
      </c>
      <c r="P161">
        <f t="shared" si="172"/>
        <v>0</v>
      </c>
      <c r="Q161">
        <f t="shared" si="173"/>
        <v>0</v>
      </c>
      <c r="R161">
        <f t="shared" si="174"/>
        <v>0</v>
      </c>
      <c r="S161">
        <f t="shared" si="175"/>
        <v>0</v>
      </c>
      <c r="T161">
        <f t="shared" si="176"/>
        <v>0</v>
      </c>
      <c r="U161">
        <f t="shared" si="177"/>
        <v>0</v>
      </c>
      <c r="V161">
        <f t="shared" si="178"/>
        <v>0</v>
      </c>
      <c r="W161">
        <f t="shared" si="179"/>
        <v>0</v>
      </c>
      <c r="X161">
        <f t="shared" si="180"/>
        <v>0</v>
      </c>
      <c r="Y161">
        <f t="shared" si="181"/>
        <v>0</v>
      </c>
      <c r="AA161">
        <v>34650332</v>
      </c>
      <c r="AB161">
        <f t="shared" si="182"/>
        <v>0</v>
      </c>
      <c r="AC161">
        <f t="shared" si="170"/>
        <v>0</v>
      </c>
      <c r="AD161">
        <f t="shared" si="183"/>
        <v>0</v>
      </c>
      <c r="AE161">
        <f t="shared" si="184"/>
        <v>0</v>
      </c>
      <c r="AF161">
        <f t="shared" si="185"/>
        <v>0</v>
      </c>
      <c r="AG161">
        <f t="shared" si="186"/>
        <v>0</v>
      </c>
      <c r="AH161">
        <f t="shared" si="187"/>
        <v>0</v>
      </c>
      <c r="AI161">
        <f t="shared" si="188"/>
        <v>0</v>
      </c>
      <c r="AJ161">
        <f t="shared" si="189"/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0"/>
        <v>0</v>
      </c>
      <c r="CQ161">
        <f t="shared" si="191"/>
        <v>0</v>
      </c>
      <c r="CR161">
        <f t="shared" si="192"/>
        <v>0</v>
      </c>
      <c r="CS161">
        <f t="shared" si="193"/>
        <v>0</v>
      </c>
      <c r="CT161">
        <f t="shared" si="194"/>
        <v>0</v>
      </c>
      <c r="CU161">
        <f t="shared" si="195"/>
        <v>0</v>
      </c>
      <c r="CV161">
        <f t="shared" si="196"/>
        <v>0</v>
      </c>
      <c r="CW161">
        <f t="shared" si="197"/>
        <v>0</v>
      </c>
      <c r="CX161">
        <f t="shared" si="198"/>
        <v>0</v>
      </c>
      <c r="CY161">
        <f t="shared" si="199"/>
        <v>0</v>
      </c>
      <c r="CZ161">
        <f t="shared" si="200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1009</v>
      </c>
      <c r="DV161" t="s">
        <v>58</v>
      </c>
      <c r="DW161" t="s">
        <v>58</v>
      </c>
      <c r="DX161">
        <v>1000</v>
      </c>
      <c r="EE161">
        <v>32653299</v>
      </c>
      <c r="EF161">
        <v>20</v>
      </c>
      <c r="EG161" t="s">
        <v>33</v>
      </c>
      <c r="EH161">
        <v>0</v>
      </c>
      <c r="EI161" t="s">
        <v>6</v>
      </c>
      <c r="EJ161">
        <v>1</v>
      </c>
      <c r="EK161">
        <v>0</v>
      </c>
      <c r="EL161" t="s">
        <v>59</v>
      </c>
      <c r="EM161" t="s">
        <v>60</v>
      </c>
      <c r="EO161" t="s">
        <v>6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201"/>
        <v>0</v>
      </c>
      <c r="FS161">
        <v>0</v>
      </c>
      <c r="FV161" t="s">
        <v>22</v>
      </c>
      <c r="FW161" t="s">
        <v>23</v>
      </c>
      <c r="FX161">
        <v>106</v>
      </c>
      <c r="FY161">
        <v>65</v>
      </c>
      <c r="GA161" t="s">
        <v>6</v>
      </c>
      <c r="GD161">
        <v>0</v>
      </c>
      <c r="GF161">
        <v>1511376573</v>
      </c>
      <c r="GG161">
        <v>2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202"/>
        <v>0</v>
      </c>
      <c r="GM161">
        <f t="shared" si="203"/>
        <v>0</v>
      </c>
      <c r="GN161">
        <f t="shared" si="204"/>
        <v>0</v>
      </c>
      <c r="GO161">
        <f t="shared" si="205"/>
        <v>0</v>
      </c>
      <c r="GP161">
        <f t="shared" si="206"/>
        <v>0</v>
      </c>
      <c r="GR161">
        <v>0</v>
      </c>
      <c r="GS161">
        <v>3</v>
      </c>
      <c r="GT161">
        <v>0</v>
      </c>
      <c r="GU161" t="s">
        <v>6</v>
      </c>
      <c r="GV161">
        <f t="shared" si="207"/>
        <v>0</v>
      </c>
      <c r="GW161">
        <v>1</v>
      </c>
      <c r="GX161">
        <f t="shared" si="208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165</v>
      </c>
      <c r="D162" s="2"/>
      <c r="E162" s="2" t="s">
        <v>232</v>
      </c>
      <c r="F162" s="2" t="s">
        <v>84</v>
      </c>
      <c r="G162" s="2" t="s">
        <v>85</v>
      </c>
      <c r="H162" s="2" t="s">
        <v>31</v>
      </c>
      <c r="I162" s="2">
        <f>I140*J162</f>
        <v>0</v>
      </c>
      <c r="J162" s="2">
        <v>0</v>
      </c>
      <c r="K162" s="2"/>
      <c r="L162" s="2"/>
      <c r="M162" s="2"/>
      <c r="N162" s="2"/>
      <c r="O162" s="2">
        <f t="shared" si="171"/>
        <v>0</v>
      </c>
      <c r="P162" s="2">
        <f t="shared" si="172"/>
        <v>0</v>
      </c>
      <c r="Q162" s="2">
        <f t="shared" si="173"/>
        <v>0</v>
      </c>
      <c r="R162" s="2">
        <f t="shared" si="174"/>
        <v>0</v>
      </c>
      <c r="S162" s="2">
        <f t="shared" si="175"/>
        <v>0</v>
      </c>
      <c r="T162" s="2">
        <f t="shared" si="176"/>
        <v>0</v>
      </c>
      <c r="U162" s="2">
        <f t="shared" si="177"/>
        <v>0</v>
      </c>
      <c r="V162" s="2">
        <f t="shared" si="178"/>
        <v>0</v>
      </c>
      <c r="W162" s="2">
        <f t="shared" si="179"/>
        <v>0</v>
      </c>
      <c r="X162" s="2">
        <f t="shared" si="180"/>
        <v>0</v>
      </c>
      <c r="Y162" s="2">
        <f t="shared" si="181"/>
        <v>0</v>
      </c>
      <c r="Z162" s="2"/>
      <c r="AA162" s="2">
        <v>34650331</v>
      </c>
      <c r="AB162" s="2">
        <f t="shared" si="182"/>
        <v>0</v>
      </c>
      <c r="AC162" s="2">
        <f t="shared" si="170"/>
        <v>0</v>
      </c>
      <c r="AD162" s="2">
        <f t="shared" si="183"/>
        <v>0</v>
      </c>
      <c r="AE162" s="2">
        <f t="shared" si="184"/>
        <v>0</v>
      </c>
      <c r="AF162" s="2">
        <f t="shared" si="185"/>
        <v>0</v>
      </c>
      <c r="AG162" s="2">
        <f t="shared" si="186"/>
        <v>0</v>
      </c>
      <c r="AH162" s="2">
        <f t="shared" si="187"/>
        <v>0</v>
      </c>
      <c r="AI162" s="2">
        <f t="shared" si="188"/>
        <v>0</v>
      </c>
      <c r="AJ162" s="2">
        <f t="shared" si="189"/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106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6</v>
      </c>
      <c r="BK162" s="2"/>
      <c r="BL162" s="2"/>
      <c r="BM162" s="2">
        <v>0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106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0"/>
        <v>0</v>
      </c>
      <c r="CQ162" s="2">
        <f t="shared" si="191"/>
        <v>0</v>
      </c>
      <c r="CR162" s="2">
        <f t="shared" si="192"/>
        <v>0</v>
      </c>
      <c r="CS162" s="2">
        <f t="shared" si="193"/>
        <v>0</v>
      </c>
      <c r="CT162" s="2">
        <f t="shared" si="194"/>
        <v>0</v>
      </c>
      <c r="CU162" s="2">
        <f t="shared" si="195"/>
        <v>0</v>
      </c>
      <c r="CV162" s="2">
        <f t="shared" si="196"/>
        <v>0</v>
      </c>
      <c r="CW162" s="2">
        <f t="shared" si="197"/>
        <v>0</v>
      </c>
      <c r="CX162" s="2">
        <f t="shared" si="198"/>
        <v>0</v>
      </c>
      <c r="CY162" s="2">
        <f t="shared" si="199"/>
        <v>0</v>
      </c>
      <c r="CZ162" s="2">
        <f t="shared" si="200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1010</v>
      </c>
      <c r="DV162" s="2" t="s">
        <v>31</v>
      </c>
      <c r="DW162" s="2" t="s">
        <v>31</v>
      </c>
      <c r="DX162" s="2">
        <v>1</v>
      </c>
      <c r="DY162" s="2"/>
      <c r="DZ162" s="2"/>
      <c r="EA162" s="2"/>
      <c r="EB162" s="2"/>
      <c r="EC162" s="2"/>
      <c r="ED162" s="2"/>
      <c r="EE162" s="2">
        <v>32653299</v>
      </c>
      <c r="EF162" s="2">
        <v>20</v>
      </c>
      <c r="EG162" s="2" t="s">
        <v>33</v>
      </c>
      <c r="EH162" s="2">
        <v>0</v>
      </c>
      <c r="EI162" s="2" t="s">
        <v>6</v>
      </c>
      <c r="EJ162" s="2">
        <v>1</v>
      </c>
      <c r="EK162" s="2">
        <v>0</v>
      </c>
      <c r="EL162" s="2" t="s">
        <v>59</v>
      </c>
      <c r="EM162" s="2" t="s">
        <v>60</v>
      </c>
      <c r="EN162" s="2"/>
      <c r="EO162" s="2" t="s">
        <v>6</v>
      </c>
      <c r="EP162" s="2"/>
      <c r="EQ162" s="2">
        <v>0</v>
      </c>
      <c r="ER162" s="2">
        <v>0</v>
      </c>
      <c r="ES162" s="2">
        <v>0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1"/>
        <v>0</v>
      </c>
      <c r="FS162" s="2">
        <v>0</v>
      </c>
      <c r="FT162" s="2"/>
      <c r="FU162" s="2"/>
      <c r="FV162" s="2"/>
      <c r="FW162" s="2"/>
      <c r="FX162" s="2">
        <v>106</v>
      </c>
      <c r="FY162" s="2">
        <v>65</v>
      </c>
      <c r="FZ162" s="2"/>
      <c r="GA162" s="2" t="s">
        <v>6</v>
      </c>
      <c r="GB162" s="2"/>
      <c r="GC162" s="2"/>
      <c r="GD162" s="2">
        <v>0</v>
      </c>
      <c r="GE162" s="2"/>
      <c r="GF162" s="2">
        <v>-1974579473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2"/>
        <v>0</v>
      </c>
      <c r="GM162" s="2">
        <f t="shared" si="203"/>
        <v>0</v>
      </c>
      <c r="GN162" s="2">
        <f t="shared" si="204"/>
        <v>0</v>
      </c>
      <c r="GO162" s="2">
        <f t="shared" si="205"/>
        <v>0</v>
      </c>
      <c r="GP162" s="2">
        <f t="shared" si="206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07"/>
        <v>0</v>
      </c>
      <c r="GW162" s="2">
        <v>1</v>
      </c>
      <c r="GX162" s="2">
        <f t="shared" si="208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180</v>
      </c>
      <c r="E163" t="s">
        <v>232</v>
      </c>
      <c r="F163" t="s">
        <v>84</v>
      </c>
      <c r="G163" t="s">
        <v>85</v>
      </c>
      <c r="H163" t="s">
        <v>31</v>
      </c>
      <c r="I163">
        <f>I141*J163</f>
        <v>0</v>
      </c>
      <c r="J163">
        <v>0</v>
      </c>
      <c r="O163">
        <f t="shared" si="171"/>
        <v>0</v>
      </c>
      <c r="P163">
        <f t="shared" si="172"/>
        <v>0</v>
      </c>
      <c r="Q163">
        <f t="shared" si="173"/>
        <v>0</v>
      </c>
      <c r="R163">
        <f t="shared" si="174"/>
        <v>0</v>
      </c>
      <c r="S163">
        <f t="shared" si="175"/>
        <v>0</v>
      </c>
      <c r="T163">
        <f t="shared" si="176"/>
        <v>0</v>
      </c>
      <c r="U163">
        <f t="shared" si="177"/>
        <v>0</v>
      </c>
      <c r="V163">
        <f t="shared" si="178"/>
        <v>0</v>
      </c>
      <c r="W163">
        <f t="shared" si="179"/>
        <v>0</v>
      </c>
      <c r="X163">
        <f t="shared" si="180"/>
        <v>0</v>
      </c>
      <c r="Y163">
        <f t="shared" si="181"/>
        <v>0</v>
      </c>
      <c r="AA163">
        <v>34650332</v>
      </c>
      <c r="AB163">
        <f t="shared" si="182"/>
        <v>0</v>
      </c>
      <c r="AC163">
        <f t="shared" si="170"/>
        <v>0</v>
      </c>
      <c r="AD163">
        <f t="shared" si="183"/>
        <v>0</v>
      </c>
      <c r="AE163">
        <f t="shared" si="184"/>
        <v>0</v>
      </c>
      <c r="AF163">
        <f t="shared" si="185"/>
        <v>0</v>
      </c>
      <c r="AG163">
        <f t="shared" si="186"/>
        <v>0</v>
      </c>
      <c r="AH163">
        <f t="shared" si="187"/>
        <v>0</v>
      </c>
      <c r="AI163">
        <f t="shared" si="188"/>
        <v>0</v>
      </c>
      <c r="AJ163">
        <f t="shared" si="189"/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90</v>
      </c>
      <c r="AU163">
        <v>52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6</v>
      </c>
      <c r="BM163">
        <v>0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106</v>
      </c>
      <c r="CA163">
        <v>65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0"/>
        <v>0</v>
      </c>
      <c r="CQ163">
        <f t="shared" si="191"/>
        <v>0</v>
      </c>
      <c r="CR163">
        <f t="shared" si="192"/>
        <v>0</v>
      </c>
      <c r="CS163">
        <f t="shared" si="193"/>
        <v>0</v>
      </c>
      <c r="CT163">
        <f t="shared" si="194"/>
        <v>0</v>
      </c>
      <c r="CU163">
        <f t="shared" si="195"/>
        <v>0</v>
      </c>
      <c r="CV163">
        <f t="shared" si="196"/>
        <v>0</v>
      </c>
      <c r="CW163">
        <f t="shared" si="197"/>
        <v>0</v>
      </c>
      <c r="CX163">
        <f t="shared" si="198"/>
        <v>0</v>
      </c>
      <c r="CY163">
        <f t="shared" si="199"/>
        <v>0</v>
      </c>
      <c r="CZ163">
        <f t="shared" si="200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1010</v>
      </c>
      <c r="DV163" t="s">
        <v>31</v>
      </c>
      <c r="DW163" t="s">
        <v>31</v>
      </c>
      <c r="DX163">
        <v>1</v>
      </c>
      <c r="EE163">
        <v>32653299</v>
      </c>
      <c r="EF163">
        <v>20</v>
      </c>
      <c r="EG163" t="s">
        <v>33</v>
      </c>
      <c r="EH163">
        <v>0</v>
      </c>
      <c r="EI163" t="s">
        <v>6</v>
      </c>
      <c r="EJ163">
        <v>1</v>
      </c>
      <c r="EK163">
        <v>0</v>
      </c>
      <c r="EL163" t="s">
        <v>59</v>
      </c>
      <c r="EM163" t="s">
        <v>60</v>
      </c>
      <c r="EO163" t="s">
        <v>6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201"/>
        <v>0</v>
      </c>
      <c r="FS163">
        <v>0</v>
      </c>
      <c r="FV163" t="s">
        <v>22</v>
      </c>
      <c r="FW163" t="s">
        <v>23</v>
      </c>
      <c r="FX163">
        <v>106</v>
      </c>
      <c r="FY163">
        <v>65</v>
      </c>
      <c r="GA163" t="s">
        <v>6</v>
      </c>
      <c r="GD163">
        <v>0</v>
      </c>
      <c r="GF163">
        <v>-1974579473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2"/>
        <v>0</v>
      </c>
      <c r="GM163">
        <f t="shared" si="203"/>
        <v>0</v>
      </c>
      <c r="GN163">
        <f t="shared" si="204"/>
        <v>0</v>
      </c>
      <c r="GO163">
        <f t="shared" si="205"/>
        <v>0</v>
      </c>
      <c r="GP163">
        <f t="shared" si="206"/>
        <v>0</v>
      </c>
      <c r="GR163">
        <v>0</v>
      </c>
      <c r="GS163">
        <v>3</v>
      </c>
      <c r="GT163">
        <v>0</v>
      </c>
      <c r="GU163" t="s">
        <v>6</v>
      </c>
      <c r="GV163">
        <f t="shared" si="207"/>
        <v>0</v>
      </c>
      <c r="GW163">
        <v>1</v>
      </c>
      <c r="GX163">
        <f t="shared" si="208"/>
        <v>0</v>
      </c>
      <c r="HA163">
        <v>0</v>
      </c>
      <c r="HB163">
        <v>0</v>
      </c>
      <c r="IK163">
        <v>0</v>
      </c>
    </row>
    <row r="164" spans="1:255" x14ac:dyDescent="0.2">
      <c r="A164" s="2">
        <v>17</v>
      </c>
      <c r="B164" s="2">
        <v>1</v>
      </c>
      <c r="C164" s="2">
        <f>ROW(SmtRes!A198)</f>
        <v>198</v>
      </c>
      <c r="D164" s="2">
        <f>ROW(EtalonRes!A184)</f>
        <v>184</v>
      </c>
      <c r="E164" s="2" t="s">
        <v>233</v>
      </c>
      <c r="F164" s="2" t="s">
        <v>234</v>
      </c>
      <c r="G164" s="2" t="s">
        <v>235</v>
      </c>
      <c r="H164" s="2" t="s">
        <v>208</v>
      </c>
      <c r="I164" s="2">
        <f>'1.Смета.или.Акт'!E165</f>
        <v>24</v>
      </c>
      <c r="J164" s="2">
        <v>0</v>
      </c>
      <c r="K164" s="2"/>
      <c r="L164" s="2"/>
      <c r="M164" s="2"/>
      <c r="N164" s="2"/>
      <c r="O164" s="2">
        <f t="shared" si="171"/>
        <v>3173</v>
      </c>
      <c r="P164" s="2">
        <f t="shared" si="172"/>
        <v>0</v>
      </c>
      <c r="Q164" s="2">
        <f t="shared" si="173"/>
        <v>2261</v>
      </c>
      <c r="R164" s="2">
        <f t="shared" si="174"/>
        <v>295</v>
      </c>
      <c r="S164" s="2">
        <f t="shared" si="175"/>
        <v>912</v>
      </c>
      <c r="T164" s="2">
        <f t="shared" si="176"/>
        <v>0</v>
      </c>
      <c r="U164" s="2">
        <f t="shared" si="177"/>
        <v>102.96000000000001</v>
      </c>
      <c r="V164" s="2">
        <f t="shared" si="178"/>
        <v>28.56</v>
      </c>
      <c r="W164" s="2">
        <f t="shared" si="179"/>
        <v>0</v>
      </c>
      <c r="X164" s="2">
        <f t="shared" si="180"/>
        <v>1267</v>
      </c>
      <c r="Y164" s="2">
        <f t="shared" si="181"/>
        <v>724</v>
      </c>
      <c r="Z164" s="2"/>
      <c r="AA164" s="2">
        <v>34650331</v>
      </c>
      <c r="AB164" s="2">
        <f t="shared" si="182"/>
        <v>132.22999999999999</v>
      </c>
      <c r="AC164" s="2">
        <f>ROUND((ES164+(SUM(SmtRes!BC185:'SmtRes'!BC198)+SUM(EtalonRes!AL171:'EtalonRes'!AL184))),2)</f>
        <v>0.01</v>
      </c>
      <c r="AD164" s="2">
        <f t="shared" si="183"/>
        <v>94.21</v>
      </c>
      <c r="AE164" s="2">
        <f t="shared" si="184"/>
        <v>12.31</v>
      </c>
      <c r="AF164" s="2">
        <f t="shared" si="185"/>
        <v>38.01</v>
      </c>
      <c r="AG164" s="2">
        <f t="shared" si="186"/>
        <v>0</v>
      </c>
      <c r="AH164" s="2">
        <f t="shared" si="187"/>
        <v>4.29</v>
      </c>
      <c r="AI164" s="2">
        <f t="shared" si="188"/>
        <v>1.19</v>
      </c>
      <c r="AJ164" s="2">
        <f t="shared" si="189"/>
        <v>0</v>
      </c>
      <c r="AK164" s="2">
        <v>135.15</v>
      </c>
      <c r="AL164" s="2">
        <v>2.93</v>
      </c>
      <c r="AM164" s="2">
        <v>94.21</v>
      </c>
      <c r="AN164" s="2">
        <v>12.31</v>
      </c>
      <c r="AO164" s="2">
        <v>38.01</v>
      </c>
      <c r="AP164" s="2">
        <v>0</v>
      </c>
      <c r="AQ164" s="2">
        <v>4.29</v>
      </c>
      <c r="AR164" s="2">
        <v>1.19</v>
      </c>
      <c r="AS164" s="2">
        <v>0</v>
      </c>
      <c r="AT164" s="2">
        <v>105</v>
      </c>
      <c r="AU164" s="2">
        <v>60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0</v>
      </c>
      <c r="BI164" s="2">
        <v>1</v>
      </c>
      <c r="BJ164" s="2" t="s">
        <v>236</v>
      </c>
      <c r="BK164" s="2"/>
      <c r="BL164" s="2"/>
      <c r="BM164" s="2">
        <v>33001</v>
      </c>
      <c r="BN164" s="2">
        <v>0</v>
      </c>
      <c r="BO164" s="2" t="s">
        <v>6</v>
      </c>
      <c r="BP164" s="2">
        <v>0</v>
      </c>
      <c r="BQ164" s="2">
        <v>1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105</v>
      </c>
      <c r="CA164" s="2">
        <v>60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0"/>
        <v>3173</v>
      </c>
      <c r="CQ164" s="2">
        <f t="shared" si="191"/>
        <v>0.01</v>
      </c>
      <c r="CR164" s="2">
        <f t="shared" si="192"/>
        <v>94.21</v>
      </c>
      <c r="CS164" s="2">
        <f t="shared" si="193"/>
        <v>12.31</v>
      </c>
      <c r="CT164" s="2">
        <f t="shared" si="194"/>
        <v>38.01</v>
      </c>
      <c r="CU164" s="2">
        <f t="shared" si="195"/>
        <v>0</v>
      </c>
      <c r="CV164" s="2">
        <f t="shared" si="196"/>
        <v>4.29</v>
      </c>
      <c r="CW164" s="2">
        <f t="shared" si="197"/>
        <v>1.19</v>
      </c>
      <c r="CX164" s="2">
        <f t="shared" si="198"/>
        <v>0</v>
      </c>
      <c r="CY164" s="2">
        <f t="shared" si="199"/>
        <v>1267.3499999999999</v>
      </c>
      <c r="CZ164" s="2">
        <f t="shared" si="200"/>
        <v>724.2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1013</v>
      </c>
      <c r="DV164" s="2" t="s">
        <v>208</v>
      </c>
      <c r="DW164" s="2" t="s">
        <v>208</v>
      </c>
      <c r="DX164" s="2">
        <v>1</v>
      </c>
      <c r="DY164" s="2"/>
      <c r="DZ164" s="2"/>
      <c r="EA164" s="2"/>
      <c r="EB164" s="2"/>
      <c r="EC164" s="2"/>
      <c r="ED164" s="2"/>
      <c r="EE164" s="2">
        <v>32653413</v>
      </c>
      <c r="EF164" s="2">
        <v>1</v>
      </c>
      <c r="EG164" s="2" t="s">
        <v>19</v>
      </c>
      <c r="EH164" s="2">
        <v>0</v>
      </c>
      <c r="EI164" s="2" t="s">
        <v>6</v>
      </c>
      <c r="EJ164" s="2">
        <v>1</v>
      </c>
      <c r="EK164" s="2">
        <v>33001</v>
      </c>
      <c r="EL164" s="2" t="s">
        <v>20</v>
      </c>
      <c r="EM164" s="2" t="s">
        <v>21</v>
      </c>
      <c r="EN164" s="2"/>
      <c r="EO164" s="2" t="s">
        <v>6</v>
      </c>
      <c r="EP164" s="2"/>
      <c r="EQ164" s="2">
        <v>0</v>
      </c>
      <c r="ER164" s="2">
        <v>135.15</v>
      </c>
      <c r="ES164" s="2">
        <v>2.93</v>
      </c>
      <c r="ET164" s="2">
        <v>94.21</v>
      </c>
      <c r="EU164" s="2">
        <v>12.31</v>
      </c>
      <c r="EV164" s="2">
        <v>38.01</v>
      </c>
      <c r="EW164" s="2">
        <v>4.29</v>
      </c>
      <c r="EX164" s="2">
        <v>1.19</v>
      </c>
      <c r="EY164" s="2">
        <v>1</v>
      </c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1"/>
        <v>0</v>
      </c>
      <c r="FS164" s="2">
        <v>0</v>
      </c>
      <c r="FT164" s="2"/>
      <c r="FU164" s="2"/>
      <c r="FV164" s="2"/>
      <c r="FW164" s="2"/>
      <c r="FX164" s="2">
        <v>105</v>
      </c>
      <c r="FY164" s="2">
        <v>60</v>
      </c>
      <c r="FZ164" s="2"/>
      <c r="GA164" s="2" t="s">
        <v>6</v>
      </c>
      <c r="GB164" s="2"/>
      <c r="GC164" s="2"/>
      <c r="GD164" s="2">
        <v>0</v>
      </c>
      <c r="GE164" s="2"/>
      <c r="GF164" s="2">
        <v>-818932394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2"/>
        <v>0</v>
      </c>
      <c r="GM164" s="2">
        <f t="shared" si="203"/>
        <v>5164</v>
      </c>
      <c r="GN164" s="2">
        <f t="shared" si="204"/>
        <v>5164</v>
      </c>
      <c r="GO164" s="2">
        <f t="shared" si="205"/>
        <v>0</v>
      </c>
      <c r="GP164" s="2">
        <f t="shared" si="206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07"/>
        <v>0</v>
      </c>
      <c r="GW164" s="2">
        <v>1</v>
      </c>
      <c r="GX164" s="2">
        <f t="shared" si="208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17</v>
      </c>
      <c r="B165">
        <v>1</v>
      </c>
      <c r="C165">
        <f>ROW(SmtRes!A212)</f>
        <v>212</v>
      </c>
      <c r="D165">
        <f>ROW(EtalonRes!A198)</f>
        <v>198</v>
      </c>
      <c r="E165" t="s">
        <v>233</v>
      </c>
      <c r="F165" t="s">
        <v>234</v>
      </c>
      <c r="G165" t="s">
        <v>235</v>
      </c>
      <c r="H165" t="s">
        <v>208</v>
      </c>
      <c r="I165">
        <f>'1.Смета.или.Акт'!E165</f>
        <v>24</v>
      </c>
      <c r="J165">
        <v>0</v>
      </c>
      <c r="O165">
        <f t="shared" si="171"/>
        <v>44959</v>
      </c>
      <c r="P165">
        <f t="shared" si="172"/>
        <v>2</v>
      </c>
      <c r="Q165">
        <f t="shared" si="173"/>
        <v>28263</v>
      </c>
      <c r="R165">
        <f t="shared" si="174"/>
        <v>5407</v>
      </c>
      <c r="S165">
        <f t="shared" si="175"/>
        <v>16694</v>
      </c>
      <c r="T165">
        <f t="shared" si="176"/>
        <v>0</v>
      </c>
      <c r="U165">
        <f t="shared" si="177"/>
        <v>102.96000000000001</v>
      </c>
      <c r="V165">
        <f t="shared" si="178"/>
        <v>28.56</v>
      </c>
      <c r="W165">
        <f t="shared" si="179"/>
        <v>0</v>
      </c>
      <c r="X165">
        <f t="shared" si="180"/>
        <v>19670</v>
      </c>
      <c r="Y165">
        <f t="shared" si="181"/>
        <v>10608</v>
      </c>
      <c r="AA165">
        <v>34650332</v>
      </c>
      <c r="AB165">
        <f t="shared" si="182"/>
        <v>132.22999999999999</v>
      </c>
      <c r="AC165">
        <f>ROUND((ES165+(SUM(SmtRes!BC199:'SmtRes'!BC212)+SUM(EtalonRes!AL185:'EtalonRes'!AL198))),2)</f>
        <v>0.01</v>
      </c>
      <c r="AD165">
        <f t="shared" si="183"/>
        <v>94.21</v>
      </c>
      <c r="AE165">
        <f t="shared" si="184"/>
        <v>12.31</v>
      </c>
      <c r="AF165">
        <f t="shared" si="185"/>
        <v>38.01</v>
      </c>
      <c r="AG165">
        <f t="shared" si="186"/>
        <v>0</v>
      </c>
      <c r="AH165">
        <f t="shared" si="187"/>
        <v>4.29</v>
      </c>
      <c r="AI165">
        <f t="shared" si="188"/>
        <v>1.19</v>
      </c>
      <c r="AJ165">
        <f t="shared" si="189"/>
        <v>0</v>
      </c>
      <c r="AK165">
        <f>AL165+AM165+AO165</f>
        <v>135.15</v>
      </c>
      <c r="AL165" s="59">
        <f>'1.Смета.или.Акт'!F169</f>
        <v>2.93</v>
      </c>
      <c r="AM165" s="59">
        <f>'1.Смета.или.Акт'!F167</f>
        <v>94.21</v>
      </c>
      <c r="AN165" s="59">
        <f>'1.Смета.или.Акт'!F168</f>
        <v>12.31</v>
      </c>
      <c r="AO165" s="59">
        <f>'1.Смета.или.Акт'!F166</f>
        <v>38.01</v>
      </c>
      <c r="AP165">
        <v>0</v>
      </c>
      <c r="AQ165">
        <f>'1.Смета.или.Акт'!E172</f>
        <v>4.29</v>
      </c>
      <c r="AR165">
        <v>1.19</v>
      </c>
      <c r="AS165">
        <v>0</v>
      </c>
      <c r="AT165">
        <v>89</v>
      </c>
      <c r="AU165">
        <v>48</v>
      </c>
      <c r="AV165">
        <v>1</v>
      </c>
      <c r="AW165">
        <v>1</v>
      </c>
      <c r="AZ165">
        <v>1</v>
      </c>
      <c r="BA165">
        <f>'1.Смета.или.Акт'!J166</f>
        <v>18.3</v>
      </c>
      <c r="BB165">
        <f>'1.Смета.или.Акт'!J167</f>
        <v>12.5</v>
      </c>
      <c r="BC165">
        <f>'1.Смета.или.Акт'!J169</f>
        <v>7.5</v>
      </c>
      <c r="BD165" t="s">
        <v>6</v>
      </c>
      <c r="BE165" t="s">
        <v>6</v>
      </c>
      <c r="BF165" t="s">
        <v>6</v>
      </c>
      <c r="BG165" t="s">
        <v>6</v>
      </c>
      <c r="BH165">
        <v>0</v>
      </c>
      <c r="BI165">
        <v>1</v>
      </c>
      <c r="BJ165" t="s">
        <v>236</v>
      </c>
      <c r="BM165">
        <v>33001</v>
      </c>
      <c r="BN165">
        <v>0</v>
      </c>
      <c r="BO165" t="s">
        <v>6</v>
      </c>
      <c r="BP165">
        <v>0</v>
      </c>
      <c r="BQ165">
        <v>1</v>
      </c>
      <c r="BR165">
        <v>0</v>
      </c>
      <c r="BS165">
        <f>'1.Смета.или.Акт'!J168</f>
        <v>18.3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105</v>
      </c>
      <c r="CA165">
        <v>60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0"/>
        <v>44959</v>
      </c>
      <c r="CQ165">
        <f t="shared" si="191"/>
        <v>7.4999999999999997E-2</v>
      </c>
      <c r="CR165">
        <f t="shared" si="192"/>
        <v>1177.625</v>
      </c>
      <c r="CS165">
        <f t="shared" si="193"/>
        <v>225.27300000000002</v>
      </c>
      <c r="CT165">
        <f t="shared" si="194"/>
        <v>695.58299999999997</v>
      </c>
      <c r="CU165">
        <f t="shared" si="195"/>
        <v>0</v>
      </c>
      <c r="CV165">
        <f t="shared" si="196"/>
        <v>4.29</v>
      </c>
      <c r="CW165">
        <f t="shared" si="197"/>
        <v>1.19</v>
      </c>
      <c r="CX165">
        <f t="shared" si="198"/>
        <v>0</v>
      </c>
      <c r="CY165">
        <f t="shared" si="199"/>
        <v>19669.89</v>
      </c>
      <c r="CZ165">
        <f t="shared" si="200"/>
        <v>10608.48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208</v>
      </c>
      <c r="DW165" t="str">
        <f>'1.Смета.или.Акт'!D165</f>
        <v>КОМПЛ</v>
      </c>
      <c r="DX165">
        <v>1</v>
      </c>
      <c r="EE165">
        <v>32653413</v>
      </c>
      <c r="EF165">
        <v>1</v>
      </c>
      <c r="EG165" t="s">
        <v>19</v>
      </c>
      <c r="EH165">
        <v>0</v>
      </c>
      <c r="EI165" t="s">
        <v>6</v>
      </c>
      <c r="EJ165">
        <v>1</v>
      </c>
      <c r="EK165">
        <v>33001</v>
      </c>
      <c r="EL165" t="s">
        <v>20</v>
      </c>
      <c r="EM165" t="s">
        <v>21</v>
      </c>
      <c r="EO165" t="s">
        <v>6</v>
      </c>
      <c r="EQ165">
        <v>0</v>
      </c>
      <c r="ER165">
        <f>ES165+ET165+EV165</f>
        <v>135.15</v>
      </c>
      <c r="ES165" s="59">
        <f>'1.Смета.или.Акт'!F169</f>
        <v>2.93</v>
      </c>
      <c r="ET165" s="59">
        <f>'1.Смета.или.Акт'!F167</f>
        <v>94.21</v>
      </c>
      <c r="EU165" s="59">
        <f>'1.Смета.или.Акт'!F168</f>
        <v>12.31</v>
      </c>
      <c r="EV165" s="59">
        <f>'1.Смета.или.Акт'!F166</f>
        <v>38.01</v>
      </c>
      <c r="EW165">
        <f>'1.Смета.или.Акт'!E172</f>
        <v>4.29</v>
      </c>
      <c r="EX165">
        <v>1.19</v>
      </c>
      <c r="EY165">
        <v>1</v>
      </c>
      <c r="FQ165">
        <v>0</v>
      </c>
      <c r="FR165">
        <f t="shared" si="201"/>
        <v>0</v>
      </c>
      <c r="FS165">
        <v>0</v>
      </c>
      <c r="FV165" t="s">
        <v>22</v>
      </c>
      <c r="FW165" t="s">
        <v>23</v>
      </c>
      <c r="FX165">
        <v>105</v>
      </c>
      <c r="FY165">
        <v>60</v>
      </c>
      <c r="GA165" t="s">
        <v>6</v>
      </c>
      <c r="GD165">
        <v>0</v>
      </c>
      <c r="GF165">
        <v>-818932394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2"/>
        <v>0</v>
      </c>
      <c r="GM165">
        <f t="shared" si="203"/>
        <v>75237</v>
      </c>
      <c r="GN165">
        <f t="shared" si="204"/>
        <v>75237</v>
      </c>
      <c r="GO165">
        <f t="shared" si="205"/>
        <v>0</v>
      </c>
      <c r="GP165">
        <f t="shared" si="206"/>
        <v>0</v>
      </c>
      <c r="GR165">
        <v>0</v>
      </c>
      <c r="GS165">
        <v>3</v>
      </c>
      <c r="GT165">
        <v>0</v>
      </c>
      <c r="GU165" t="s">
        <v>6</v>
      </c>
      <c r="GV165">
        <f t="shared" si="207"/>
        <v>0</v>
      </c>
      <c r="GW165">
        <v>18.3</v>
      </c>
      <c r="GX165">
        <f t="shared" si="208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196</v>
      </c>
      <c r="D166" s="2"/>
      <c r="E166" s="2" t="s">
        <v>237</v>
      </c>
      <c r="F166" s="2" t="s">
        <v>29</v>
      </c>
      <c r="G166" s="2" t="s">
        <v>238</v>
      </c>
      <c r="H166" s="2" t="s">
        <v>31</v>
      </c>
      <c r="I166" s="2">
        <f>I164*J166</f>
        <v>0</v>
      </c>
      <c r="J166" s="2">
        <v>0</v>
      </c>
      <c r="K166" s="2"/>
      <c r="L166" s="2"/>
      <c r="M166" s="2"/>
      <c r="N166" s="2"/>
      <c r="O166" s="2">
        <f t="shared" si="171"/>
        <v>0</v>
      </c>
      <c r="P166" s="2">
        <f t="shared" si="172"/>
        <v>0</v>
      </c>
      <c r="Q166" s="2">
        <f t="shared" si="173"/>
        <v>0</v>
      </c>
      <c r="R166" s="2">
        <f t="shared" si="174"/>
        <v>0</v>
      </c>
      <c r="S166" s="2">
        <f t="shared" si="175"/>
        <v>0</v>
      </c>
      <c r="T166" s="2">
        <f t="shared" si="176"/>
        <v>0</v>
      </c>
      <c r="U166" s="2">
        <f t="shared" si="177"/>
        <v>0</v>
      </c>
      <c r="V166" s="2">
        <f t="shared" si="178"/>
        <v>0</v>
      </c>
      <c r="W166" s="2">
        <f t="shared" si="179"/>
        <v>0</v>
      </c>
      <c r="X166" s="2">
        <f t="shared" si="180"/>
        <v>0</v>
      </c>
      <c r="Y166" s="2">
        <f t="shared" si="181"/>
        <v>0</v>
      </c>
      <c r="Z166" s="2"/>
      <c r="AA166" s="2">
        <v>34650331</v>
      </c>
      <c r="AB166" s="2">
        <f t="shared" si="182"/>
        <v>270.19</v>
      </c>
      <c r="AC166" s="2">
        <f t="shared" ref="AC166:AC185" si="209">ROUND((ES166),2)</f>
        <v>270.19</v>
      </c>
      <c r="AD166" s="2">
        <f t="shared" si="183"/>
        <v>0</v>
      </c>
      <c r="AE166" s="2">
        <f t="shared" si="184"/>
        <v>0</v>
      </c>
      <c r="AF166" s="2">
        <f t="shared" si="185"/>
        <v>0</v>
      </c>
      <c r="AG166" s="2">
        <f t="shared" si="186"/>
        <v>0</v>
      </c>
      <c r="AH166" s="2">
        <f t="shared" si="187"/>
        <v>0</v>
      </c>
      <c r="AI166" s="2">
        <f t="shared" si="188"/>
        <v>0</v>
      </c>
      <c r="AJ166" s="2">
        <f t="shared" si="189"/>
        <v>0</v>
      </c>
      <c r="AK166" s="2">
        <v>270.19</v>
      </c>
      <c r="AL166" s="2">
        <v>270.19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32</v>
      </c>
      <c r="BK166" s="2"/>
      <c r="BL166" s="2"/>
      <c r="BM166" s="2">
        <v>500001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0</v>
      </c>
      <c r="CA166" s="2">
        <v>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0"/>
        <v>0</v>
      </c>
      <c r="CQ166" s="2">
        <f t="shared" si="191"/>
        <v>270.19</v>
      </c>
      <c r="CR166" s="2">
        <f t="shared" si="192"/>
        <v>0</v>
      </c>
      <c r="CS166" s="2">
        <f t="shared" si="193"/>
        <v>0</v>
      </c>
      <c r="CT166" s="2">
        <f t="shared" si="194"/>
        <v>0</v>
      </c>
      <c r="CU166" s="2">
        <f t="shared" si="195"/>
        <v>0</v>
      </c>
      <c r="CV166" s="2">
        <f t="shared" si="196"/>
        <v>0</v>
      </c>
      <c r="CW166" s="2">
        <f t="shared" si="197"/>
        <v>0</v>
      </c>
      <c r="CX166" s="2">
        <f t="shared" si="198"/>
        <v>0</v>
      </c>
      <c r="CY166" s="2">
        <f t="shared" si="199"/>
        <v>0</v>
      </c>
      <c r="CZ166" s="2">
        <f t="shared" si="200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1010</v>
      </c>
      <c r="DV166" s="2" t="s">
        <v>31</v>
      </c>
      <c r="DW166" s="2" t="s">
        <v>31</v>
      </c>
      <c r="DX166" s="2">
        <v>1</v>
      </c>
      <c r="DY166" s="2"/>
      <c r="DZ166" s="2"/>
      <c r="EA166" s="2"/>
      <c r="EB166" s="2"/>
      <c r="EC166" s="2"/>
      <c r="ED166" s="2"/>
      <c r="EE166" s="2">
        <v>32653291</v>
      </c>
      <c r="EF166" s="2">
        <v>20</v>
      </c>
      <c r="EG166" s="2" t="s">
        <v>33</v>
      </c>
      <c r="EH166" s="2">
        <v>0</v>
      </c>
      <c r="EI166" s="2" t="s">
        <v>6</v>
      </c>
      <c r="EJ166" s="2">
        <v>1</v>
      </c>
      <c r="EK166" s="2">
        <v>500001</v>
      </c>
      <c r="EL166" s="2" t="s">
        <v>34</v>
      </c>
      <c r="EM166" s="2" t="s">
        <v>35</v>
      </c>
      <c r="EN166" s="2"/>
      <c r="EO166" s="2" t="s">
        <v>6</v>
      </c>
      <c r="EP166" s="2"/>
      <c r="EQ166" s="2">
        <v>0</v>
      </c>
      <c r="ER166" s="2">
        <v>14.4</v>
      </c>
      <c r="ES166" s="2">
        <v>270.19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1"/>
        <v>0</v>
      </c>
      <c r="FS166" s="2">
        <v>0</v>
      </c>
      <c r="FT166" s="2"/>
      <c r="FU166" s="2"/>
      <c r="FV166" s="2"/>
      <c r="FW166" s="2"/>
      <c r="FX166" s="2">
        <v>0</v>
      </c>
      <c r="FY166" s="2">
        <v>0</v>
      </c>
      <c r="FZ166" s="2"/>
      <c r="GA166" s="2" t="s">
        <v>239</v>
      </c>
      <c r="GB166" s="2"/>
      <c r="GC166" s="2"/>
      <c r="GD166" s="2">
        <v>0</v>
      </c>
      <c r="GE166" s="2"/>
      <c r="GF166" s="2">
        <v>-871826488</v>
      </c>
      <c r="GG166" s="2">
        <v>2</v>
      </c>
      <c r="GH166" s="2">
        <v>4</v>
      </c>
      <c r="GI166" s="2">
        <v>-2</v>
      </c>
      <c r="GJ166" s="2">
        <v>0</v>
      </c>
      <c r="GK166" s="2">
        <f>ROUND(R166*(R12)/100,0)</f>
        <v>0</v>
      </c>
      <c r="GL166" s="2">
        <f t="shared" si="202"/>
        <v>0</v>
      </c>
      <c r="GM166" s="2">
        <f t="shared" si="203"/>
        <v>0</v>
      </c>
      <c r="GN166" s="2">
        <f t="shared" si="204"/>
        <v>0</v>
      </c>
      <c r="GO166" s="2">
        <f t="shared" si="205"/>
        <v>0</v>
      </c>
      <c r="GP166" s="2">
        <f t="shared" si="206"/>
        <v>0</v>
      </c>
      <c r="GQ166" s="2"/>
      <c r="GR166" s="2">
        <v>0</v>
      </c>
      <c r="GS166" s="2">
        <v>2</v>
      </c>
      <c r="GT166" s="2">
        <v>0</v>
      </c>
      <c r="GU166" s="2" t="s">
        <v>6</v>
      </c>
      <c r="GV166" s="2">
        <f t="shared" si="207"/>
        <v>0</v>
      </c>
      <c r="GW166" s="2">
        <v>1</v>
      </c>
      <c r="GX166" s="2">
        <f t="shared" si="208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210</v>
      </c>
      <c r="E167" t="s">
        <v>237</v>
      </c>
      <c r="F167" t="s">
        <v>29</v>
      </c>
      <c r="G167" t="s">
        <v>238</v>
      </c>
      <c r="H167" t="s">
        <v>31</v>
      </c>
      <c r="I167">
        <f>I165*J167</f>
        <v>0</v>
      </c>
      <c r="J167">
        <v>0</v>
      </c>
      <c r="O167">
        <f t="shared" si="171"/>
        <v>0</v>
      </c>
      <c r="P167">
        <f t="shared" si="172"/>
        <v>0</v>
      </c>
      <c r="Q167">
        <f t="shared" si="173"/>
        <v>0</v>
      </c>
      <c r="R167">
        <f t="shared" si="174"/>
        <v>0</v>
      </c>
      <c r="S167">
        <f t="shared" si="175"/>
        <v>0</v>
      </c>
      <c r="T167">
        <f t="shared" si="176"/>
        <v>0</v>
      </c>
      <c r="U167">
        <f t="shared" si="177"/>
        <v>0</v>
      </c>
      <c r="V167">
        <f t="shared" si="178"/>
        <v>0</v>
      </c>
      <c r="W167">
        <f t="shared" si="179"/>
        <v>0</v>
      </c>
      <c r="X167">
        <f t="shared" si="180"/>
        <v>0</v>
      </c>
      <c r="Y167">
        <f t="shared" si="181"/>
        <v>0</v>
      </c>
      <c r="AA167">
        <v>34650332</v>
      </c>
      <c r="AB167">
        <f t="shared" si="182"/>
        <v>270.19</v>
      </c>
      <c r="AC167">
        <f t="shared" si="209"/>
        <v>270.19</v>
      </c>
      <c r="AD167">
        <f t="shared" si="183"/>
        <v>0</v>
      </c>
      <c r="AE167">
        <f t="shared" si="184"/>
        <v>0</v>
      </c>
      <c r="AF167">
        <f t="shared" si="185"/>
        <v>0</v>
      </c>
      <c r="AG167">
        <f t="shared" si="186"/>
        <v>0</v>
      </c>
      <c r="AH167">
        <f t="shared" si="187"/>
        <v>0</v>
      </c>
      <c r="AI167">
        <f t="shared" si="188"/>
        <v>0</v>
      </c>
      <c r="AJ167">
        <f t="shared" si="189"/>
        <v>0</v>
      </c>
      <c r="AK167">
        <v>270.19</v>
      </c>
      <c r="AL167">
        <v>270.19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32</v>
      </c>
      <c r="BM167">
        <v>500001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0</v>
      </c>
      <c r="CA167">
        <v>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0"/>
        <v>0</v>
      </c>
      <c r="CQ167">
        <f t="shared" si="191"/>
        <v>2026.425</v>
      </c>
      <c r="CR167">
        <f t="shared" si="192"/>
        <v>0</v>
      </c>
      <c r="CS167">
        <f t="shared" si="193"/>
        <v>0</v>
      </c>
      <c r="CT167">
        <f t="shared" si="194"/>
        <v>0</v>
      </c>
      <c r="CU167">
        <f t="shared" si="195"/>
        <v>0</v>
      </c>
      <c r="CV167">
        <f t="shared" si="196"/>
        <v>0</v>
      </c>
      <c r="CW167">
        <f t="shared" si="197"/>
        <v>0</v>
      </c>
      <c r="CX167">
        <f t="shared" si="198"/>
        <v>0</v>
      </c>
      <c r="CY167">
        <f t="shared" si="199"/>
        <v>0</v>
      </c>
      <c r="CZ167">
        <f t="shared" si="200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1010</v>
      </c>
      <c r="DV167" t="s">
        <v>31</v>
      </c>
      <c r="DW167" t="s">
        <v>31</v>
      </c>
      <c r="DX167">
        <v>1</v>
      </c>
      <c r="EE167">
        <v>32653291</v>
      </c>
      <c r="EF167">
        <v>20</v>
      </c>
      <c r="EG167" t="s">
        <v>33</v>
      </c>
      <c r="EH167">
        <v>0</v>
      </c>
      <c r="EI167" t="s">
        <v>6</v>
      </c>
      <c r="EJ167">
        <v>1</v>
      </c>
      <c r="EK167">
        <v>500001</v>
      </c>
      <c r="EL167" t="s">
        <v>34</v>
      </c>
      <c r="EM167" t="s">
        <v>35</v>
      </c>
      <c r="EO167" t="s">
        <v>6</v>
      </c>
      <c r="EQ167">
        <v>0</v>
      </c>
      <c r="ER167">
        <v>293.69</v>
      </c>
      <c r="ES167">
        <v>270.19</v>
      </c>
      <c r="ET167">
        <v>0</v>
      </c>
      <c r="EU167">
        <v>0</v>
      </c>
      <c r="EV167">
        <v>0</v>
      </c>
      <c r="EW167">
        <v>0</v>
      </c>
      <c r="EX167">
        <v>0</v>
      </c>
      <c r="EZ167">
        <v>5</v>
      </c>
      <c r="FC167">
        <v>0</v>
      </c>
      <c r="FD167">
        <v>18</v>
      </c>
      <c r="FF167">
        <v>2026.43</v>
      </c>
      <c r="FQ167">
        <v>0</v>
      </c>
      <c r="FR167">
        <f t="shared" si="201"/>
        <v>0</v>
      </c>
      <c r="FS167">
        <v>0</v>
      </c>
      <c r="FX167">
        <v>0</v>
      </c>
      <c r="FY167">
        <v>0</v>
      </c>
      <c r="GA167" t="s">
        <v>239</v>
      </c>
      <c r="GD167">
        <v>0</v>
      </c>
      <c r="GF167">
        <v>-871826488</v>
      </c>
      <c r="GG167">
        <v>2</v>
      </c>
      <c r="GH167">
        <v>3</v>
      </c>
      <c r="GI167">
        <v>4</v>
      </c>
      <c r="GJ167">
        <v>0</v>
      </c>
      <c r="GK167">
        <f>ROUND(R167*(S12)/100,0)</f>
        <v>0</v>
      </c>
      <c r="GL167">
        <f t="shared" si="202"/>
        <v>0</v>
      </c>
      <c r="GM167">
        <f t="shared" si="203"/>
        <v>0</v>
      </c>
      <c r="GN167">
        <f t="shared" si="204"/>
        <v>0</v>
      </c>
      <c r="GO167">
        <f t="shared" si="205"/>
        <v>0</v>
      </c>
      <c r="GP167">
        <f t="shared" si="206"/>
        <v>0</v>
      </c>
      <c r="GR167">
        <v>1</v>
      </c>
      <c r="GS167">
        <v>1</v>
      </c>
      <c r="GT167">
        <v>0</v>
      </c>
      <c r="GU167" t="s">
        <v>6</v>
      </c>
      <c r="GV167">
        <f t="shared" si="207"/>
        <v>0</v>
      </c>
      <c r="GW167">
        <v>1</v>
      </c>
      <c r="GX167">
        <f t="shared" si="208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197</v>
      </c>
      <c r="D168" s="2"/>
      <c r="E168" s="2" t="s">
        <v>240</v>
      </c>
      <c r="F168" s="2" t="s">
        <v>29</v>
      </c>
      <c r="G168" s="2" t="s">
        <v>241</v>
      </c>
      <c r="H168" s="2" t="s">
        <v>31</v>
      </c>
      <c r="I168" s="2">
        <f>I164*J168</f>
        <v>24</v>
      </c>
      <c r="J168" s="2">
        <v>1</v>
      </c>
      <c r="K168" s="2"/>
      <c r="L168" s="2"/>
      <c r="M168" s="2"/>
      <c r="N168" s="2"/>
      <c r="O168" s="2">
        <f t="shared" si="171"/>
        <v>16672</v>
      </c>
      <c r="P168" s="2">
        <f t="shared" si="172"/>
        <v>16672</v>
      </c>
      <c r="Q168" s="2">
        <f t="shared" si="173"/>
        <v>0</v>
      </c>
      <c r="R168" s="2">
        <f t="shared" si="174"/>
        <v>0</v>
      </c>
      <c r="S168" s="2">
        <f t="shared" si="175"/>
        <v>0</v>
      </c>
      <c r="T168" s="2">
        <f t="shared" si="176"/>
        <v>0</v>
      </c>
      <c r="U168" s="2">
        <f t="shared" si="177"/>
        <v>0</v>
      </c>
      <c r="V168" s="2">
        <f t="shared" si="178"/>
        <v>0</v>
      </c>
      <c r="W168" s="2">
        <f t="shared" si="179"/>
        <v>0</v>
      </c>
      <c r="X168" s="2">
        <f t="shared" si="180"/>
        <v>0</v>
      </c>
      <c r="Y168" s="2">
        <f t="shared" si="181"/>
        <v>0</v>
      </c>
      <c r="Z168" s="2"/>
      <c r="AA168" s="2">
        <v>34650331</v>
      </c>
      <c r="AB168" s="2">
        <f t="shared" si="182"/>
        <v>694.67</v>
      </c>
      <c r="AC168" s="2">
        <f t="shared" si="209"/>
        <v>694.67</v>
      </c>
      <c r="AD168" s="2">
        <f t="shared" si="183"/>
        <v>0</v>
      </c>
      <c r="AE168" s="2">
        <f t="shared" si="184"/>
        <v>0</v>
      </c>
      <c r="AF168" s="2">
        <f t="shared" si="185"/>
        <v>0</v>
      </c>
      <c r="AG168" s="2">
        <f t="shared" si="186"/>
        <v>0</v>
      </c>
      <c r="AH168" s="2">
        <f t="shared" si="187"/>
        <v>0</v>
      </c>
      <c r="AI168" s="2">
        <f t="shared" si="188"/>
        <v>0</v>
      </c>
      <c r="AJ168" s="2">
        <f t="shared" si="189"/>
        <v>0</v>
      </c>
      <c r="AK168" s="2">
        <v>694.67</v>
      </c>
      <c r="AL168" s="2">
        <v>694.67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39</v>
      </c>
      <c r="BK168" s="2"/>
      <c r="BL168" s="2"/>
      <c r="BM168" s="2">
        <v>500001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0</v>
      </c>
      <c r="CA168" s="2">
        <v>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0"/>
        <v>16672</v>
      </c>
      <c r="CQ168" s="2">
        <f t="shared" si="191"/>
        <v>694.67</v>
      </c>
      <c r="CR168" s="2">
        <f t="shared" si="192"/>
        <v>0</v>
      </c>
      <c r="CS168" s="2">
        <f t="shared" si="193"/>
        <v>0</v>
      </c>
      <c r="CT168" s="2">
        <f t="shared" si="194"/>
        <v>0</v>
      </c>
      <c r="CU168" s="2">
        <f t="shared" si="195"/>
        <v>0</v>
      </c>
      <c r="CV168" s="2">
        <f t="shared" si="196"/>
        <v>0</v>
      </c>
      <c r="CW168" s="2">
        <f t="shared" si="197"/>
        <v>0</v>
      </c>
      <c r="CX168" s="2">
        <f t="shared" si="198"/>
        <v>0</v>
      </c>
      <c r="CY168" s="2">
        <f t="shared" si="199"/>
        <v>0</v>
      </c>
      <c r="CZ168" s="2">
        <f t="shared" si="200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31</v>
      </c>
      <c r="DW168" s="2" t="s">
        <v>31</v>
      </c>
      <c r="DX168" s="2">
        <v>1</v>
      </c>
      <c r="DY168" s="2"/>
      <c r="DZ168" s="2"/>
      <c r="EA168" s="2"/>
      <c r="EB168" s="2"/>
      <c r="EC168" s="2"/>
      <c r="ED168" s="2"/>
      <c r="EE168" s="2">
        <v>32653291</v>
      </c>
      <c r="EF168" s="2">
        <v>20</v>
      </c>
      <c r="EG168" s="2" t="s">
        <v>33</v>
      </c>
      <c r="EH168" s="2">
        <v>0</v>
      </c>
      <c r="EI168" s="2" t="s">
        <v>6</v>
      </c>
      <c r="EJ168" s="2">
        <v>1</v>
      </c>
      <c r="EK168" s="2">
        <v>500001</v>
      </c>
      <c r="EL168" s="2" t="s">
        <v>34</v>
      </c>
      <c r="EM168" s="2" t="s">
        <v>35</v>
      </c>
      <c r="EN168" s="2"/>
      <c r="EO168" s="2" t="s">
        <v>6</v>
      </c>
      <c r="EP168" s="2"/>
      <c r="EQ168" s="2">
        <v>0</v>
      </c>
      <c r="ER168" s="2">
        <v>9661.5</v>
      </c>
      <c r="ES168" s="2">
        <v>694.67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1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242</v>
      </c>
      <c r="GB168" s="2"/>
      <c r="GC168" s="2"/>
      <c r="GD168" s="2">
        <v>0</v>
      </c>
      <c r="GE168" s="2"/>
      <c r="GF168" s="2">
        <v>821835042</v>
      </c>
      <c r="GG168" s="2">
        <v>2</v>
      </c>
      <c r="GH168" s="2">
        <v>4</v>
      </c>
      <c r="GI168" s="2">
        <v>-2</v>
      </c>
      <c r="GJ168" s="2">
        <v>0</v>
      </c>
      <c r="GK168" s="2">
        <f>ROUND(R168*(R12)/100,0)</f>
        <v>0</v>
      </c>
      <c r="GL168" s="2">
        <f t="shared" si="202"/>
        <v>0</v>
      </c>
      <c r="GM168" s="2">
        <f t="shared" si="203"/>
        <v>16672</v>
      </c>
      <c r="GN168" s="2">
        <f t="shared" si="204"/>
        <v>16672</v>
      </c>
      <c r="GO168" s="2">
        <f t="shared" si="205"/>
        <v>0</v>
      </c>
      <c r="GP168" s="2">
        <f t="shared" si="206"/>
        <v>0</v>
      </c>
      <c r="GQ168" s="2"/>
      <c r="GR168" s="2">
        <v>0</v>
      </c>
      <c r="GS168" s="2">
        <v>2</v>
      </c>
      <c r="GT168" s="2">
        <v>0</v>
      </c>
      <c r="GU168" s="2" t="s">
        <v>6</v>
      </c>
      <c r="GV168" s="2">
        <f t="shared" si="207"/>
        <v>0</v>
      </c>
      <c r="GW168" s="2">
        <v>1</v>
      </c>
      <c r="GX168" s="2">
        <f t="shared" si="208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211</v>
      </c>
      <c r="E169" t="s">
        <v>240</v>
      </c>
      <c r="F169" t="str">
        <f>'1.Смета.или.Акт'!B173</f>
        <v>Накладная</v>
      </c>
      <c r="G169" t="str">
        <f>'1.Смета.или.Акт'!C173</f>
        <v>Разрядник РДИП</v>
      </c>
      <c r="H169" t="s">
        <v>31</v>
      </c>
      <c r="I169">
        <f>I165*J169</f>
        <v>24</v>
      </c>
      <c r="J169">
        <v>1</v>
      </c>
      <c r="O169">
        <f t="shared" si="171"/>
        <v>125041</v>
      </c>
      <c r="P169">
        <f t="shared" si="172"/>
        <v>125041</v>
      </c>
      <c r="Q169">
        <f t="shared" si="173"/>
        <v>0</v>
      </c>
      <c r="R169">
        <f t="shared" si="174"/>
        <v>0</v>
      </c>
      <c r="S169">
        <f t="shared" si="175"/>
        <v>0</v>
      </c>
      <c r="T169">
        <f t="shared" si="176"/>
        <v>0</v>
      </c>
      <c r="U169">
        <f t="shared" si="177"/>
        <v>0</v>
      </c>
      <c r="V169">
        <f t="shared" si="178"/>
        <v>0</v>
      </c>
      <c r="W169">
        <f t="shared" si="179"/>
        <v>0</v>
      </c>
      <c r="X169">
        <f t="shared" si="180"/>
        <v>0</v>
      </c>
      <c r="Y169">
        <f t="shared" si="181"/>
        <v>0</v>
      </c>
      <c r="AA169">
        <v>34650332</v>
      </c>
      <c r="AB169">
        <f t="shared" si="182"/>
        <v>694.67</v>
      </c>
      <c r="AC169">
        <f t="shared" si="209"/>
        <v>694.67</v>
      </c>
      <c r="AD169">
        <f t="shared" si="183"/>
        <v>0</v>
      </c>
      <c r="AE169">
        <f t="shared" si="184"/>
        <v>0</v>
      </c>
      <c r="AF169">
        <f t="shared" si="185"/>
        <v>0</v>
      </c>
      <c r="AG169">
        <f t="shared" si="186"/>
        <v>0</v>
      </c>
      <c r="AH169">
        <f t="shared" si="187"/>
        <v>0</v>
      </c>
      <c r="AI169">
        <f t="shared" si="188"/>
        <v>0</v>
      </c>
      <c r="AJ169">
        <f t="shared" si="189"/>
        <v>0</v>
      </c>
      <c r="AK169">
        <v>694.67</v>
      </c>
      <c r="AL169" s="59">
        <f>'1.Смета.или.Акт'!F173</f>
        <v>694.67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f>'1.Смета.или.Акт'!J173</f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39</v>
      </c>
      <c r="BM169">
        <v>500001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0</v>
      </c>
      <c r="CA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0"/>
        <v>125041</v>
      </c>
      <c r="CQ169">
        <f t="shared" si="191"/>
        <v>5210.0249999999996</v>
      </c>
      <c r="CR169">
        <f t="shared" si="192"/>
        <v>0</v>
      </c>
      <c r="CS169">
        <f t="shared" si="193"/>
        <v>0</v>
      </c>
      <c r="CT169">
        <f t="shared" si="194"/>
        <v>0</v>
      </c>
      <c r="CU169">
        <f t="shared" si="195"/>
        <v>0</v>
      </c>
      <c r="CV169">
        <f t="shared" si="196"/>
        <v>0</v>
      </c>
      <c r="CW169">
        <f t="shared" si="197"/>
        <v>0</v>
      </c>
      <c r="CX169">
        <f t="shared" si="198"/>
        <v>0</v>
      </c>
      <c r="CY169">
        <f t="shared" si="199"/>
        <v>0</v>
      </c>
      <c r="CZ169">
        <f t="shared" si="200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31</v>
      </c>
      <c r="DW169" t="str">
        <f>'1.Смета.или.Акт'!D173</f>
        <v>шт.</v>
      </c>
      <c r="DX169">
        <v>1</v>
      </c>
      <c r="EE169">
        <v>32653291</v>
      </c>
      <c r="EF169">
        <v>20</v>
      </c>
      <c r="EG169" t="s">
        <v>33</v>
      </c>
      <c r="EH169">
        <v>0</v>
      </c>
      <c r="EI169" t="s">
        <v>6</v>
      </c>
      <c r="EJ169">
        <v>1</v>
      </c>
      <c r="EK169">
        <v>500001</v>
      </c>
      <c r="EL169" t="s">
        <v>34</v>
      </c>
      <c r="EM169" t="s">
        <v>35</v>
      </c>
      <c r="EO169" t="s">
        <v>6</v>
      </c>
      <c r="EQ169">
        <v>0</v>
      </c>
      <c r="ER169">
        <v>694.67</v>
      </c>
      <c r="ES169" s="59">
        <f>'1.Смета.или.Акт'!F173</f>
        <v>694.67</v>
      </c>
      <c r="ET169">
        <v>0</v>
      </c>
      <c r="EU169">
        <v>0</v>
      </c>
      <c r="EV169">
        <v>0</v>
      </c>
      <c r="EW169">
        <v>0</v>
      </c>
      <c r="EX169">
        <v>0</v>
      </c>
      <c r="EZ169">
        <v>5</v>
      </c>
      <c r="FC169">
        <v>0</v>
      </c>
      <c r="FD169">
        <v>18</v>
      </c>
      <c r="FF169">
        <v>5210</v>
      </c>
      <c r="FQ169">
        <v>0</v>
      </c>
      <c r="FR169">
        <f t="shared" si="201"/>
        <v>0</v>
      </c>
      <c r="FS169">
        <v>0</v>
      </c>
      <c r="FX169">
        <v>0</v>
      </c>
      <c r="FY169">
        <v>0</v>
      </c>
      <c r="GA169" t="s">
        <v>242</v>
      </c>
      <c r="GD169">
        <v>0</v>
      </c>
      <c r="GF169">
        <v>821835042</v>
      </c>
      <c r="GG169">
        <v>2</v>
      </c>
      <c r="GH169">
        <v>3</v>
      </c>
      <c r="GI169">
        <v>4</v>
      </c>
      <c r="GJ169">
        <v>0</v>
      </c>
      <c r="GK169">
        <f>ROUND(R169*(S12)/100,0)</f>
        <v>0</v>
      </c>
      <c r="GL169">
        <f t="shared" si="202"/>
        <v>0</v>
      </c>
      <c r="GM169">
        <f t="shared" si="203"/>
        <v>125041</v>
      </c>
      <c r="GN169">
        <f t="shared" si="204"/>
        <v>125041</v>
      </c>
      <c r="GO169">
        <f t="shared" si="205"/>
        <v>0</v>
      </c>
      <c r="GP169">
        <f t="shared" si="206"/>
        <v>0</v>
      </c>
      <c r="GR169">
        <v>1</v>
      </c>
      <c r="GS169">
        <v>1</v>
      </c>
      <c r="GT169">
        <v>0</v>
      </c>
      <c r="GU169" t="s">
        <v>6</v>
      </c>
      <c r="GV169">
        <f t="shared" si="207"/>
        <v>0</v>
      </c>
      <c r="GW169">
        <v>1</v>
      </c>
      <c r="GX169">
        <f t="shared" si="208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198</v>
      </c>
      <c r="D170" s="2"/>
      <c r="E170" s="2" t="s">
        <v>243</v>
      </c>
      <c r="F170" s="2" t="s">
        <v>29</v>
      </c>
      <c r="G170" s="2" t="s">
        <v>244</v>
      </c>
      <c r="H170" s="2" t="s">
        <v>58</v>
      </c>
      <c r="I170" s="2">
        <f>I164*J170</f>
        <v>0</v>
      </c>
      <c r="J170" s="2">
        <v>0</v>
      </c>
      <c r="K170" s="2"/>
      <c r="L170" s="2"/>
      <c r="M170" s="2"/>
      <c r="N170" s="2"/>
      <c r="O170" s="2">
        <f t="shared" si="171"/>
        <v>0</v>
      </c>
      <c r="P170" s="2">
        <f t="shared" si="172"/>
        <v>0</v>
      </c>
      <c r="Q170" s="2">
        <f t="shared" si="173"/>
        <v>0</v>
      </c>
      <c r="R170" s="2">
        <f t="shared" si="174"/>
        <v>0</v>
      </c>
      <c r="S170" s="2">
        <f t="shared" si="175"/>
        <v>0</v>
      </c>
      <c r="T170" s="2">
        <f t="shared" si="176"/>
        <v>0</v>
      </c>
      <c r="U170" s="2">
        <f t="shared" si="177"/>
        <v>0</v>
      </c>
      <c r="V170" s="2">
        <f t="shared" si="178"/>
        <v>0</v>
      </c>
      <c r="W170" s="2">
        <f t="shared" si="179"/>
        <v>0</v>
      </c>
      <c r="X170" s="2">
        <f t="shared" si="180"/>
        <v>0</v>
      </c>
      <c r="Y170" s="2">
        <f t="shared" si="181"/>
        <v>0</v>
      </c>
      <c r="Z170" s="2"/>
      <c r="AA170" s="2">
        <v>34650331</v>
      </c>
      <c r="AB170" s="2">
        <f t="shared" si="182"/>
        <v>9040.01</v>
      </c>
      <c r="AC170" s="2">
        <f t="shared" si="209"/>
        <v>9040.01</v>
      </c>
      <c r="AD170" s="2">
        <f t="shared" si="183"/>
        <v>0</v>
      </c>
      <c r="AE170" s="2">
        <f t="shared" si="184"/>
        <v>0</v>
      </c>
      <c r="AF170" s="2">
        <f t="shared" si="185"/>
        <v>0</v>
      </c>
      <c r="AG170" s="2">
        <f t="shared" si="186"/>
        <v>0</v>
      </c>
      <c r="AH170" s="2">
        <f t="shared" si="187"/>
        <v>0</v>
      </c>
      <c r="AI170" s="2">
        <f t="shared" si="188"/>
        <v>0</v>
      </c>
      <c r="AJ170" s="2">
        <f t="shared" si="189"/>
        <v>0</v>
      </c>
      <c r="AK170" s="2">
        <v>9040.01</v>
      </c>
      <c r="AL170" s="2">
        <v>9040.01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43</v>
      </c>
      <c r="BK170" s="2"/>
      <c r="BL170" s="2"/>
      <c r="BM170" s="2">
        <v>500001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0</v>
      </c>
      <c r="CA170" s="2">
        <v>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90"/>
        <v>0</v>
      </c>
      <c r="CQ170" s="2">
        <f t="shared" si="191"/>
        <v>9040.01</v>
      </c>
      <c r="CR170" s="2">
        <f t="shared" si="192"/>
        <v>0</v>
      </c>
      <c r="CS170" s="2">
        <f t="shared" si="193"/>
        <v>0</v>
      </c>
      <c r="CT170" s="2">
        <f t="shared" si="194"/>
        <v>0</v>
      </c>
      <c r="CU170" s="2">
        <f t="shared" si="195"/>
        <v>0</v>
      </c>
      <c r="CV170" s="2">
        <f t="shared" si="196"/>
        <v>0</v>
      </c>
      <c r="CW170" s="2">
        <f t="shared" si="197"/>
        <v>0</v>
      </c>
      <c r="CX170" s="2">
        <f t="shared" si="198"/>
        <v>0</v>
      </c>
      <c r="CY170" s="2">
        <f t="shared" si="199"/>
        <v>0</v>
      </c>
      <c r="CZ170" s="2">
        <f t="shared" si="200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58</v>
      </c>
      <c r="DW170" s="2" t="s">
        <v>58</v>
      </c>
      <c r="DX170" s="2">
        <v>1000</v>
      </c>
      <c r="DY170" s="2"/>
      <c r="DZ170" s="2"/>
      <c r="EA170" s="2"/>
      <c r="EB170" s="2"/>
      <c r="EC170" s="2"/>
      <c r="ED170" s="2"/>
      <c r="EE170" s="2">
        <v>32653291</v>
      </c>
      <c r="EF170" s="2">
        <v>20</v>
      </c>
      <c r="EG170" s="2" t="s">
        <v>33</v>
      </c>
      <c r="EH170" s="2">
        <v>0</v>
      </c>
      <c r="EI170" s="2" t="s">
        <v>6</v>
      </c>
      <c r="EJ170" s="2">
        <v>1</v>
      </c>
      <c r="EK170" s="2">
        <v>500001</v>
      </c>
      <c r="EL170" s="2" t="s">
        <v>34</v>
      </c>
      <c r="EM170" s="2" t="s">
        <v>35</v>
      </c>
      <c r="EN170" s="2"/>
      <c r="EO170" s="2" t="s">
        <v>6</v>
      </c>
      <c r="EP170" s="2"/>
      <c r="EQ170" s="2">
        <v>0</v>
      </c>
      <c r="ER170" s="2">
        <v>9040.01</v>
      </c>
      <c r="ES170" s="2">
        <v>9040.01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1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6</v>
      </c>
      <c r="GB170" s="2"/>
      <c r="GC170" s="2"/>
      <c r="GD170" s="2">
        <v>0</v>
      </c>
      <c r="GE170" s="2"/>
      <c r="GF170" s="2">
        <v>1945123062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202"/>
        <v>0</v>
      </c>
      <c r="GM170" s="2">
        <f t="shared" si="203"/>
        <v>0</v>
      </c>
      <c r="GN170" s="2">
        <f t="shared" si="204"/>
        <v>0</v>
      </c>
      <c r="GO170" s="2">
        <f t="shared" si="205"/>
        <v>0</v>
      </c>
      <c r="GP170" s="2">
        <f t="shared" si="206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07"/>
        <v>0</v>
      </c>
      <c r="GW170" s="2">
        <v>1</v>
      </c>
      <c r="GX170" s="2">
        <f t="shared" si="208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212</v>
      </c>
      <c r="E171" t="s">
        <v>243</v>
      </c>
      <c r="F171" t="s">
        <v>29</v>
      </c>
      <c r="G171" t="s">
        <v>244</v>
      </c>
      <c r="H171" t="s">
        <v>58</v>
      </c>
      <c r="I171">
        <f>I165*J171</f>
        <v>0</v>
      </c>
      <c r="J171">
        <v>0</v>
      </c>
      <c r="O171">
        <f t="shared" si="171"/>
        <v>0</v>
      </c>
      <c r="P171">
        <f t="shared" si="172"/>
        <v>0</v>
      </c>
      <c r="Q171">
        <f t="shared" si="173"/>
        <v>0</v>
      </c>
      <c r="R171">
        <f t="shared" si="174"/>
        <v>0</v>
      </c>
      <c r="S171">
        <f t="shared" si="175"/>
        <v>0</v>
      </c>
      <c r="T171">
        <f t="shared" si="176"/>
        <v>0</v>
      </c>
      <c r="U171">
        <f t="shared" si="177"/>
        <v>0</v>
      </c>
      <c r="V171">
        <f t="shared" si="178"/>
        <v>0</v>
      </c>
      <c r="W171">
        <f t="shared" si="179"/>
        <v>0</v>
      </c>
      <c r="X171">
        <f t="shared" si="180"/>
        <v>0</v>
      </c>
      <c r="Y171">
        <f t="shared" si="181"/>
        <v>0</v>
      </c>
      <c r="AA171">
        <v>34650332</v>
      </c>
      <c r="AB171">
        <f t="shared" si="182"/>
        <v>9040.01</v>
      </c>
      <c r="AC171">
        <f t="shared" si="209"/>
        <v>9040.01</v>
      </c>
      <c r="AD171">
        <f t="shared" si="183"/>
        <v>0</v>
      </c>
      <c r="AE171">
        <f t="shared" si="184"/>
        <v>0</v>
      </c>
      <c r="AF171">
        <f t="shared" si="185"/>
        <v>0</v>
      </c>
      <c r="AG171">
        <f t="shared" si="186"/>
        <v>0</v>
      </c>
      <c r="AH171">
        <f t="shared" si="187"/>
        <v>0</v>
      </c>
      <c r="AI171">
        <f t="shared" si="188"/>
        <v>0</v>
      </c>
      <c r="AJ171">
        <f t="shared" si="189"/>
        <v>0</v>
      </c>
      <c r="AK171">
        <v>9040.01</v>
      </c>
      <c r="AL171">
        <v>9040.01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43</v>
      </c>
      <c r="BM171">
        <v>500001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0</v>
      </c>
      <c r="CA171">
        <v>0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90"/>
        <v>0</v>
      </c>
      <c r="CQ171">
        <f t="shared" si="191"/>
        <v>67800.074999999997</v>
      </c>
      <c r="CR171">
        <f t="shared" si="192"/>
        <v>0</v>
      </c>
      <c r="CS171">
        <f t="shared" si="193"/>
        <v>0</v>
      </c>
      <c r="CT171">
        <f t="shared" si="194"/>
        <v>0</v>
      </c>
      <c r="CU171">
        <f t="shared" si="195"/>
        <v>0</v>
      </c>
      <c r="CV171">
        <f t="shared" si="196"/>
        <v>0</v>
      </c>
      <c r="CW171">
        <f t="shared" si="197"/>
        <v>0</v>
      </c>
      <c r="CX171">
        <f t="shared" si="198"/>
        <v>0</v>
      </c>
      <c r="CY171">
        <f t="shared" si="199"/>
        <v>0</v>
      </c>
      <c r="CZ171">
        <f t="shared" si="200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58</v>
      </c>
      <c r="DW171" t="s">
        <v>58</v>
      </c>
      <c r="DX171">
        <v>1000</v>
      </c>
      <c r="EE171">
        <v>32653291</v>
      </c>
      <c r="EF171">
        <v>20</v>
      </c>
      <c r="EG171" t="s">
        <v>33</v>
      </c>
      <c r="EH171">
        <v>0</v>
      </c>
      <c r="EI171" t="s">
        <v>6</v>
      </c>
      <c r="EJ171">
        <v>1</v>
      </c>
      <c r="EK171">
        <v>500001</v>
      </c>
      <c r="EL171" t="s">
        <v>34</v>
      </c>
      <c r="EM171" t="s">
        <v>35</v>
      </c>
      <c r="EO171" t="s">
        <v>6</v>
      </c>
      <c r="EQ171">
        <v>0</v>
      </c>
      <c r="ER171">
        <v>9040.01</v>
      </c>
      <c r="ES171">
        <v>9040.01</v>
      </c>
      <c r="ET171">
        <v>0</v>
      </c>
      <c r="EU171">
        <v>0</v>
      </c>
      <c r="EV171">
        <v>0</v>
      </c>
      <c r="EW171">
        <v>0</v>
      </c>
      <c r="EX171">
        <v>0</v>
      </c>
      <c r="FQ171">
        <v>0</v>
      </c>
      <c r="FR171">
        <f t="shared" si="201"/>
        <v>0</v>
      </c>
      <c r="FS171">
        <v>0</v>
      </c>
      <c r="FX171">
        <v>0</v>
      </c>
      <c r="FY171">
        <v>0</v>
      </c>
      <c r="GA171" t="s">
        <v>6</v>
      </c>
      <c r="GD171">
        <v>0</v>
      </c>
      <c r="GF171">
        <v>1945123062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202"/>
        <v>0</v>
      </c>
      <c r="GM171">
        <f t="shared" si="203"/>
        <v>0</v>
      </c>
      <c r="GN171">
        <f t="shared" si="204"/>
        <v>0</v>
      </c>
      <c r="GO171">
        <f t="shared" si="205"/>
        <v>0</v>
      </c>
      <c r="GP171">
        <f t="shared" si="206"/>
        <v>0</v>
      </c>
      <c r="GR171">
        <v>0</v>
      </c>
      <c r="GS171">
        <v>3</v>
      </c>
      <c r="GT171">
        <v>0</v>
      </c>
      <c r="GU171" t="s">
        <v>6</v>
      </c>
      <c r="GV171">
        <f t="shared" si="207"/>
        <v>0</v>
      </c>
      <c r="GW171">
        <v>1</v>
      </c>
      <c r="GX171">
        <f t="shared" si="208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189</v>
      </c>
      <c r="D172" s="2"/>
      <c r="E172" s="2" t="s">
        <v>245</v>
      </c>
      <c r="F172" s="2" t="s">
        <v>46</v>
      </c>
      <c r="G172" s="2" t="s">
        <v>47</v>
      </c>
      <c r="H172" s="2" t="s">
        <v>48</v>
      </c>
      <c r="I172" s="2">
        <f>I164*J172</f>
        <v>0</v>
      </c>
      <c r="J172" s="2">
        <v>0</v>
      </c>
      <c r="K172" s="2"/>
      <c r="L172" s="2"/>
      <c r="M172" s="2"/>
      <c r="N172" s="2"/>
      <c r="O172" s="2">
        <f t="shared" si="171"/>
        <v>0</v>
      </c>
      <c r="P172" s="2">
        <f t="shared" si="172"/>
        <v>0</v>
      </c>
      <c r="Q172" s="2">
        <f t="shared" si="173"/>
        <v>0</v>
      </c>
      <c r="R172" s="2">
        <f t="shared" si="174"/>
        <v>0</v>
      </c>
      <c r="S172" s="2">
        <f t="shared" si="175"/>
        <v>0</v>
      </c>
      <c r="T172" s="2">
        <f t="shared" si="176"/>
        <v>0</v>
      </c>
      <c r="U172" s="2">
        <f t="shared" si="177"/>
        <v>0</v>
      </c>
      <c r="V172" s="2">
        <f t="shared" si="178"/>
        <v>0</v>
      </c>
      <c r="W172" s="2">
        <f t="shared" si="179"/>
        <v>0</v>
      </c>
      <c r="X172" s="2">
        <f t="shared" si="180"/>
        <v>0</v>
      </c>
      <c r="Y172" s="2">
        <f t="shared" si="181"/>
        <v>0</v>
      </c>
      <c r="Z172" s="2"/>
      <c r="AA172" s="2">
        <v>34650331</v>
      </c>
      <c r="AB172" s="2">
        <f t="shared" si="182"/>
        <v>1.82</v>
      </c>
      <c r="AC172" s="2">
        <f t="shared" si="209"/>
        <v>1.82</v>
      </c>
      <c r="AD172" s="2">
        <f t="shared" si="183"/>
        <v>0</v>
      </c>
      <c r="AE172" s="2">
        <f t="shared" si="184"/>
        <v>0</v>
      </c>
      <c r="AF172" s="2">
        <f t="shared" si="185"/>
        <v>0</v>
      </c>
      <c r="AG172" s="2">
        <f t="shared" si="186"/>
        <v>0</v>
      </c>
      <c r="AH172" s="2">
        <f t="shared" si="187"/>
        <v>0</v>
      </c>
      <c r="AI172" s="2">
        <f t="shared" si="188"/>
        <v>0</v>
      </c>
      <c r="AJ172" s="2">
        <f t="shared" si="189"/>
        <v>0</v>
      </c>
      <c r="AK172" s="2">
        <v>1.82</v>
      </c>
      <c r="AL172" s="2">
        <v>1.82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49</v>
      </c>
      <c r="BK172" s="2"/>
      <c r="BL172" s="2"/>
      <c r="BM172" s="2">
        <v>500001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0</v>
      </c>
      <c r="CA172" s="2">
        <v>0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0"/>
        <v>0</v>
      </c>
      <c r="CQ172" s="2">
        <f t="shared" si="191"/>
        <v>1.82</v>
      </c>
      <c r="CR172" s="2">
        <f t="shared" si="192"/>
        <v>0</v>
      </c>
      <c r="CS172" s="2">
        <f t="shared" si="193"/>
        <v>0</v>
      </c>
      <c r="CT172" s="2">
        <f t="shared" si="194"/>
        <v>0</v>
      </c>
      <c r="CU172" s="2">
        <f t="shared" si="195"/>
        <v>0</v>
      </c>
      <c r="CV172" s="2">
        <f t="shared" si="196"/>
        <v>0</v>
      </c>
      <c r="CW172" s="2">
        <f t="shared" si="197"/>
        <v>0</v>
      </c>
      <c r="CX172" s="2">
        <f t="shared" si="198"/>
        <v>0</v>
      </c>
      <c r="CY172" s="2">
        <f t="shared" si="199"/>
        <v>0</v>
      </c>
      <c r="CZ172" s="2">
        <f t="shared" si="200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1009</v>
      </c>
      <c r="DV172" s="2" t="s">
        <v>48</v>
      </c>
      <c r="DW172" s="2" t="s">
        <v>48</v>
      </c>
      <c r="DX172" s="2">
        <v>1</v>
      </c>
      <c r="DY172" s="2"/>
      <c r="DZ172" s="2"/>
      <c r="EA172" s="2"/>
      <c r="EB172" s="2"/>
      <c r="EC172" s="2"/>
      <c r="ED172" s="2"/>
      <c r="EE172" s="2">
        <v>32653291</v>
      </c>
      <c r="EF172" s="2">
        <v>20</v>
      </c>
      <c r="EG172" s="2" t="s">
        <v>33</v>
      </c>
      <c r="EH172" s="2">
        <v>0</v>
      </c>
      <c r="EI172" s="2" t="s">
        <v>6</v>
      </c>
      <c r="EJ172" s="2">
        <v>1</v>
      </c>
      <c r="EK172" s="2">
        <v>500001</v>
      </c>
      <c r="EL172" s="2" t="s">
        <v>34</v>
      </c>
      <c r="EM172" s="2" t="s">
        <v>35</v>
      </c>
      <c r="EN172" s="2"/>
      <c r="EO172" s="2" t="s">
        <v>6</v>
      </c>
      <c r="EP172" s="2"/>
      <c r="EQ172" s="2">
        <v>0</v>
      </c>
      <c r="ER172" s="2">
        <v>1.82</v>
      </c>
      <c r="ES172" s="2">
        <v>1.82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1"/>
        <v>0</v>
      </c>
      <c r="FS172" s="2">
        <v>0</v>
      </c>
      <c r="FT172" s="2"/>
      <c r="FU172" s="2"/>
      <c r="FV172" s="2"/>
      <c r="FW172" s="2"/>
      <c r="FX172" s="2">
        <v>0</v>
      </c>
      <c r="FY172" s="2">
        <v>0</v>
      </c>
      <c r="FZ172" s="2"/>
      <c r="GA172" s="2" t="s">
        <v>6</v>
      </c>
      <c r="GB172" s="2"/>
      <c r="GC172" s="2"/>
      <c r="GD172" s="2">
        <v>0</v>
      </c>
      <c r="GE172" s="2"/>
      <c r="GF172" s="2">
        <v>813963326</v>
      </c>
      <c r="GG172" s="2">
        <v>2</v>
      </c>
      <c r="GH172" s="2">
        <v>1</v>
      </c>
      <c r="GI172" s="2">
        <v>-2</v>
      </c>
      <c r="GJ172" s="2">
        <v>0</v>
      </c>
      <c r="GK172" s="2">
        <f>ROUND(R172*(R12)/100,0)</f>
        <v>0</v>
      </c>
      <c r="GL172" s="2">
        <f t="shared" si="202"/>
        <v>0</v>
      </c>
      <c r="GM172" s="2">
        <f t="shared" si="203"/>
        <v>0</v>
      </c>
      <c r="GN172" s="2">
        <f t="shared" si="204"/>
        <v>0</v>
      </c>
      <c r="GO172" s="2">
        <f t="shared" si="205"/>
        <v>0</v>
      </c>
      <c r="GP172" s="2">
        <f t="shared" si="206"/>
        <v>0</v>
      </c>
      <c r="GQ172" s="2"/>
      <c r="GR172" s="2">
        <v>0</v>
      </c>
      <c r="GS172" s="2">
        <v>3</v>
      </c>
      <c r="GT172" s="2">
        <v>0</v>
      </c>
      <c r="GU172" s="2" t="s">
        <v>6</v>
      </c>
      <c r="GV172" s="2">
        <f t="shared" si="207"/>
        <v>0</v>
      </c>
      <c r="GW172" s="2">
        <v>1</v>
      </c>
      <c r="GX172" s="2">
        <f t="shared" si="208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203</v>
      </c>
      <c r="E173" t="s">
        <v>245</v>
      </c>
      <c r="F173" t="s">
        <v>46</v>
      </c>
      <c r="G173" t="s">
        <v>47</v>
      </c>
      <c r="H173" t="s">
        <v>48</v>
      </c>
      <c r="I173">
        <f>I165*J173</f>
        <v>0</v>
      </c>
      <c r="J173">
        <v>0</v>
      </c>
      <c r="O173">
        <f t="shared" si="171"/>
        <v>0</v>
      </c>
      <c r="P173">
        <f t="shared" si="172"/>
        <v>0</v>
      </c>
      <c r="Q173">
        <f t="shared" si="173"/>
        <v>0</v>
      </c>
      <c r="R173">
        <f t="shared" si="174"/>
        <v>0</v>
      </c>
      <c r="S173">
        <f t="shared" si="175"/>
        <v>0</v>
      </c>
      <c r="T173">
        <f t="shared" si="176"/>
        <v>0</v>
      </c>
      <c r="U173">
        <f t="shared" si="177"/>
        <v>0</v>
      </c>
      <c r="V173">
        <f t="shared" si="178"/>
        <v>0</v>
      </c>
      <c r="W173">
        <f t="shared" si="179"/>
        <v>0</v>
      </c>
      <c r="X173">
        <f t="shared" si="180"/>
        <v>0</v>
      </c>
      <c r="Y173">
        <f t="shared" si="181"/>
        <v>0</v>
      </c>
      <c r="AA173">
        <v>34650332</v>
      </c>
      <c r="AB173">
        <f t="shared" si="182"/>
        <v>1.82</v>
      </c>
      <c r="AC173">
        <f t="shared" si="209"/>
        <v>1.82</v>
      </c>
      <c r="AD173">
        <f t="shared" si="183"/>
        <v>0</v>
      </c>
      <c r="AE173">
        <f t="shared" si="184"/>
        <v>0</v>
      </c>
      <c r="AF173">
        <f t="shared" si="185"/>
        <v>0</v>
      </c>
      <c r="AG173">
        <f t="shared" si="186"/>
        <v>0</v>
      </c>
      <c r="AH173">
        <f t="shared" si="187"/>
        <v>0</v>
      </c>
      <c r="AI173">
        <f t="shared" si="188"/>
        <v>0</v>
      </c>
      <c r="AJ173">
        <f t="shared" si="189"/>
        <v>0</v>
      </c>
      <c r="AK173">
        <v>1.82</v>
      </c>
      <c r="AL173">
        <v>1.82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49</v>
      </c>
      <c r="BM173">
        <v>500001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0</v>
      </c>
      <c r="CA173">
        <v>0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0"/>
        <v>0</v>
      </c>
      <c r="CQ173">
        <f t="shared" si="191"/>
        <v>13.65</v>
      </c>
      <c r="CR173">
        <f t="shared" si="192"/>
        <v>0</v>
      </c>
      <c r="CS173">
        <f t="shared" si="193"/>
        <v>0</v>
      </c>
      <c r="CT173">
        <f t="shared" si="194"/>
        <v>0</v>
      </c>
      <c r="CU173">
        <f t="shared" si="195"/>
        <v>0</v>
      </c>
      <c r="CV173">
        <f t="shared" si="196"/>
        <v>0</v>
      </c>
      <c r="CW173">
        <f t="shared" si="197"/>
        <v>0</v>
      </c>
      <c r="CX173">
        <f t="shared" si="198"/>
        <v>0</v>
      </c>
      <c r="CY173">
        <f t="shared" si="199"/>
        <v>0</v>
      </c>
      <c r="CZ173">
        <f t="shared" si="200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1009</v>
      </c>
      <c r="DV173" t="s">
        <v>48</v>
      </c>
      <c r="DW173" t="s">
        <v>48</v>
      </c>
      <c r="DX173">
        <v>1</v>
      </c>
      <c r="EE173">
        <v>32653291</v>
      </c>
      <c r="EF173">
        <v>20</v>
      </c>
      <c r="EG173" t="s">
        <v>33</v>
      </c>
      <c r="EH173">
        <v>0</v>
      </c>
      <c r="EI173" t="s">
        <v>6</v>
      </c>
      <c r="EJ173">
        <v>1</v>
      </c>
      <c r="EK173">
        <v>500001</v>
      </c>
      <c r="EL173" t="s">
        <v>34</v>
      </c>
      <c r="EM173" t="s">
        <v>35</v>
      </c>
      <c r="EO173" t="s">
        <v>6</v>
      </c>
      <c r="EQ173">
        <v>0</v>
      </c>
      <c r="ER173">
        <v>1.82</v>
      </c>
      <c r="ES173">
        <v>1.82</v>
      </c>
      <c r="ET173">
        <v>0</v>
      </c>
      <c r="EU173">
        <v>0</v>
      </c>
      <c r="EV173">
        <v>0</v>
      </c>
      <c r="EW173">
        <v>0</v>
      </c>
      <c r="EX173">
        <v>0</v>
      </c>
      <c r="FQ173">
        <v>0</v>
      </c>
      <c r="FR173">
        <f t="shared" si="201"/>
        <v>0</v>
      </c>
      <c r="FS173">
        <v>0</v>
      </c>
      <c r="FX173">
        <v>0</v>
      </c>
      <c r="FY173">
        <v>0</v>
      </c>
      <c r="GA173" t="s">
        <v>6</v>
      </c>
      <c r="GD173">
        <v>0</v>
      </c>
      <c r="GF173">
        <v>813963326</v>
      </c>
      <c r="GG173">
        <v>2</v>
      </c>
      <c r="GH173">
        <v>1</v>
      </c>
      <c r="GI173">
        <v>4</v>
      </c>
      <c r="GJ173">
        <v>0</v>
      </c>
      <c r="GK173">
        <f>ROUND(R173*(S12)/100,0)</f>
        <v>0</v>
      </c>
      <c r="GL173">
        <f t="shared" si="202"/>
        <v>0</v>
      </c>
      <c r="GM173">
        <f t="shared" si="203"/>
        <v>0</v>
      </c>
      <c r="GN173">
        <f t="shared" si="204"/>
        <v>0</v>
      </c>
      <c r="GO173">
        <f t="shared" si="205"/>
        <v>0</v>
      </c>
      <c r="GP173">
        <f t="shared" si="206"/>
        <v>0</v>
      </c>
      <c r="GR173">
        <v>0</v>
      </c>
      <c r="GS173">
        <v>3</v>
      </c>
      <c r="GT173">
        <v>0</v>
      </c>
      <c r="GU173" t="s">
        <v>6</v>
      </c>
      <c r="GV173">
        <f t="shared" si="207"/>
        <v>0</v>
      </c>
      <c r="GW173">
        <v>1</v>
      </c>
      <c r="GX173">
        <f t="shared" si="208"/>
        <v>0</v>
      </c>
      <c r="HA173">
        <v>0</v>
      </c>
      <c r="HB173">
        <v>0</v>
      </c>
      <c r="IK173">
        <v>0</v>
      </c>
    </row>
    <row r="174" spans="1:255" x14ac:dyDescent="0.2">
      <c r="A174" s="2">
        <v>18</v>
      </c>
      <c r="B174" s="2">
        <v>1</v>
      </c>
      <c r="C174" s="2">
        <v>190</v>
      </c>
      <c r="D174" s="2"/>
      <c r="E174" s="2" t="s">
        <v>246</v>
      </c>
      <c r="F174" s="2" t="s">
        <v>223</v>
      </c>
      <c r="G174" s="2" t="s">
        <v>224</v>
      </c>
      <c r="H174" s="2" t="s">
        <v>48</v>
      </c>
      <c r="I174" s="2">
        <f>I164*J174</f>
        <v>0</v>
      </c>
      <c r="J174" s="2">
        <v>0</v>
      </c>
      <c r="K174" s="2"/>
      <c r="L174" s="2"/>
      <c r="M174" s="2"/>
      <c r="N174" s="2"/>
      <c r="O174" s="2">
        <f t="shared" si="171"/>
        <v>0</v>
      </c>
      <c r="P174" s="2">
        <f t="shared" si="172"/>
        <v>0</v>
      </c>
      <c r="Q174" s="2">
        <f t="shared" si="173"/>
        <v>0</v>
      </c>
      <c r="R174" s="2">
        <f t="shared" si="174"/>
        <v>0</v>
      </c>
      <c r="S174" s="2">
        <f t="shared" si="175"/>
        <v>0</v>
      </c>
      <c r="T174" s="2">
        <f t="shared" si="176"/>
        <v>0</v>
      </c>
      <c r="U174" s="2">
        <f t="shared" si="177"/>
        <v>0</v>
      </c>
      <c r="V174" s="2">
        <f t="shared" si="178"/>
        <v>0</v>
      </c>
      <c r="W174" s="2">
        <f t="shared" si="179"/>
        <v>0</v>
      </c>
      <c r="X174" s="2">
        <f t="shared" si="180"/>
        <v>0</v>
      </c>
      <c r="Y174" s="2">
        <f t="shared" si="181"/>
        <v>0</v>
      </c>
      <c r="Z174" s="2"/>
      <c r="AA174" s="2">
        <v>34650331</v>
      </c>
      <c r="AB174" s="2">
        <f t="shared" si="182"/>
        <v>0</v>
      </c>
      <c r="AC174" s="2">
        <f t="shared" si="209"/>
        <v>0</v>
      </c>
      <c r="AD174" s="2">
        <f t="shared" si="183"/>
        <v>0</v>
      </c>
      <c r="AE174" s="2">
        <f t="shared" si="184"/>
        <v>0</v>
      </c>
      <c r="AF174" s="2">
        <f t="shared" si="185"/>
        <v>0</v>
      </c>
      <c r="AG174" s="2">
        <f t="shared" si="186"/>
        <v>0</v>
      </c>
      <c r="AH174" s="2">
        <f t="shared" si="187"/>
        <v>0</v>
      </c>
      <c r="AI174" s="2">
        <f t="shared" si="188"/>
        <v>0</v>
      </c>
      <c r="AJ174" s="2">
        <f t="shared" si="189"/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106</v>
      </c>
      <c r="AU174" s="2">
        <v>65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3</v>
      </c>
      <c r="BI174" s="2">
        <v>1</v>
      </c>
      <c r="BJ174" s="2" t="s">
        <v>6</v>
      </c>
      <c r="BK174" s="2"/>
      <c r="BL174" s="2"/>
      <c r="BM174" s="2">
        <v>0</v>
      </c>
      <c r="BN174" s="2">
        <v>0</v>
      </c>
      <c r="BO174" s="2" t="s">
        <v>6</v>
      </c>
      <c r="BP174" s="2">
        <v>0</v>
      </c>
      <c r="BQ174" s="2">
        <v>20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106</v>
      </c>
      <c r="CA174" s="2">
        <v>65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0"/>
        <v>0</v>
      </c>
      <c r="CQ174" s="2">
        <f t="shared" si="191"/>
        <v>0</v>
      </c>
      <c r="CR174" s="2">
        <f t="shared" si="192"/>
        <v>0</v>
      </c>
      <c r="CS174" s="2">
        <f t="shared" si="193"/>
        <v>0</v>
      </c>
      <c r="CT174" s="2">
        <f t="shared" si="194"/>
        <v>0</v>
      </c>
      <c r="CU174" s="2">
        <f t="shared" si="195"/>
        <v>0</v>
      </c>
      <c r="CV174" s="2">
        <f t="shared" si="196"/>
        <v>0</v>
      </c>
      <c r="CW174" s="2">
        <f t="shared" si="197"/>
        <v>0</v>
      </c>
      <c r="CX174" s="2">
        <f t="shared" si="198"/>
        <v>0</v>
      </c>
      <c r="CY174" s="2">
        <f t="shared" si="199"/>
        <v>0</v>
      </c>
      <c r="CZ174" s="2">
        <f t="shared" si="200"/>
        <v>0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1009</v>
      </c>
      <c r="DV174" s="2" t="s">
        <v>48</v>
      </c>
      <c r="DW174" s="2" t="s">
        <v>48</v>
      </c>
      <c r="DX174" s="2">
        <v>1</v>
      </c>
      <c r="DY174" s="2"/>
      <c r="DZ174" s="2"/>
      <c r="EA174" s="2"/>
      <c r="EB174" s="2"/>
      <c r="EC174" s="2"/>
      <c r="ED174" s="2"/>
      <c r="EE174" s="2">
        <v>32653299</v>
      </c>
      <c r="EF174" s="2">
        <v>20</v>
      </c>
      <c r="EG174" s="2" t="s">
        <v>33</v>
      </c>
      <c r="EH174" s="2">
        <v>0</v>
      </c>
      <c r="EI174" s="2" t="s">
        <v>6</v>
      </c>
      <c r="EJ174" s="2">
        <v>1</v>
      </c>
      <c r="EK174" s="2">
        <v>0</v>
      </c>
      <c r="EL174" s="2" t="s">
        <v>59</v>
      </c>
      <c r="EM174" s="2" t="s">
        <v>60</v>
      </c>
      <c r="EN174" s="2"/>
      <c r="EO174" s="2" t="s">
        <v>6</v>
      </c>
      <c r="EP174" s="2"/>
      <c r="EQ174" s="2">
        <v>0</v>
      </c>
      <c r="ER174" s="2">
        <v>0</v>
      </c>
      <c r="ES174" s="2">
        <v>0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1"/>
        <v>0</v>
      </c>
      <c r="FS174" s="2">
        <v>0</v>
      </c>
      <c r="FT174" s="2"/>
      <c r="FU174" s="2"/>
      <c r="FV174" s="2"/>
      <c r="FW174" s="2"/>
      <c r="FX174" s="2">
        <v>106</v>
      </c>
      <c r="FY174" s="2">
        <v>65</v>
      </c>
      <c r="FZ174" s="2"/>
      <c r="GA174" s="2" t="s">
        <v>6</v>
      </c>
      <c r="GB174" s="2"/>
      <c r="GC174" s="2"/>
      <c r="GD174" s="2">
        <v>0</v>
      </c>
      <c r="GE174" s="2"/>
      <c r="GF174" s="2">
        <v>-952279783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202"/>
        <v>0</v>
      </c>
      <c r="GM174" s="2">
        <f t="shared" si="203"/>
        <v>0</v>
      </c>
      <c r="GN174" s="2">
        <f t="shared" si="204"/>
        <v>0</v>
      </c>
      <c r="GO174" s="2">
        <f t="shared" si="205"/>
        <v>0</v>
      </c>
      <c r="GP174" s="2">
        <f t="shared" si="206"/>
        <v>0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07"/>
        <v>0</v>
      </c>
      <c r="GW174" s="2">
        <v>1</v>
      </c>
      <c r="GX174" s="2">
        <f t="shared" si="208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18</v>
      </c>
      <c r="B175">
        <v>1</v>
      </c>
      <c r="C175">
        <v>204</v>
      </c>
      <c r="E175" t="s">
        <v>246</v>
      </c>
      <c r="F175" t="s">
        <v>223</v>
      </c>
      <c r="G175" t="s">
        <v>224</v>
      </c>
      <c r="H175" t="s">
        <v>48</v>
      </c>
      <c r="I175">
        <f>I165*J175</f>
        <v>0</v>
      </c>
      <c r="J175">
        <v>0</v>
      </c>
      <c r="O175">
        <f t="shared" si="171"/>
        <v>0</v>
      </c>
      <c r="P175">
        <f t="shared" si="172"/>
        <v>0</v>
      </c>
      <c r="Q175">
        <f t="shared" si="173"/>
        <v>0</v>
      </c>
      <c r="R175">
        <f t="shared" si="174"/>
        <v>0</v>
      </c>
      <c r="S175">
        <f t="shared" si="175"/>
        <v>0</v>
      </c>
      <c r="T175">
        <f t="shared" si="176"/>
        <v>0</v>
      </c>
      <c r="U175">
        <f t="shared" si="177"/>
        <v>0</v>
      </c>
      <c r="V175">
        <f t="shared" si="178"/>
        <v>0</v>
      </c>
      <c r="W175">
        <f t="shared" si="179"/>
        <v>0</v>
      </c>
      <c r="X175">
        <f t="shared" si="180"/>
        <v>0</v>
      </c>
      <c r="Y175">
        <f t="shared" si="181"/>
        <v>0</v>
      </c>
      <c r="AA175">
        <v>34650332</v>
      </c>
      <c r="AB175">
        <f t="shared" si="182"/>
        <v>0</v>
      </c>
      <c r="AC175">
        <f t="shared" si="209"/>
        <v>0</v>
      </c>
      <c r="AD175">
        <f t="shared" si="183"/>
        <v>0</v>
      </c>
      <c r="AE175">
        <f t="shared" si="184"/>
        <v>0</v>
      </c>
      <c r="AF175">
        <f t="shared" si="185"/>
        <v>0</v>
      </c>
      <c r="AG175">
        <f t="shared" si="186"/>
        <v>0</v>
      </c>
      <c r="AH175">
        <f t="shared" si="187"/>
        <v>0</v>
      </c>
      <c r="AI175">
        <f t="shared" si="188"/>
        <v>0</v>
      </c>
      <c r="AJ175">
        <f t="shared" si="189"/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90</v>
      </c>
      <c r="AU175">
        <v>52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v>7.5</v>
      </c>
      <c r="BD175" t="s">
        <v>6</v>
      </c>
      <c r="BE175" t="s">
        <v>6</v>
      </c>
      <c r="BF175" t="s">
        <v>6</v>
      </c>
      <c r="BG175" t="s">
        <v>6</v>
      </c>
      <c r="BH175">
        <v>3</v>
      </c>
      <c r="BI175">
        <v>1</v>
      </c>
      <c r="BJ175" t="s">
        <v>6</v>
      </c>
      <c r="BM175">
        <v>0</v>
      </c>
      <c r="BN175">
        <v>0</v>
      </c>
      <c r="BO175" t="s">
        <v>6</v>
      </c>
      <c r="BP175">
        <v>0</v>
      </c>
      <c r="BQ175">
        <v>20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106</v>
      </c>
      <c r="CA175">
        <v>65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0"/>
        <v>0</v>
      </c>
      <c r="CQ175">
        <f t="shared" si="191"/>
        <v>0</v>
      </c>
      <c r="CR175">
        <f t="shared" si="192"/>
        <v>0</v>
      </c>
      <c r="CS175">
        <f t="shared" si="193"/>
        <v>0</v>
      </c>
      <c r="CT175">
        <f t="shared" si="194"/>
        <v>0</v>
      </c>
      <c r="CU175">
        <f t="shared" si="195"/>
        <v>0</v>
      </c>
      <c r="CV175">
        <f t="shared" si="196"/>
        <v>0</v>
      </c>
      <c r="CW175">
        <f t="shared" si="197"/>
        <v>0</v>
      </c>
      <c r="CX175">
        <f t="shared" si="198"/>
        <v>0</v>
      </c>
      <c r="CY175">
        <f t="shared" si="199"/>
        <v>0</v>
      </c>
      <c r="CZ175">
        <f t="shared" si="200"/>
        <v>0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1009</v>
      </c>
      <c r="DV175" t="s">
        <v>48</v>
      </c>
      <c r="DW175" t="s">
        <v>48</v>
      </c>
      <c r="DX175">
        <v>1</v>
      </c>
      <c r="EE175">
        <v>32653299</v>
      </c>
      <c r="EF175">
        <v>20</v>
      </c>
      <c r="EG175" t="s">
        <v>33</v>
      </c>
      <c r="EH175">
        <v>0</v>
      </c>
      <c r="EI175" t="s">
        <v>6</v>
      </c>
      <c r="EJ175">
        <v>1</v>
      </c>
      <c r="EK175">
        <v>0</v>
      </c>
      <c r="EL175" t="s">
        <v>59</v>
      </c>
      <c r="EM175" t="s">
        <v>60</v>
      </c>
      <c r="EO175" t="s">
        <v>6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FQ175">
        <v>0</v>
      </c>
      <c r="FR175">
        <f t="shared" si="201"/>
        <v>0</v>
      </c>
      <c r="FS175">
        <v>0</v>
      </c>
      <c r="FV175" t="s">
        <v>22</v>
      </c>
      <c r="FW175" t="s">
        <v>23</v>
      </c>
      <c r="FX175">
        <v>106</v>
      </c>
      <c r="FY175">
        <v>65</v>
      </c>
      <c r="GA175" t="s">
        <v>6</v>
      </c>
      <c r="GD175">
        <v>0</v>
      </c>
      <c r="GF175">
        <v>-952279783</v>
      </c>
      <c r="GG175">
        <v>2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202"/>
        <v>0</v>
      </c>
      <c r="GM175">
        <f t="shared" si="203"/>
        <v>0</v>
      </c>
      <c r="GN175">
        <f t="shared" si="204"/>
        <v>0</v>
      </c>
      <c r="GO175">
        <f t="shared" si="205"/>
        <v>0</v>
      </c>
      <c r="GP175">
        <f t="shared" si="206"/>
        <v>0</v>
      </c>
      <c r="GR175">
        <v>0</v>
      </c>
      <c r="GS175">
        <v>3</v>
      </c>
      <c r="GT175">
        <v>0</v>
      </c>
      <c r="GU175" t="s">
        <v>6</v>
      </c>
      <c r="GV175">
        <f t="shared" si="207"/>
        <v>0</v>
      </c>
      <c r="GW175">
        <v>1</v>
      </c>
      <c r="GX175">
        <f t="shared" si="208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191</v>
      </c>
      <c r="D176" s="2"/>
      <c r="E176" s="2" t="s">
        <v>247</v>
      </c>
      <c r="F176" s="2" t="s">
        <v>62</v>
      </c>
      <c r="G176" s="2" t="s">
        <v>63</v>
      </c>
      <c r="H176" s="2" t="s">
        <v>48</v>
      </c>
      <c r="I176" s="2">
        <f>I164*J176</f>
        <v>0</v>
      </c>
      <c r="J176" s="2">
        <v>0</v>
      </c>
      <c r="K176" s="2"/>
      <c r="L176" s="2"/>
      <c r="M176" s="2"/>
      <c r="N176" s="2"/>
      <c r="O176" s="2">
        <f t="shared" si="171"/>
        <v>0</v>
      </c>
      <c r="P176" s="2">
        <f t="shared" si="172"/>
        <v>0</v>
      </c>
      <c r="Q176" s="2">
        <f t="shared" si="173"/>
        <v>0</v>
      </c>
      <c r="R176" s="2">
        <f t="shared" si="174"/>
        <v>0</v>
      </c>
      <c r="S176" s="2">
        <f t="shared" si="175"/>
        <v>0</v>
      </c>
      <c r="T176" s="2">
        <f t="shared" si="176"/>
        <v>0</v>
      </c>
      <c r="U176" s="2">
        <f t="shared" si="177"/>
        <v>0</v>
      </c>
      <c r="V176" s="2">
        <f t="shared" si="178"/>
        <v>0</v>
      </c>
      <c r="W176" s="2">
        <f t="shared" si="179"/>
        <v>0</v>
      </c>
      <c r="X176" s="2">
        <f t="shared" si="180"/>
        <v>0</v>
      </c>
      <c r="Y176" s="2">
        <f t="shared" si="181"/>
        <v>0</v>
      </c>
      <c r="Z176" s="2"/>
      <c r="AA176" s="2">
        <v>34650331</v>
      </c>
      <c r="AB176" s="2">
        <f t="shared" si="182"/>
        <v>0</v>
      </c>
      <c r="AC176" s="2">
        <f t="shared" si="209"/>
        <v>0</v>
      </c>
      <c r="AD176" s="2">
        <f t="shared" si="183"/>
        <v>0</v>
      </c>
      <c r="AE176" s="2">
        <f t="shared" si="184"/>
        <v>0</v>
      </c>
      <c r="AF176" s="2">
        <f t="shared" si="185"/>
        <v>0</v>
      </c>
      <c r="AG176" s="2">
        <f t="shared" si="186"/>
        <v>0</v>
      </c>
      <c r="AH176" s="2">
        <f t="shared" si="187"/>
        <v>0</v>
      </c>
      <c r="AI176" s="2">
        <f t="shared" si="188"/>
        <v>0</v>
      </c>
      <c r="AJ176" s="2">
        <f t="shared" si="189"/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106</v>
      </c>
      <c r="AU176" s="2">
        <v>65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6</v>
      </c>
      <c r="BK176" s="2"/>
      <c r="BL176" s="2"/>
      <c r="BM176" s="2">
        <v>0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106</v>
      </c>
      <c r="CA176" s="2">
        <v>65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0"/>
        <v>0</v>
      </c>
      <c r="CQ176" s="2">
        <f t="shared" si="191"/>
        <v>0</v>
      </c>
      <c r="CR176" s="2">
        <f t="shared" si="192"/>
        <v>0</v>
      </c>
      <c r="CS176" s="2">
        <f t="shared" si="193"/>
        <v>0</v>
      </c>
      <c r="CT176" s="2">
        <f t="shared" si="194"/>
        <v>0</v>
      </c>
      <c r="CU176" s="2">
        <f t="shared" si="195"/>
        <v>0</v>
      </c>
      <c r="CV176" s="2">
        <f t="shared" si="196"/>
        <v>0</v>
      </c>
      <c r="CW176" s="2">
        <f t="shared" si="197"/>
        <v>0</v>
      </c>
      <c r="CX176" s="2">
        <f t="shared" si="198"/>
        <v>0</v>
      </c>
      <c r="CY176" s="2">
        <f t="shared" si="199"/>
        <v>0</v>
      </c>
      <c r="CZ176" s="2">
        <f t="shared" si="200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1009</v>
      </c>
      <c r="DV176" s="2" t="s">
        <v>48</v>
      </c>
      <c r="DW176" s="2" t="s">
        <v>48</v>
      </c>
      <c r="DX176" s="2">
        <v>1</v>
      </c>
      <c r="DY176" s="2"/>
      <c r="DZ176" s="2"/>
      <c r="EA176" s="2"/>
      <c r="EB176" s="2"/>
      <c r="EC176" s="2"/>
      <c r="ED176" s="2"/>
      <c r="EE176" s="2">
        <v>32653299</v>
      </c>
      <c r="EF176" s="2">
        <v>20</v>
      </c>
      <c r="EG176" s="2" t="s">
        <v>33</v>
      </c>
      <c r="EH176" s="2">
        <v>0</v>
      </c>
      <c r="EI176" s="2" t="s">
        <v>6</v>
      </c>
      <c r="EJ176" s="2">
        <v>1</v>
      </c>
      <c r="EK176" s="2">
        <v>0</v>
      </c>
      <c r="EL176" s="2" t="s">
        <v>59</v>
      </c>
      <c r="EM176" s="2" t="s">
        <v>60</v>
      </c>
      <c r="EN176" s="2"/>
      <c r="EO176" s="2" t="s">
        <v>6</v>
      </c>
      <c r="EP176" s="2"/>
      <c r="EQ176" s="2">
        <v>0</v>
      </c>
      <c r="ER176" s="2">
        <v>0</v>
      </c>
      <c r="ES176" s="2">
        <v>0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1"/>
        <v>0</v>
      </c>
      <c r="FS176" s="2">
        <v>0</v>
      </c>
      <c r="FT176" s="2"/>
      <c r="FU176" s="2"/>
      <c r="FV176" s="2"/>
      <c r="FW176" s="2"/>
      <c r="FX176" s="2">
        <v>106</v>
      </c>
      <c r="FY176" s="2">
        <v>65</v>
      </c>
      <c r="FZ176" s="2"/>
      <c r="GA176" s="2" t="s">
        <v>6</v>
      </c>
      <c r="GB176" s="2"/>
      <c r="GC176" s="2"/>
      <c r="GD176" s="2">
        <v>0</v>
      </c>
      <c r="GE176" s="2"/>
      <c r="GF176" s="2">
        <v>-1111733769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202"/>
        <v>0</v>
      </c>
      <c r="GM176" s="2">
        <f t="shared" si="203"/>
        <v>0</v>
      </c>
      <c r="GN176" s="2">
        <f t="shared" si="204"/>
        <v>0</v>
      </c>
      <c r="GO176" s="2">
        <f t="shared" si="205"/>
        <v>0</v>
      </c>
      <c r="GP176" s="2">
        <f t="shared" si="206"/>
        <v>0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07"/>
        <v>0</v>
      </c>
      <c r="GW176" s="2">
        <v>1</v>
      </c>
      <c r="GX176" s="2">
        <f t="shared" si="208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205</v>
      </c>
      <c r="E177" t="s">
        <v>247</v>
      </c>
      <c r="F177" t="s">
        <v>62</v>
      </c>
      <c r="G177" t="s">
        <v>63</v>
      </c>
      <c r="H177" t="s">
        <v>48</v>
      </c>
      <c r="I177">
        <f>I165*J177</f>
        <v>0</v>
      </c>
      <c r="J177">
        <v>0</v>
      </c>
      <c r="O177">
        <f t="shared" si="171"/>
        <v>0</v>
      </c>
      <c r="P177">
        <f t="shared" si="172"/>
        <v>0</v>
      </c>
      <c r="Q177">
        <f t="shared" si="173"/>
        <v>0</v>
      </c>
      <c r="R177">
        <f t="shared" si="174"/>
        <v>0</v>
      </c>
      <c r="S177">
        <f t="shared" si="175"/>
        <v>0</v>
      </c>
      <c r="T177">
        <f t="shared" si="176"/>
        <v>0</v>
      </c>
      <c r="U177">
        <f t="shared" si="177"/>
        <v>0</v>
      </c>
      <c r="V177">
        <f t="shared" si="178"/>
        <v>0</v>
      </c>
      <c r="W177">
        <f t="shared" si="179"/>
        <v>0</v>
      </c>
      <c r="X177">
        <f t="shared" si="180"/>
        <v>0</v>
      </c>
      <c r="Y177">
        <f t="shared" si="181"/>
        <v>0</v>
      </c>
      <c r="AA177">
        <v>34650332</v>
      </c>
      <c r="AB177">
        <f t="shared" si="182"/>
        <v>0</v>
      </c>
      <c r="AC177">
        <f t="shared" si="209"/>
        <v>0</v>
      </c>
      <c r="AD177">
        <f t="shared" si="183"/>
        <v>0</v>
      </c>
      <c r="AE177">
        <f t="shared" si="184"/>
        <v>0</v>
      </c>
      <c r="AF177">
        <f t="shared" si="185"/>
        <v>0</v>
      </c>
      <c r="AG177">
        <f t="shared" si="186"/>
        <v>0</v>
      </c>
      <c r="AH177">
        <f t="shared" si="187"/>
        <v>0</v>
      </c>
      <c r="AI177">
        <f t="shared" si="188"/>
        <v>0</v>
      </c>
      <c r="AJ177">
        <f t="shared" si="189"/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90</v>
      </c>
      <c r="AU177">
        <v>52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6</v>
      </c>
      <c r="BM177">
        <v>0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106</v>
      </c>
      <c r="CA177">
        <v>65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0"/>
        <v>0</v>
      </c>
      <c r="CQ177">
        <f t="shared" si="191"/>
        <v>0</v>
      </c>
      <c r="CR177">
        <f t="shared" si="192"/>
        <v>0</v>
      </c>
      <c r="CS177">
        <f t="shared" si="193"/>
        <v>0</v>
      </c>
      <c r="CT177">
        <f t="shared" si="194"/>
        <v>0</v>
      </c>
      <c r="CU177">
        <f t="shared" si="195"/>
        <v>0</v>
      </c>
      <c r="CV177">
        <f t="shared" si="196"/>
        <v>0</v>
      </c>
      <c r="CW177">
        <f t="shared" si="197"/>
        <v>0</v>
      </c>
      <c r="CX177">
        <f t="shared" si="198"/>
        <v>0</v>
      </c>
      <c r="CY177">
        <f t="shared" si="199"/>
        <v>0</v>
      </c>
      <c r="CZ177">
        <f t="shared" si="200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1009</v>
      </c>
      <c r="DV177" t="s">
        <v>48</v>
      </c>
      <c r="DW177" t="s">
        <v>48</v>
      </c>
      <c r="DX177">
        <v>1</v>
      </c>
      <c r="EE177">
        <v>32653299</v>
      </c>
      <c r="EF177">
        <v>20</v>
      </c>
      <c r="EG177" t="s">
        <v>33</v>
      </c>
      <c r="EH177">
        <v>0</v>
      </c>
      <c r="EI177" t="s">
        <v>6</v>
      </c>
      <c r="EJ177">
        <v>1</v>
      </c>
      <c r="EK177">
        <v>0</v>
      </c>
      <c r="EL177" t="s">
        <v>59</v>
      </c>
      <c r="EM177" t="s">
        <v>60</v>
      </c>
      <c r="EO177" t="s">
        <v>6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FQ177">
        <v>0</v>
      </c>
      <c r="FR177">
        <f t="shared" si="201"/>
        <v>0</v>
      </c>
      <c r="FS177">
        <v>0</v>
      </c>
      <c r="FV177" t="s">
        <v>22</v>
      </c>
      <c r="FW177" t="s">
        <v>23</v>
      </c>
      <c r="FX177">
        <v>106</v>
      </c>
      <c r="FY177">
        <v>65</v>
      </c>
      <c r="GA177" t="s">
        <v>6</v>
      </c>
      <c r="GD177">
        <v>0</v>
      </c>
      <c r="GF177">
        <v>-1111733769</v>
      </c>
      <c r="GG177">
        <v>2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202"/>
        <v>0</v>
      </c>
      <c r="GM177">
        <f t="shared" si="203"/>
        <v>0</v>
      </c>
      <c r="GN177">
        <f t="shared" si="204"/>
        <v>0</v>
      </c>
      <c r="GO177">
        <f t="shared" si="205"/>
        <v>0</v>
      </c>
      <c r="GP177">
        <f t="shared" si="206"/>
        <v>0</v>
      </c>
      <c r="GR177">
        <v>0</v>
      </c>
      <c r="GS177">
        <v>3</v>
      </c>
      <c r="GT177">
        <v>0</v>
      </c>
      <c r="GU177" t="s">
        <v>6</v>
      </c>
      <c r="GV177">
        <f t="shared" si="207"/>
        <v>0</v>
      </c>
      <c r="GW177">
        <v>1</v>
      </c>
      <c r="GX177">
        <f t="shared" si="208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192</v>
      </c>
      <c r="D178" s="2"/>
      <c r="E178" s="2" t="s">
        <v>248</v>
      </c>
      <c r="F178" s="2" t="s">
        <v>65</v>
      </c>
      <c r="G178" s="2" t="s">
        <v>66</v>
      </c>
      <c r="H178" s="2" t="s">
        <v>58</v>
      </c>
      <c r="I178" s="2">
        <f>I164*J178</f>
        <v>0</v>
      </c>
      <c r="J178" s="2">
        <v>0</v>
      </c>
      <c r="K178" s="2"/>
      <c r="L178" s="2"/>
      <c r="M178" s="2"/>
      <c r="N178" s="2"/>
      <c r="O178" s="2">
        <f t="shared" si="171"/>
        <v>0</v>
      </c>
      <c r="P178" s="2">
        <f t="shared" si="172"/>
        <v>0</v>
      </c>
      <c r="Q178" s="2">
        <f t="shared" si="173"/>
        <v>0</v>
      </c>
      <c r="R178" s="2">
        <f t="shared" si="174"/>
        <v>0</v>
      </c>
      <c r="S178" s="2">
        <f t="shared" si="175"/>
        <v>0</v>
      </c>
      <c r="T178" s="2">
        <f t="shared" si="176"/>
        <v>0</v>
      </c>
      <c r="U178" s="2">
        <f t="shared" si="177"/>
        <v>0</v>
      </c>
      <c r="V178" s="2">
        <f t="shared" si="178"/>
        <v>0</v>
      </c>
      <c r="W178" s="2">
        <f t="shared" si="179"/>
        <v>0</v>
      </c>
      <c r="X178" s="2">
        <f t="shared" si="180"/>
        <v>0</v>
      </c>
      <c r="Y178" s="2">
        <f t="shared" si="181"/>
        <v>0</v>
      </c>
      <c r="Z178" s="2"/>
      <c r="AA178" s="2">
        <v>34650331</v>
      </c>
      <c r="AB178" s="2">
        <f t="shared" si="182"/>
        <v>0</v>
      </c>
      <c r="AC178" s="2">
        <f t="shared" si="209"/>
        <v>0</v>
      </c>
      <c r="AD178" s="2">
        <f t="shared" si="183"/>
        <v>0</v>
      </c>
      <c r="AE178" s="2">
        <f t="shared" si="184"/>
        <v>0</v>
      </c>
      <c r="AF178" s="2">
        <f t="shared" si="185"/>
        <v>0</v>
      </c>
      <c r="AG178" s="2">
        <f t="shared" si="186"/>
        <v>0</v>
      </c>
      <c r="AH178" s="2">
        <f t="shared" si="187"/>
        <v>0</v>
      </c>
      <c r="AI178" s="2">
        <f t="shared" si="188"/>
        <v>0</v>
      </c>
      <c r="AJ178" s="2">
        <f t="shared" si="189"/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106</v>
      </c>
      <c r="AU178" s="2">
        <v>65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</v>
      </c>
      <c r="BK178" s="2"/>
      <c r="BL178" s="2"/>
      <c r="BM178" s="2">
        <v>0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106</v>
      </c>
      <c r="CA178" s="2">
        <v>65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0"/>
        <v>0</v>
      </c>
      <c r="CQ178" s="2">
        <f t="shared" si="191"/>
        <v>0</v>
      </c>
      <c r="CR178" s="2">
        <f t="shared" si="192"/>
        <v>0</v>
      </c>
      <c r="CS178" s="2">
        <f t="shared" si="193"/>
        <v>0</v>
      </c>
      <c r="CT178" s="2">
        <f t="shared" si="194"/>
        <v>0</v>
      </c>
      <c r="CU178" s="2">
        <f t="shared" si="195"/>
        <v>0</v>
      </c>
      <c r="CV178" s="2">
        <f t="shared" si="196"/>
        <v>0</v>
      </c>
      <c r="CW178" s="2">
        <f t="shared" si="197"/>
        <v>0</v>
      </c>
      <c r="CX178" s="2">
        <f t="shared" si="198"/>
        <v>0</v>
      </c>
      <c r="CY178" s="2">
        <f t="shared" si="199"/>
        <v>0</v>
      </c>
      <c r="CZ178" s="2">
        <f t="shared" si="200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1009</v>
      </c>
      <c r="DV178" s="2" t="s">
        <v>58</v>
      </c>
      <c r="DW178" s="2" t="s">
        <v>58</v>
      </c>
      <c r="DX178" s="2">
        <v>1000</v>
      </c>
      <c r="DY178" s="2"/>
      <c r="DZ178" s="2"/>
      <c r="EA178" s="2"/>
      <c r="EB178" s="2"/>
      <c r="EC178" s="2"/>
      <c r="ED178" s="2"/>
      <c r="EE178" s="2">
        <v>32653299</v>
      </c>
      <c r="EF178" s="2">
        <v>20</v>
      </c>
      <c r="EG178" s="2" t="s">
        <v>33</v>
      </c>
      <c r="EH178" s="2">
        <v>0</v>
      </c>
      <c r="EI178" s="2" t="s">
        <v>6</v>
      </c>
      <c r="EJ178" s="2">
        <v>1</v>
      </c>
      <c r="EK178" s="2">
        <v>0</v>
      </c>
      <c r="EL178" s="2" t="s">
        <v>59</v>
      </c>
      <c r="EM178" s="2" t="s">
        <v>60</v>
      </c>
      <c r="EN178" s="2"/>
      <c r="EO178" s="2" t="s">
        <v>6</v>
      </c>
      <c r="EP178" s="2"/>
      <c r="EQ178" s="2">
        <v>0</v>
      </c>
      <c r="ER178" s="2">
        <v>0</v>
      </c>
      <c r="ES178" s="2">
        <v>0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1"/>
        <v>0</v>
      </c>
      <c r="FS178" s="2">
        <v>0</v>
      </c>
      <c r="FT178" s="2"/>
      <c r="FU178" s="2"/>
      <c r="FV178" s="2"/>
      <c r="FW178" s="2"/>
      <c r="FX178" s="2">
        <v>106</v>
      </c>
      <c r="FY178" s="2">
        <v>65</v>
      </c>
      <c r="FZ178" s="2"/>
      <c r="GA178" s="2" t="s">
        <v>6</v>
      </c>
      <c r="GB178" s="2"/>
      <c r="GC178" s="2"/>
      <c r="GD178" s="2">
        <v>0</v>
      </c>
      <c r="GE178" s="2"/>
      <c r="GF178" s="2">
        <v>1613753229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ROUND(R178*(R12)/100,0)</f>
        <v>0</v>
      </c>
      <c r="GL178" s="2">
        <f t="shared" si="202"/>
        <v>0</v>
      </c>
      <c r="GM178" s="2">
        <f t="shared" si="203"/>
        <v>0</v>
      </c>
      <c r="GN178" s="2">
        <f t="shared" si="204"/>
        <v>0</v>
      </c>
      <c r="GO178" s="2">
        <f t="shared" si="205"/>
        <v>0</v>
      </c>
      <c r="GP178" s="2">
        <f t="shared" si="206"/>
        <v>0</v>
      </c>
      <c r="GQ178" s="2"/>
      <c r="GR178" s="2">
        <v>0</v>
      </c>
      <c r="GS178" s="2">
        <v>3</v>
      </c>
      <c r="GT178" s="2">
        <v>0</v>
      </c>
      <c r="GU178" s="2" t="s">
        <v>6</v>
      </c>
      <c r="GV178" s="2">
        <f t="shared" si="207"/>
        <v>0</v>
      </c>
      <c r="GW178" s="2">
        <v>1</v>
      </c>
      <c r="GX178" s="2">
        <f t="shared" si="208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206</v>
      </c>
      <c r="E179" t="s">
        <v>248</v>
      </c>
      <c r="F179" t="s">
        <v>65</v>
      </c>
      <c r="G179" t="s">
        <v>66</v>
      </c>
      <c r="H179" t="s">
        <v>58</v>
      </c>
      <c r="I179">
        <f>I165*J179</f>
        <v>0</v>
      </c>
      <c r="J179">
        <v>0</v>
      </c>
      <c r="O179">
        <f t="shared" si="171"/>
        <v>0</v>
      </c>
      <c r="P179">
        <f t="shared" si="172"/>
        <v>0</v>
      </c>
      <c r="Q179">
        <f t="shared" si="173"/>
        <v>0</v>
      </c>
      <c r="R179">
        <f t="shared" si="174"/>
        <v>0</v>
      </c>
      <c r="S179">
        <f t="shared" si="175"/>
        <v>0</v>
      </c>
      <c r="T179">
        <f t="shared" si="176"/>
        <v>0</v>
      </c>
      <c r="U179">
        <f t="shared" si="177"/>
        <v>0</v>
      </c>
      <c r="V179">
        <f t="shared" si="178"/>
        <v>0</v>
      </c>
      <c r="W179">
        <f t="shared" si="179"/>
        <v>0</v>
      </c>
      <c r="X179">
        <f t="shared" si="180"/>
        <v>0</v>
      </c>
      <c r="Y179">
        <f t="shared" si="181"/>
        <v>0</v>
      </c>
      <c r="AA179">
        <v>34650332</v>
      </c>
      <c r="AB179">
        <f t="shared" si="182"/>
        <v>0</v>
      </c>
      <c r="AC179">
        <f t="shared" si="209"/>
        <v>0</v>
      </c>
      <c r="AD179">
        <f t="shared" si="183"/>
        <v>0</v>
      </c>
      <c r="AE179">
        <f t="shared" si="184"/>
        <v>0</v>
      </c>
      <c r="AF179">
        <f t="shared" si="185"/>
        <v>0</v>
      </c>
      <c r="AG179">
        <f t="shared" si="186"/>
        <v>0</v>
      </c>
      <c r="AH179">
        <f t="shared" si="187"/>
        <v>0</v>
      </c>
      <c r="AI179">
        <f t="shared" si="188"/>
        <v>0</v>
      </c>
      <c r="AJ179">
        <f t="shared" si="189"/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90</v>
      </c>
      <c r="AU179">
        <v>52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</v>
      </c>
      <c r="BM179">
        <v>0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106</v>
      </c>
      <c r="CA179">
        <v>65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0"/>
        <v>0</v>
      </c>
      <c r="CQ179">
        <f t="shared" si="191"/>
        <v>0</v>
      </c>
      <c r="CR179">
        <f t="shared" si="192"/>
        <v>0</v>
      </c>
      <c r="CS179">
        <f t="shared" si="193"/>
        <v>0</v>
      </c>
      <c r="CT179">
        <f t="shared" si="194"/>
        <v>0</v>
      </c>
      <c r="CU179">
        <f t="shared" si="195"/>
        <v>0</v>
      </c>
      <c r="CV179">
        <f t="shared" si="196"/>
        <v>0</v>
      </c>
      <c r="CW179">
        <f t="shared" si="197"/>
        <v>0</v>
      </c>
      <c r="CX179">
        <f t="shared" si="198"/>
        <v>0</v>
      </c>
      <c r="CY179">
        <f t="shared" si="199"/>
        <v>0</v>
      </c>
      <c r="CZ179">
        <f t="shared" si="200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1009</v>
      </c>
      <c r="DV179" t="s">
        <v>58</v>
      </c>
      <c r="DW179" t="s">
        <v>58</v>
      </c>
      <c r="DX179">
        <v>1000</v>
      </c>
      <c r="EE179">
        <v>32653299</v>
      </c>
      <c r="EF179">
        <v>20</v>
      </c>
      <c r="EG179" t="s">
        <v>33</v>
      </c>
      <c r="EH179">
        <v>0</v>
      </c>
      <c r="EI179" t="s">
        <v>6</v>
      </c>
      <c r="EJ179">
        <v>1</v>
      </c>
      <c r="EK179">
        <v>0</v>
      </c>
      <c r="EL179" t="s">
        <v>59</v>
      </c>
      <c r="EM179" t="s">
        <v>60</v>
      </c>
      <c r="EO179" t="s">
        <v>6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FQ179">
        <v>0</v>
      </c>
      <c r="FR179">
        <f t="shared" si="201"/>
        <v>0</v>
      </c>
      <c r="FS179">
        <v>0</v>
      </c>
      <c r="FV179" t="s">
        <v>22</v>
      </c>
      <c r="FW179" t="s">
        <v>23</v>
      </c>
      <c r="FX179">
        <v>106</v>
      </c>
      <c r="FY179">
        <v>65</v>
      </c>
      <c r="GA179" t="s">
        <v>6</v>
      </c>
      <c r="GD179">
        <v>0</v>
      </c>
      <c r="GF179">
        <v>1613753229</v>
      </c>
      <c r="GG179">
        <v>2</v>
      </c>
      <c r="GH179">
        <v>1</v>
      </c>
      <c r="GI179">
        <v>4</v>
      </c>
      <c r="GJ179">
        <v>0</v>
      </c>
      <c r="GK179">
        <f>ROUND(R179*(S12)/100,0)</f>
        <v>0</v>
      </c>
      <c r="GL179">
        <f t="shared" si="202"/>
        <v>0</v>
      </c>
      <c r="GM179">
        <f t="shared" si="203"/>
        <v>0</v>
      </c>
      <c r="GN179">
        <f t="shared" si="204"/>
        <v>0</v>
      </c>
      <c r="GO179">
        <f t="shared" si="205"/>
        <v>0</v>
      </c>
      <c r="GP179">
        <f t="shared" si="206"/>
        <v>0</v>
      </c>
      <c r="GR179">
        <v>0</v>
      </c>
      <c r="GS179">
        <v>3</v>
      </c>
      <c r="GT179">
        <v>0</v>
      </c>
      <c r="GU179" t="s">
        <v>6</v>
      </c>
      <c r="GV179">
        <f t="shared" si="207"/>
        <v>0</v>
      </c>
      <c r="GW179">
        <v>1</v>
      </c>
      <c r="GX179">
        <f t="shared" si="208"/>
        <v>0</v>
      </c>
      <c r="HA179">
        <v>0</v>
      </c>
      <c r="HB179">
        <v>0</v>
      </c>
      <c r="IK179">
        <v>0</v>
      </c>
    </row>
    <row r="180" spans="1:255" x14ac:dyDescent="0.2">
      <c r="A180" s="2">
        <v>18</v>
      </c>
      <c r="B180" s="2">
        <v>1</v>
      </c>
      <c r="C180" s="2">
        <v>193</v>
      </c>
      <c r="D180" s="2"/>
      <c r="E180" s="2" t="s">
        <v>249</v>
      </c>
      <c r="F180" s="2" t="s">
        <v>72</v>
      </c>
      <c r="G180" s="2" t="s">
        <v>73</v>
      </c>
      <c r="H180" s="2" t="s">
        <v>58</v>
      </c>
      <c r="I180" s="2">
        <f>I164*J180</f>
        <v>0</v>
      </c>
      <c r="J180" s="2">
        <v>0</v>
      </c>
      <c r="K180" s="2"/>
      <c r="L180" s="2"/>
      <c r="M180" s="2"/>
      <c r="N180" s="2"/>
      <c r="O180" s="2">
        <f t="shared" si="171"/>
        <v>0</v>
      </c>
      <c r="P180" s="2">
        <f t="shared" si="172"/>
        <v>0</v>
      </c>
      <c r="Q180" s="2">
        <f t="shared" si="173"/>
        <v>0</v>
      </c>
      <c r="R180" s="2">
        <f t="shared" si="174"/>
        <v>0</v>
      </c>
      <c r="S180" s="2">
        <f t="shared" si="175"/>
        <v>0</v>
      </c>
      <c r="T180" s="2">
        <f t="shared" si="176"/>
        <v>0</v>
      </c>
      <c r="U180" s="2">
        <f t="shared" si="177"/>
        <v>0</v>
      </c>
      <c r="V180" s="2">
        <f t="shared" si="178"/>
        <v>0</v>
      </c>
      <c r="W180" s="2">
        <f t="shared" si="179"/>
        <v>0</v>
      </c>
      <c r="X180" s="2">
        <f t="shared" si="180"/>
        <v>0</v>
      </c>
      <c r="Y180" s="2">
        <f t="shared" si="181"/>
        <v>0</v>
      </c>
      <c r="Z180" s="2"/>
      <c r="AA180" s="2">
        <v>34650331</v>
      </c>
      <c r="AB180" s="2">
        <f t="shared" si="182"/>
        <v>9550.01</v>
      </c>
      <c r="AC180" s="2">
        <f t="shared" si="209"/>
        <v>9550.01</v>
      </c>
      <c r="AD180" s="2">
        <f t="shared" si="183"/>
        <v>0</v>
      </c>
      <c r="AE180" s="2">
        <f t="shared" si="184"/>
        <v>0</v>
      </c>
      <c r="AF180" s="2">
        <f t="shared" si="185"/>
        <v>0</v>
      </c>
      <c r="AG180" s="2">
        <f t="shared" si="186"/>
        <v>0</v>
      </c>
      <c r="AH180" s="2">
        <f t="shared" si="187"/>
        <v>0</v>
      </c>
      <c r="AI180" s="2">
        <f t="shared" si="188"/>
        <v>0</v>
      </c>
      <c r="AJ180" s="2">
        <f t="shared" si="189"/>
        <v>0</v>
      </c>
      <c r="AK180" s="2">
        <v>9550.01</v>
      </c>
      <c r="AL180" s="2">
        <v>9550.01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3</v>
      </c>
      <c r="BI180" s="2">
        <v>1</v>
      </c>
      <c r="BJ180" s="2" t="s">
        <v>74</v>
      </c>
      <c r="BK180" s="2"/>
      <c r="BL180" s="2"/>
      <c r="BM180" s="2">
        <v>500001</v>
      </c>
      <c r="BN180" s="2">
        <v>0</v>
      </c>
      <c r="BO180" s="2" t="s">
        <v>6</v>
      </c>
      <c r="BP180" s="2">
        <v>0</v>
      </c>
      <c r="BQ180" s="2">
        <v>20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0</v>
      </c>
      <c r="CA180" s="2">
        <v>0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90"/>
        <v>0</v>
      </c>
      <c r="CQ180" s="2">
        <f t="shared" si="191"/>
        <v>9550.01</v>
      </c>
      <c r="CR180" s="2">
        <f t="shared" si="192"/>
        <v>0</v>
      </c>
      <c r="CS180" s="2">
        <f t="shared" si="193"/>
        <v>0</v>
      </c>
      <c r="CT180" s="2">
        <f t="shared" si="194"/>
        <v>0</v>
      </c>
      <c r="CU180" s="2">
        <f t="shared" si="195"/>
        <v>0</v>
      </c>
      <c r="CV180" s="2">
        <f t="shared" si="196"/>
        <v>0</v>
      </c>
      <c r="CW180" s="2">
        <f t="shared" si="197"/>
        <v>0</v>
      </c>
      <c r="CX180" s="2">
        <f t="shared" si="198"/>
        <v>0</v>
      </c>
      <c r="CY180" s="2">
        <f t="shared" si="199"/>
        <v>0</v>
      </c>
      <c r="CZ180" s="2">
        <f t="shared" si="200"/>
        <v>0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1009</v>
      </c>
      <c r="DV180" s="2" t="s">
        <v>58</v>
      </c>
      <c r="DW180" s="2" t="s">
        <v>58</v>
      </c>
      <c r="DX180" s="2">
        <v>1000</v>
      </c>
      <c r="DY180" s="2"/>
      <c r="DZ180" s="2"/>
      <c r="EA180" s="2"/>
      <c r="EB180" s="2"/>
      <c r="EC180" s="2"/>
      <c r="ED180" s="2"/>
      <c r="EE180" s="2">
        <v>32653291</v>
      </c>
      <c r="EF180" s="2">
        <v>20</v>
      </c>
      <c r="EG180" s="2" t="s">
        <v>33</v>
      </c>
      <c r="EH180" s="2">
        <v>0</v>
      </c>
      <c r="EI180" s="2" t="s">
        <v>6</v>
      </c>
      <c r="EJ180" s="2">
        <v>1</v>
      </c>
      <c r="EK180" s="2">
        <v>500001</v>
      </c>
      <c r="EL180" s="2" t="s">
        <v>34</v>
      </c>
      <c r="EM180" s="2" t="s">
        <v>35</v>
      </c>
      <c r="EN180" s="2"/>
      <c r="EO180" s="2" t="s">
        <v>6</v>
      </c>
      <c r="EP180" s="2"/>
      <c r="EQ180" s="2">
        <v>0</v>
      </c>
      <c r="ER180" s="2">
        <v>9550.01</v>
      </c>
      <c r="ES180" s="2">
        <v>9550.01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1"/>
        <v>0</v>
      </c>
      <c r="FS180" s="2">
        <v>0</v>
      </c>
      <c r="FT180" s="2"/>
      <c r="FU180" s="2"/>
      <c r="FV180" s="2"/>
      <c r="FW180" s="2"/>
      <c r="FX180" s="2">
        <v>0</v>
      </c>
      <c r="FY180" s="2">
        <v>0</v>
      </c>
      <c r="FZ180" s="2"/>
      <c r="GA180" s="2" t="s">
        <v>6</v>
      </c>
      <c r="GB180" s="2"/>
      <c r="GC180" s="2"/>
      <c r="GD180" s="2">
        <v>0</v>
      </c>
      <c r="GE180" s="2"/>
      <c r="GF180" s="2">
        <v>654489916</v>
      </c>
      <c r="GG180" s="2">
        <v>2</v>
      </c>
      <c r="GH180" s="2">
        <v>1</v>
      </c>
      <c r="GI180" s="2">
        <v>-2</v>
      </c>
      <c r="GJ180" s="2">
        <v>0</v>
      </c>
      <c r="GK180" s="2">
        <f>ROUND(R180*(R12)/100,0)</f>
        <v>0</v>
      </c>
      <c r="GL180" s="2">
        <f t="shared" si="202"/>
        <v>0</v>
      </c>
      <c r="GM180" s="2">
        <f t="shared" si="203"/>
        <v>0</v>
      </c>
      <c r="GN180" s="2">
        <f t="shared" si="204"/>
        <v>0</v>
      </c>
      <c r="GO180" s="2">
        <f t="shared" si="205"/>
        <v>0</v>
      </c>
      <c r="GP180" s="2">
        <f t="shared" si="206"/>
        <v>0</v>
      </c>
      <c r="GQ180" s="2"/>
      <c r="GR180" s="2">
        <v>0</v>
      </c>
      <c r="GS180" s="2">
        <v>3</v>
      </c>
      <c r="GT180" s="2">
        <v>0</v>
      </c>
      <c r="GU180" s="2" t="s">
        <v>6</v>
      </c>
      <c r="GV180" s="2">
        <f t="shared" si="207"/>
        <v>0</v>
      </c>
      <c r="GW180" s="2">
        <v>1</v>
      </c>
      <c r="GX180" s="2">
        <f t="shared" si="208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18</v>
      </c>
      <c r="B181">
        <v>1</v>
      </c>
      <c r="C181">
        <v>207</v>
      </c>
      <c r="E181" t="s">
        <v>249</v>
      </c>
      <c r="F181" t="s">
        <v>72</v>
      </c>
      <c r="G181" t="s">
        <v>73</v>
      </c>
      <c r="H181" t="s">
        <v>58</v>
      </c>
      <c r="I181">
        <f>I165*J181</f>
        <v>0</v>
      </c>
      <c r="J181">
        <v>0</v>
      </c>
      <c r="O181">
        <f t="shared" si="171"/>
        <v>0</v>
      </c>
      <c r="P181">
        <f t="shared" si="172"/>
        <v>0</v>
      </c>
      <c r="Q181">
        <f t="shared" si="173"/>
        <v>0</v>
      </c>
      <c r="R181">
        <f t="shared" si="174"/>
        <v>0</v>
      </c>
      <c r="S181">
        <f t="shared" si="175"/>
        <v>0</v>
      </c>
      <c r="T181">
        <f t="shared" si="176"/>
        <v>0</v>
      </c>
      <c r="U181">
        <f t="shared" si="177"/>
        <v>0</v>
      </c>
      <c r="V181">
        <f t="shared" si="178"/>
        <v>0</v>
      </c>
      <c r="W181">
        <f t="shared" si="179"/>
        <v>0</v>
      </c>
      <c r="X181">
        <f t="shared" si="180"/>
        <v>0</v>
      </c>
      <c r="Y181">
        <f t="shared" si="181"/>
        <v>0</v>
      </c>
      <c r="AA181">
        <v>34650332</v>
      </c>
      <c r="AB181">
        <f t="shared" si="182"/>
        <v>9550.01</v>
      </c>
      <c r="AC181">
        <f t="shared" si="209"/>
        <v>9550.01</v>
      </c>
      <c r="AD181">
        <f t="shared" si="183"/>
        <v>0</v>
      </c>
      <c r="AE181">
        <f t="shared" si="184"/>
        <v>0</v>
      </c>
      <c r="AF181">
        <f t="shared" si="185"/>
        <v>0</v>
      </c>
      <c r="AG181">
        <f t="shared" si="186"/>
        <v>0</v>
      </c>
      <c r="AH181">
        <f t="shared" si="187"/>
        <v>0</v>
      </c>
      <c r="AI181">
        <f t="shared" si="188"/>
        <v>0</v>
      </c>
      <c r="AJ181">
        <f t="shared" si="189"/>
        <v>0</v>
      </c>
      <c r="AK181">
        <v>9550.01</v>
      </c>
      <c r="AL181">
        <v>9550.01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v>7.5</v>
      </c>
      <c r="BD181" t="s">
        <v>6</v>
      </c>
      <c r="BE181" t="s">
        <v>6</v>
      </c>
      <c r="BF181" t="s">
        <v>6</v>
      </c>
      <c r="BG181" t="s">
        <v>6</v>
      </c>
      <c r="BH181">
        <v>3</v>
      </c>
      <c r="BI181">
        <v>1</v>
      </c>
      <c r="BJ181" t="s">
        <v>74</v>
      </c>
      <c r="BM181">
        <v>500001</v>
      </c>
      <c r="BN181">
        <v>0</v>
      </c>
      <c r="BO181" t="s">
        <v>6</v>
      </c>
      <c r="BP181">
        <v>0</v>
      </c>
      <c r="BQ181">
        <v>20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0</v>
      </c>
      <c r="CA181">
        <v>0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90"/>
        <v>0</v>
      </c>
      <c r="CQ181">
        <f t="shared" si="191"/>
        <v>71625.074999999997</v>
      </c>
      <c r="CR181">
        <f t="shared" si="192"/>
        <v>0</v>
      </c>
      <c r="CS181">
        <f t="shared" si="193"/>
        <v>0</v>
      </c>
      <c r="CT181">
        <f t="shared" si="194"/>
        <v>0</v>
      </c>
      <c r="CU181">
        <f t="shared" si="195"/>
        <v>0</v>
      </c>
      <c r="CV181">
        <f t="shared" si="196"/>
        <v>0</v>
      </c>
      <c r="CW181">
        <f t="shared" si="197"/>
        <v>0</v>
      </c>
      <c r="CX181">
        <f t="shared" si="198"/>
        <v>0</v>
      </c>
      <c r="CY181">
        <f t="shared" si="199"/>
        <v>0</v>
      </c>
      <c r="CZ181">
        <f t="shared" si="200"/>
        <v>0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1009</v>
      </c>
      <c r="DV181" t="s">
        <v>58</v>
      </c>
      <c r="DW181" t="s">
        <v>58</v>
      </c>
      <c r="DX181">
        <v>1000</v>
      </c>
      <c r="EE181">
        <v>32653291</v>
      </c>
      <c r="EF181">
        <v>20</v>
      </c>
      <c r="EG181" t="s">
        <v>33</v>
      </c>
      <c r="EH181">
        <v>0</v>
      </c>
      <c r="EI181" t="s">
        <v>6</v>
      </c>
      <c r="EJ181">
        <v>1</v>
      </c>
      <c r="EK181">
        <v>500001</v>
      </c>
      <c r="EL181" t="s">
        <v>34</v>
      </c>
      <c r="EM181" t="s">
        <v>35</v>
      </c>
      <c r="EO181" t="s">
        <v>6</v>
      </c>
      <c r="EQ181">
        <v>0</v>
      </c>
      <c r="ER181">
        <v>9550.01</v>
      </c>
      <c r="ES181">
        <v>9550.01</v>
      </c>
      <c r="ET181">
        <v>0</v>
      </c>
      <c r="EU181">
        <v>0</v>
      </c>
      <c r="EV181">
        <v>0</v>
      </c>
      <c r="EW181">
        <v>0</v>
      </c>
      <c r="EX181">
        <v>0</v>
      </c>
      <c r="FQ181">
        <v>0</v>
      </c>
      <c r="FR181">
        <f t="shared" si="201"/>
        <v>0</v>
      </c>
      <c r="FS181">
        <v>0</v>
      </c>
      <c r="FX181">
        <v>0</v>
      </c>
      <c r="FY181">
        <v>0</v>
      </c>
      <c r="GA181" t="s">
        <v>6</v>
      </c>
      <c r="GD181">
        <v>0</v>
      </c>
      <c r="GF181">
        <v>654489916</v>
      </c>
      <c r="GG181">
        <v>2</v>
      </c>
      <c r="GH181">
        <v>1</v>
      </c>
      <c r="GI181">
        <v>4</v>
      </c>
      <c r="GJ181">
        <v>0</v>
      </c>
      <c r="GK181">
        <f>ROUND(R181*(S12)/100,0)</f>
        <v>0</v>
      </c>
      <c r="GL181">
        <f t="shared" si="202"/>
        <v>0</v>
      </c>
      <c r="GM181">
        <f t="shared" si="203"/>
        <v>0</v>
      </c>
      <c r="GN181">
        <f t="shared" si="204"/>
        <v>0</v>
      </c>
      <c r="GO181">
        <f t="shared" si="205"/>
        <v>0</v>
      </c>
      <c r="GP181">
        <f t="shared" si="206"/>
        <v>0</v>
      </c>
      <c r="GR181">
        <v>0</v>
      </c>
      <c r="GS181">
        <v>3</v>
      </c>
      <c r="GT181">
        <v>0</v>
      </c>
      <c r="GU181" t="s">
        <v>6</v>
      </c>
      <c r="GV181">
        <f t="shared" si="207"/>
        <v>0</v>
      </c>
      <c r="GW181">
        <v>1</v>
      </c>
      <c r="GX181">
        <f t="shared" si="208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194</v>
      </c>
      <c r="D182" s="2"/>
      <c r="E182" s="2" t="s">
        <v>250</v>
      </c>
      <c r="F182" s="2" t="s">
        <v>189</v>
      </c>
      <c r="G182" s="2" t="s">
        <v>190</v>
      </c>
      <c r="H182" s="2" t="s">
        <v>58</v>
      </c>
      <c r="I182" s="2">
        <f>I164*J182</f>
        <v>0</v>
      </c>
      <c r="J182" s="2">
        <v>0</v>
      </c>
      <c r="K182" s="2"/>
      <c r="L182" s="2"/>
      <c r="M182" s="2"/>
      <c r="N182" s="2"/>
      <c r="O182" s="2">
        <f t="shared" si="171"/>
        <v>0</v>
      </c>
      <c r="P182" s="2">
        <f t="shared" si="172"/>
        <v>0</v>
      </c>
      <c r="Q182" s="2">
        <f t="shared" si="173"/>
        <v>0</v>
      </c>
      <c r="R182" s="2">
        <f t="shared" si="174"/>
        <v>0</v>
      </c>
      <c r="S182" s="2">
        <f t="shared" si="175"/>
        <v>0</v>
      </c>
      <c r="T182" s="2">
        <f t="shared" si="176"/>
        <v>0</v>
      </c>
      <c r="U182" s="2">
        <f t="shared" si="177"/>
        <v>0</v>
      </c>
      <c r="V182" s="2">
        <f t="shared" si="178"/>
        <v>0</v>
      </c>
      <c r="W182" s="2">
        <f t="shared" si="179"/>
        <v>0</v>
      </c>
      <c r="X182" s="2">
        <f t="shared" si="180"/>
        <v>0</v>
      </c>
      <c r="Y182" s="2">
        <f t="shared" si="181"/>
        <v>0</v>
      </c>
      <c r="Z182" s="2"/>
      <c r="AA182" s="2">
        <v>34650331</v>
      </c>
      <c r="AB182" s="2">
        <f t="shared" si="182"/>
        <v>6667</v>
      </c>
      <c r="AC182" s="2">
        <f t="shared" si="209"/>
        <v>6667</v>
      </c>
      <c r="AD182" s="2">
        <f t="shared" si="183"/>
        <v>0</v>
      </c>
      <c r="AE182" s="2">
        <f t="shared" si="184"/>
        <v>0</v>
      </c>
      <c r="AF182" s="2">
        <f t="shared" si="185"/>
        <v>0</v>
      </c>
      <c r="AG182" s="2">
        <f t="shared" si="186"/>
        <v>0</v>
      </c>
      <c r="AH182" s="2">
        <f t="shared" si="187"/>
        <v>0</v>
      </c>
      <c r="AI182" s="2">
        <f t="shared" si="188"/>
        <v>0</v>
      </c>
      <c r="AJ182" s="2">
        <f t="shared" si="189"/>
        <v>0</v>
      </c>
      <c r="AK182" s="2">
        <v>6667</v>
      </c>
      <c r="AL182" s="2">
        <v>6667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161</v>
      </c>
      <c r="BK182" s="2"/>
      <c r="BL182" s="2"/>
      <c r="BM182" s="2">
        <v>500001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0</v>
      </c>
      <c r="CA182" s="2">
        <v>0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90"/>
        <v>0</v>
      </c>
      <c r="CQ182" s="2">
        <f t="shared" si="191"/>
        <v>6667</v>
      </c>
      <c r="CR182" s="2">
        <f t="shared" si="192"/>
        <v>0</v>
      </c>
      <c r="CS182" s="2">
        <f t="shared" si="193"/>
        <v>0</v>
      </c>
      <c r="CT182" s="2">
        <f t="shared" si="194"/>
        <v>0</v>
      </c>
      <c r="CU182" s="2">
        <f t="shared" si="195"/>
        <v>0</v>
      </c>
      <c r="CV182" s="2">
        <f t="shared" si="196"/>
        <v>0</v>
      </c>
      <c r="CW182" s="2">
        <f t="shared" si="197"/>
        <v>0</v>
      </c>
      <c r="CX182" s="2">
        <f t="shared" si="198"/>
        <v>0</v>
      </c>
      <c r="CY182" s="2">
        <f t="shared" si="199"/>
        <v>0</v>
      </c>
      <c r="CZ182" s="2">
        <f t="shared" si="200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1009</v>
      </c>
      <c r="DV182" s="2" t="s">
        <v>58</v>
      </c>
      <c r="DW182" s="2" t="s">
        <v>58</v>
      </c>
      <c r="DX182" s="2">
        <v>1000</v>
      </c>
      <c r="DY182" s="2"/>
      <c r="DZ182" s="2"/>
      <c r="EA182" s="2"/>
      <c r="EB182" s="2"/>
      <c r="EC182" s="2"/>
      <c r="ED182" s="2"/>
      <c r="EE182" s="2">
        <v>32653291</v>
      </c>
      <c r="EF182" s="2">
        <v>20</v>
      </c>
      <c r="EG182" s="2" t="s">
        <v>33</v>
      </c>
      <c r="EH182" s="2">
        <v>0</v>
      </c>
      <c r="EI182" s="2" t="s">
        <v>6</v>
      </c>
      <c r="EJ182" s="2">
        <v>1</v>
      </c>
      <c r="EK182" s="2">
        <v>500001</v>
      </c>
      <c r="EL182" s="2" t="s">
        <v>34</v>
      </c>
      <c r="EM182" s="2" t="s">
        <v>35</v>
      </c>
      <c r="EN182" s="2"/>
      <c r="EO182" s="2" t="s">
        <v>6</v>
      </c>
      <c r="EP182" s="2"/>
      <c r="EQ182" s="2">
        <v>0</v>
      </c>
      <c r="ER182" s="2">
        <v>6667</v>
      </c>
      <c r="ES182" s="2">
        <v>6667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1"/>
        <v>0</v>
      </c>
      <c r="FS182" s="2">
        <v>0</v>
      </c>
      <c r="FT182" s="2"/>
      <c r="FU182" s="2"/>
      <c r="FV182" s="2"/>
      <c r="FW182" s="2"/>
      <c r="FX182" s="2">
        <v>0</v>
      </c>
      <c r="FY182" s="2">
        <v>0</v>
      </c>
      <c r="FZ182" s="2"/>
      <c r="GA182" s="2" t="s">
        <v>6</v>
      </c>
      <c r="GB182" s="2"/>
      <c r="GC182" s="2"/>
      <c r="GD182" s="2">
        <v>0</v>
      </c>
      <c r="GE182" s="2"/>
      <c r="GF182" s="2">
        <v>-2124557522</v>
      </c>
      <c r="GG182" s="2">
        <v>2</v>
      </c>
      <c r="GH182" s="2">
        <v>1</v>
      </c>
      <c r="GI182" s="2">
        <v>-2</v>
      </c>
      <c r="GJ182" s="2">
        <v>0</v>
      </c>
      <c r="GK182" s="2">
        <f>ROUND(R182*(R12)/100,0)</f>
        <v>0</v>
      </c>
      <c r="GL182" s="2">
        <f t="shared" si="202"/>
        <v>0</v>
      </c>
      <c r="GM182" s="2">
        <f t="shared" si="203"/>
        <v>0</v>
      </c>
      <c r="GN182" s="2">
        <f t="shared" si="204"/>
        <v>0</v>
      </c>
      <c r="GO182" s="2">
        <f t="shared" si="205"/>
        <v>0</v>
      </c>
      <c r="GP182" s="2">
        <f t="shared" si="206"/>
        <v>0</v>
      </c>
      <c r="GQ182" s="2"/>
      <c r="GR182" s="2">
        <v>0</v>
      </c>
      <c r="GS182" s="2">
        <v>3</v>
      </c>
      <c r="GT182" s="2">
        <v>0</v>
      </c>
      <c r="GU182" s="2" t="s">
        <v>6</v>
      </c>
      <c r="GV182" s="2">
        <f t="shared" si="207"/>
        <v>0</v>
      </c>
      <c r="GW182" s="2">
        <v>1</v>
      </c>
      <c r="GX182" s="2">
        <f t="shared" si="208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208</v>
      </c>
      <c r="E183" t="s">
        <v>250</v>
      </c>
      <c r="F183" t="s">
        <v>189</v>
      </c>
      <c r="G183" t="s">
        <v>190</v>
      </c>
      <c r="H183" t="s">
        <v>58</v>
      </c>
      <c r="I183">
        <f>I165*J183</f>
        <v>0</v>
      </c>
      <c r="J183">
        <v>0</v>
      </c>
      <c r="O183">
        <f t="shared" si="171"/>
        <v>0</v>
      </c>
      <c r="P183">
        <f t="shared" si="172"/>
        <v>0</v>
      </c>
      <c r="Q183">
        <f t="shared" si="173"/>
        <v>0</v>
      </c>
      <c r="R183">
        <f t="shared" si="174"/>
        <v>0</v>
      </c>
      <c r="S183">
        <f t="shared" si="175"/>
        <v>0</v>
      </c>
      <c r="T183">
        <f t="shared" si="176"/>
        <v>0</v>
      </c>
      <c r="U183">
        <f t="shared" si="177"/>
        <v>0</v>
      </c>
      <c r="V183">
        <f t="shared" si="178"/>
        <v>0</v>
      </c>
      <c r="W183">
        <f t="shared" si="179"/>
        <v>0</v>
      </c>
      <c r="X183">
        <f t="shared" si="180"/>
        <v>0</v>
      </c>
      <c r="Y183">
        <f t="shared" si="181"/>
        <v>0</v>
      </c>
      <c r="AA183">
        <v>34650332</v>
      </c>
      <c r="AB183">
        <f t="shared" si="182"/>
        <v>6667</v>
      </c>
      <c r="AC183">
        <f t="shared" si="209"/>
        <v>6667</v>
      </c>
      <c r="AD183">
        <f t="shared" si="183"/>
        <v>0</v>
      </c>
      <c r="AE183">
        <f t="shared" si="184"/>
        <v>0</v>
      </c>
      <c r="AF183">
        <f t="shared" si="185"/>
        <v>0</v>
      </c>
      <c r="AG183">
        <f t="shared" si="186"/>
        <v>0</v>
      </c>
      <c r="AH183">
        <f t="shared" si="187"/>
        <v>0</v>
      </c>
      <c r="AI183">
        <f t="shared" si="188"/>
        <v>0</v>
      </c>
      <c r="AJ183">
        <f t="shared" si="189"/>
        <v>0</v>
      </c>
      <c r="AK183">
        <v>6667</v>
      </c>
      <c r="AL183">
        <v>6667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161</v>
      </c>
      <c r="BM183">
        <v>500001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0</v>
      </c>
      <c r="CA183">
        <v>0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90"/>
        <v>0</v>
      </c>
      <c r="CQ183">
        <f t="shared" si="191"/>
        <v>50002.5</v>
      </c>
      <c r="CR183">
        <f t="shared" si="192"/>
        <v>0</v>
      </c>
      <c r="CS183">
        <f t="shared" si="193"/>
        <v>0</v>
      </c>
      <c r="CT183">
        <f t="shared" si="194"/>
        <v>0</v>
      </c>
      <c r="CU183">
        <f t="shared" si="195"/>
        <v>0</v>
      </c>
      <c r="CV183">
        <f t="shared" si="196"/>
        <v>0</v>
      </c>
      <c r="CW183">
        <f t="shared" si="197"/>
        <v>0</v>
      </c>
      <c r="CX183">
        <f t="shared" si="198"/>
        <v>0</v>
      </c>
      <c r="CY183">
        <f t="shared" si="199"/>
        <v>0</v>
      </c>
      <c r="CZ183">
        <f t="shared" si="200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1009</v>
      </c>
      <c r="DV183" t="s">
        <v>58</v>
      </c>
      <c r="DW183" t="s">
        <v>58</v>
      </c>
      <c r="DX183">
        <v>1000</v>
      </c>
      <c r="EE183">
        <v>32653291</v>
      </c>
      <c r="EF183">
        <v>20</v>
      </c>
      <c r="EG183" t="s">
        <v>33</v>
      </c>
      <c r="EH183">
        <v>0</v>
      </c>
      <c r="EI183" t="s">
        <v>6</v>
      </c>
      <c r="EJ183">
        <v>1</v>
      </c>
      <c r="EK183">
        <v>500001</v>
      </c>
      <c r="EL183" t="s">
        <v>34</v>
      </c>
      <c r="EM183" t="s">
        <v>35</v>
      </c>
      <c r="EO183" t="s">
        <v>6</v>
      </c>
      <c r="EQ183">
        <v>0</v>
      </c>
      <c r="ER183">
        <v>6667</v>
      </c>
      <c r="ES183">
        <v>6667</v>
      </c>
      <c r="ET183">
        <v>0</v>
      </c>
      <c r="EU183">
        <v>0</v>
      </c>
      <c r="EV183">
        <v>0</v>
      </c>
      <c r="EW183">
        <v>0</v>
      </c>
      <c r="EX183">
        <v>0</v>
      </c>
      <c r="FQ183">
        <v>0</v>
      </c>
      <c r="FR183">
        <f t="shared" si="201"/>
        <v>0</v>
      </c>
      <c r="FS183">
        <v>0</v>
      </c>
      <c r="FX183">
        <v>0</v>
      </c>
      <c r="FY183">
        <v>0</v>
      </c>
      <c r="GA183" t="s">
        <v>6</v>
      </c>
      <c r="GD183">
        <v>0</v>
      </c>
      <c r="GF183">
        <v>-2124557522</v>
      </c>
      <c r="GG183">
        <v>2</v>
      </c>
      <c r="GH183">
        <v>1</v>
      </c>
      <c r="GI183">
        <v>4</v>
      </c>
      <c r="GJ183">
        <v>0</v>
      </c>
      <c r="GK183">
        <f>ROUND(R183*(S12)/100,0)</f>
        <v>0</v>
      </c>
      <c r="GL183">
        <f t="shared" si="202"/>
        <v>0</v>
      </c>
      <c r="GM183">
        <f t="shared" si="203"/>
        <v>0</v>
      </c>
      <c r="GN183">
        <f t="shared" si="204"/>
        <v>0</v>
      </c>
      <c r="GO183">
        <f t="shared" si="205"/>
        <v>0</v>
      </c>
      <c r="GP183">
        <f t="shared" si="206"/>
        <v>0</v>
      </c>
      <c r="GR183">
        <v>0</v>
      </c>
      <c r="GS183">
        <v>3</v>
      </c>
      <c r="GT183">
        <v>0</v>
      </c>
      <c r="GU183" t="s">
        <v>6</v>
      </c>
      <c r="GV183">
        <f t="shared" si="207"/>
        <v>0</v>
      </c>
      <c r="GW183">
        <v>1</v>
      </c>
      <c r="GX183">
        <f t="shared" si="208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195</v>
      </c>
      <c r="D184" s="2"/>
      <c r="E184" s="2" t="s">
        <v>251</v>
      </c>
      <c r="F184" s="2" t="s">
        <v>84</v>
      </c>
      <c r="G184" s="2" t="s">
        <v>85</v>
      </c>
      <c r="H184" s="2" t="s">
        <v>31</v>
      </c>
      <c r="I184" s="2">
        <f>I164*J184</f>
        <v>0</v>
      </c>
      <c r="J184" s="2">
        <v>0</v>
      </c>
      <c r="K184" s="2"/>
      <c r="L184" s="2"/>
      <c r="M184" s="2"/>
      <c r="N184" s="2"/>
      <c r="O184" s="2">
        <f t="shared" ref="O184:O201" si="210">ROUND(CP184,0)</f>
        <v>0</v>
      </c>
      <c r="P184" s="2">
        <f t="shared" ref="P184:P201" si="211">ROUND(CQ184*I184,0)</f>
        <v>0</v>
      </c>
      <c r="Q184" s="2">
        <f t="shared" ref="Q184:Q201" si="212">ROUND(CR184*I184,0)</f>
        <v>0</v>
      </c>
      <c r="R184" s="2">
        <f t="shared" ref="R184:R201" si="213">ROUND(CS184*I184,0)</f>
        <v>0</v>
      </c>
      <c r="S184" s="2">
        <f t="shared" ref="S184:S201" si="214">ROUND(CT184*I184,0)</f>
        <v>0</v>
      </c>
      <c r="T184" s="2">
        <f t="shared" ref="T184:T201" si="215">ROUND(CU184*I184,0)</f>
        <v>0</v>
      </c>
      <c r="U184" s="2">
        <f t="shared" ref="U184:U201" si="216">CV184*I184</f>
        <v>0</v>
      </c>
      <c r="V184" s="2">
        <f t="shared" ref="V184:V201" si="217">CW184*I184</f>
        <v>0</v>
      </c>
      <c r="W184" s="2">
        <f t="shared" ref="W184:W201" si="218">ROUND(CX184*I184,0)</f>
        <v>0</v>
      </c>
      <c r="X184" s="2">
        <f t="shared" ref="X184:X201" si="219">ROUND(CY184,0)</f>
        <v>0</v>
      </c>
      <c r="Y184" s="2">
        <f t="shared" ref="Y184:Y201" si="220">ROUND(CZ184,0)</f>
        <v>0</v>
      </c>
      <c r="Z184" s="2"/>
      <c r="AA184" s="2">
        <v>34650331</v>
      </c>
      <c r="AB184" s="2">
        <f t="shared" ref="AB184:AB201" si="221">ROUND((AC184+AD184+AF184),2)</f>
        <v>0</v>
      </c>
      <c r="AC184" s="2">
        <f t="shared" si="209"/>
        <v>0</v>
      </c>
      <c r="AD184" s="2">
        <f t="shared" ref="AD184:AD201" si="222">ROUND((((ET184)-(EU184))+AE184),2)</f>
        <v>0</v>
      </c>
      <c r="AE184" s="2">
        <f t="shared" ref="AE184:AE201" si="223">ROUND((EU184),2)</f>
        <v>0</v>
      </c>
      <c r="AF184" s="2">
        <f t="shared" ref="AF184:AF201" si="224">ROUND((EV184),2)</f>
        <v>0</v>
      </c>
      <c r="AG184" s="2">
        <f t="shared" ref="AG184:AG201" si="225">ROUND((AP184),2)</f>
        <v>0</v>
      </c>
      <c r="AH184" s="2">
        <f t="shared" ref="AH184:AH201" si="226">(EW184)</f>
        <v>0</v>
      </c>
      <c r="AI184" s="2">
        <f t="shared" ref="AI184:AI201" si="227">(EX184)</f>
        <v>0</v>
      </c>
      <c r="AJ184" s="2">
        <f t="shared" ref="AJ184:AJ201" si="228">ROUND((AS184),2)</f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106</v>
      </c>
      <c r="AU184" s="2">
        <v>65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6</v>
      </c>
      <c r="BK184" s="2"/>
      <c r="BL184" s="2"/>
      <c r="BM184" s="2">
        <v>0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106</v>
      </c>
      <c r="CA184" s="2">
        <v>65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201" si="229">(P184+Q184+S184)</f>
        <v>0</v>
      </c>
      <c r="CQ184" s="2">
        <f t="shared" ref="CQ184:CQ201" si="230">AC184*BC184</f>
        <v>0</v>
      </c>
      <c r="CR184" s="2">
        <f t="shared" ref="CR184:CR201" si="231">AD184*BB184</f>
        <v>0</v>
      </c>
      <c r="CS184" s="2">
        <f t="shared" ref="CS184:CS201" si="232">AE184*BS184</f>
        <v>0</v>
      </c>
      <c r="CT184" s="2">
        <f t="shared" ref="CT184:CT201" si="233">AF184*BA184</f>
        <v>0</v>
      </c>
      <c r="CU184" s="2">
        <f t="shared" ref="CU184:CU201" si="234">AG184</f>
        <v>0</v>
      </c>
      <c r="CV184" s="2">
        <f t="shared" ref="CV184:CV201" si="235">AH184</f>
        <v>0</v>
      </c>
      <c r="CW184" s="2">
        <f t="shared" ref="CW184:CW201" si="236">AI184</f>
        <v>0</v>
      </c>
      <c r="CX184" s="2">
        <f t="shared" ref="CX184:CX201" si="237">AJ184</f>
        <v>0</v>
      </c>
      <c r="CY184" s="2">
        <f t="shared" ref="CY184:CY201" si="238">(((S184+(R184*IF(0,0,1)))*AT184)/100)</f>
        <v>0</v>
      </c>
      <c r="CZ184" s="2">
        <f t="shared" ref="CZ184:CZ201" si="239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1010</v>
      </c>
      <c r="DV184" s="2" t="s">
        <v>31</v>
      </c>
      <c r="DW184" s="2" t="s">
        <v>31</v>
      </c>
      <c r="DX184" s="2">
        <v>1</v>
      </c>
      <c r="DY184" s="2"/>
      <c r="DZ184" s="2"/>
      <c r="EA184" s="2"/>
      <c r="EB184" s="2"/>
      <c r="EC184" s="2"/>
      <c r="ED184" s="2"/>
      <c r="EE184" s="2">
        <v>32653299</v>
      </c>
      <c r="EF184" s="2">
        <v>20</v>
      </c>
      <c r="EG184" s="2" t="s">
        <v>33</v>
      </c>
      <c r="EH184" s="2">
        <v>0</v>
      </c>
      <c r="EI184" s="2" t="s">
        <v>6</v>
      </c>
      <c r="EJ184" s="2">
        <v>1</v>
      </c>
      <c r="EK184" s="2">
        <v>0</v>
      </c>
      <c r="EL184" s="2" t="s">
        <v>59</v>
      </c>
      <c r="EM184" s="2" t="s">
        <v>60</v>
      </c>
      <c r="EN184" s="2"/>
      <c r="EO184" s="2" t="s">
        <v>6</v>
      </c>
      <c r="EP184" s="2"/>
      <c r="EQ184" s="2">
        <v>0</v>
      </c>
      <c r="ER184" s="2">
        <v>0</v>
      </c>
      <c r="ES184" s="2">
        <v>0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201" si="240">ROUND(IF(AND(BH184=3,BI184=3),P184,0),0)</f>
        <v>0</v>
      </c>
      <c r="FS184" s="2">
        <v>0</v>
      </c>
      <c r="FT184" s="2"/>
      <c r="FU184" s="2"/>
      <c r="FV184" s="2"/>
      <c r="FW184" s="2"/>
      <c r="FX184" s="2">
        <v>106</v>
      </c>
      <c r="FY184" s="2">
        <v>65</v>
      </c>
      <c r="FZ184" s="2"/>
      <c r="GA184" s="2" t="s">
        <v>6</v>
      </c>
      <c r="GB184" s="2"/>
      <c r="GC184" s="2"/>
      <c r="GD184" s="2">
        <v>0</v>
      </c>
      <c r="GE184" s="2"/>
      <c r="GF184" s="2">
        <v>-1974579473</v>
      </c>
      <c r="GG184" s="2">
        <v>2</v>
      </c>
      <c r="GH184" s="2">
        <v>1</v>
      </c>
      <c r="GI184" s="2">
        <v>-2</v>
      </c>
      <c r="GJ184" s="2">
        <v>0</v>
      </c>
      <c r="GK184" s="2">
        <f>ROUND(R184*(R12)/100,0)</f>
        <v>0</v>
      </c>
      <c r="GL184" s="2">
        <f t="shared" ref="GL184:GL201" si="241">ROUND(IF(AND(BH184=3,BI184=3,FS184&lt;&gt;0),P184,0),0)</f>
        <v>0</v>
      </c>
      <c r="GM184" s="2">
        <f t="shared" ref="GM184:GM201" si="242">ROUND(O184+X184+Y184+GK184,0)+GX184</f>
        <v>0</v>
      </c>
      <c r="GN184" s="2">
        <f t="shared" ref="GN184:GN201" si="243">IF(OR(BI184=0,BI184=1),ROUND(O184+X184+Y184+GK184,0),0)</f>
        <v>0</v>
      </c>
      <c r="GO184" s="2">
        <f t="shared" ref="GO184:GO201" si="244">IF(BI184=2,ROUND(O184+X184+Y184+GK184,0),0)</f>
        <v>0</v>
      </c>
      <c r="GP184" s="2">
        <f t="shared" ref="GP184:GP201" si="245">IF(BI184=4,ROUND(O184+X184+Y184+GK184,0)+GX184,0)</f>
        <v>0</v>
      </c>
      <c r="GQ184" s="2"/>
      <c r="GR184" s="2">
        <v>0</v>
      </c>
      <c r="GS184" s="2">
        <v>3</v>
      </c>
      <c r="GT184" s="2">
        <v>0</v>
      </c>
      <c r="GU184" s="2" t="s">
        <v>6</v>
      </c>
      <c r="GV184" s="2">
        <f t="shared" ref="GV184:GV201" si="246">ROUND(GT184,2)</f>
        <v>0</v>
      </c>
      <c r="GW184" s="2">
        <v>1</v>
      </c>
      <c r="GX184" s="2">
        <f t="shared" ref="GX184:GX201" si="247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209</v>
      </c>
      <c r="E185" t="s">
        <v>251</v>
      </c>
      <c r="F185" t="s">
        <v>84</v>
      </c>
      <c r="G185" t="s">
        <v>85</v>
      </c>
      <c r="H185" t="s">
        <v>31</v>
      </c>
      <c r="I185">
        <f>I165*J185</f>
        <v>0</v>
      </c>
      <c r="J185">
        <v>0</v>
      </c>
      <c r="O185">
        <f t="shared" si="210"/>
        <v>0</v>
      </c>
      <c r="P185">
        <f t="shared" si="211"/>
        <v>0</v>
      </c>
      <c r="Q185">
        <f t="shared" si="212"/>
        <v>0</v>
      </c>
      <c r="R185">
        <f t="shared" si="213"/>
        <v>0</v>
      </c>
      <c r="S185">
        <f t="shared" si="214"/>
        <v>0</v>
      </c>
      <c r="T185">
        <f t="shared" si="215"/>
        <v>0</v>
      </c>
      <c r="U185">
        <f t="shared" si="216"/>
        <v>0</v>
      </c>
      <c r="V185">
        <f t="shared" si="217"/>
        <v>0</v>
      </c>
      <c r="W185">
        <f t="shared" si="218"/>
        <v>0</v>
      </c>
      <c r="X185">
        <f t="shared" si="219"/>
        <v>0</v>
      </c>
      <c r="Y185">
        <f t="shared" si="220"/>
        <v>0</v>
      </c>
      <c r="AA185">
        <v>34650332</v>
      </c>
      <c r="AB185">
        <f t="shared" si="221"/>
        <v>0</v>
      </c>
      <c r="AC185">
        <f t="shared" si="209"/>
        <v>0</v>
      </c>
      <c r="AD185">
        <f t="shared" si="222"/>
        <v>0</v>
      </c>
      <c r="AE185">
        <f t="shared" si="223"/>
        <v>0</v>
      </c>
      <c r="AF185">
        <f t="shared" si="224"/>
        <v>0</v>
      </c>
      <c r="AG185">
        <f t="shared" si="225"/>
        <v>0</v>
      </c>
      <c r="AH185">
        <f t="shared" si="226"/>
        <v>0</v>
      </c>
      <c r="AI185">
        <f t="shared" si="227"/>
        <v>0</v>
      </c>
      <c r="AJ185">
        <f t="shared" si="228"/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90</v>
      </c>
      <c r="AU185">
        <v>52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6</v>
      </c>
      <c r="BM185">
        <v>0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106</v>
      </c>
      <c r="CA185">
        <v>65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29"/>
        <v>0</v>
      </c>
      <c r="CQ185">
        <f t="shared" si="230"/>
        <v>0</v>
      </c>
      <c r="CR185">
        <f t="shared" si="231"/>
        <v>0</v>
      </c>
      <c r="CS185">
        <f t="shared" si="232"/>
        <v>0</v>
      </c>
      <c r="CT185">
        <f t="shared" si="233"/>
        <v>0</v>
      </c>
      <c r="CU185">
        <f t="shared" si="234"/>
        <v>0</v>
      </c>
      <c r="CV185">
        <f t="shared" si="235"/>
        <v>0</v>
      </c>
      <c r="CW185">
        <f t="shared" si="236"/>
        <v>0</v>
      </c>
      <c r="CX185">
        <f t="shared" si="237"/>
        <v>0</v>
      </c>
      <c r="CY185">
        <f t="shared" si="238"/>
        <v>0</v>
      </c>
      <c r="CZ185">
        <f t="shared" si="239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1010</v>
      </c>
      <c r="DV185" t="s">
        <v>31</v>
      </c>
      <c r="DW185" t="s">
        <v>31</v>
      </c>
      <c r="DX185">
        <v>1</v>
      </c>
      <c r="EE185">
        <v>32653299</v>
      </c>
      <c r="EF185">
        <v>20</v>
      </c>
      <c r="EG185" t="s">
        <v>33</v>
      </c>
      <c r="EH185">
        <v>0</v>
      </c>
      <c r="EI185" t="s">
        <v>6</v>
      </c>
      <c r="EJ185">
        <v>1</v>
      </c>
      <c r="EK185">
        <v>0</v>
      </c>
      <c r="EL185" t="s">
        <v>59</v>
      </c>
      <c r="EM185" t="s">
        <v>60</v>
      </c>
      <c r="EO185" t="s">
        <v>6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FQ185">
        <v>0</v>
      </c>
      <c r="FR185">
        <f t="shared" si="240"/>
        <v>0</v>
      </c>
      <c r="FS185">
        <v>0</v>
      </c>
      <c r="FV185" t="s">
        <v>22</v>
      </c>
      <c r="FW185" t="s">
        <v>23</v>
      </c>
      <c r="FX185">
        <v>106</v>
      </c>
      <c r="FY185">
        <v>65</v>
      </c>
      <c r="GA185" t="s">
        <v>6</v>
      </c>
      <c r="GD185">
        <v>0</v>
      </c>
      <c r="GF185">
        <v>-1974579473</v>
      </c>
      <c r="GG185">
        <v>2</v>
      </c>
      <c r="GH185">
        <v>1</v>
      </c>
      <c r="GI185">
        <v>4</v>
      </c>
      <c r="GJ185">
        <v>0</v>
      </c>
      <c r="GK185">
        <f>ROUND(R185*(S12)/100,0)</f>
        <v>0</v>
      </c>
      <c r="GL185">
        <f t="shared" si="241"/>
        <v>0</v>
      </c>
      <c r="GM185">
        <f t="shared" si="242"/>
        <v>0</v>
      </c>
      <c r="GN185">
        <f t="shared" si="243"/>
        <v>0</v>
      </c>
      <c r="GO185">
        <f t="shared" si="244"/>
        <v>0</v>
      </c>
      <c r="GP185">
        <f t="shared" si="245"/>
        <v>0</v>
      </c>
      <c r="GR185">
        <v>0</v>
      </c>
      <c r="GS185">
        <v>3</v>
      </c>
      <c r="GT185">
        <v>0</v>
      </c>
      <c r="GU185" t="s">
        <v>6</v>
      </c>
      <c r="GV185">
        <f t="shared" si="246"/>
        <v>0</v>
      </c>
      <c r="GW185">
        <v>1</v>
      </c>
      <c r="GX185">
        <f t="shared" si="247"/>
        <v>0</v>
      </c>
      <c r="HA185">
        <v>0</v>
      </c>
      <c r="HB185">
        <v>0</v>
      </c>
      <c r="IK185">
        <v>0</v>
      </c>
    </row>
    <row r="186" spans="1:255" x14ac:dyDescent="0.2">
      <c r="A186" s="2">
        <v>17</v>
      </c>
      <c r="B186" s="2">
        <v>1</v>
      </c>
      <c r="C186" s="2">
        <f>ROW(SmtRes!A220)</f>
        <v>220</v>
      </c>
      <c r="D186" s="2">
        <f>ROW(EtalonRes!A205)</f>
        <v>205</v>
      </c>
      <c r="E186" s="2" t="s">
        <v>252</v>
      </c>
      <c r="F186" s="2" t="s">
        <v>253</v>
      </c>
      <c r="G186" s="2" t="s">
        <v>254</v>
      </c>
      <c r="H186" s="2" t="s">
        <v>17</v>
      </c>
      <c r="I186" s="2">
        <f>'1.Смета.или.Акт'!E176</f>
        <v>21</v>
      </c>
      <c r="J186" s="2">
        <v>0</v>
      </c>
      <c r="K186" s="2"/>
      <c r="L186" s="2"/>
      <c r="M186" s="2"/>
      <c r="N186" s="2"/>
      <c r="O186" s="2">
        <f t="shared" si="210"/>
        <v>2520</v>
      </c>
      <c r="P186" s="2">
        <f t="shared" si="211"/>
        <v>0</v>
      </c>
      <c r="Q186" s="2">
        <f t="shared" si="212"/>
        <v>2376</v>
      </c>
      <c r="R186" s="2">
        <f t="shared" si="213"/>
        <v>129</v>
      </c>
      <c r="S186" s="2">
        <f t="shared" si="214"/>
        <v>144</v>
      </c>
      <c r="T186" s="2">
        <f t="shared" si="215"/>
        <v>0</v>
      </c>
      <c r="U186" s="2">
        <f t="shared" si="216"/>
        <v>17.010000000000002</v>
      </c>
      <c r="V186" s="2">
        <f t="shared" si="217"/>
        <v>12.81</v>
      </c>
      <c r="W186" s="2">
        <f t="shared" si="218"/>
        <v>0</v>
      </c>
      <c r="X186" s="2">
        <f t="shared" si="219"/>
        <v>287</v>
      </c>
      <c r="Y186" s="2">
        <f t="shared" si="220"/>
        <v>164</v>
      </c>
      <c r="Z186" s="2"/>
      <c r="AA186" s="2">
        <v>34650331</v>
      </c>
      <c r="AB186" s="2">
        <f t="shared" si="221"/>
        <v>120</v>
      </c>
      <c r="AC186" s="2">
        <f>ROUND((ES186+(SUM(SmtRes!BC213:'SmtRes'!BC220)+SUM(EtalonRes!AL199:'EtalonRes'!AL205))),2)</f>
        <v>0</v>
      </c>
      <c r="AD186" s="2">
        <f t="shared" si="222"/>
        <v>113.15</v>
      </c>
      <c r="AE186" s="2">
        <f t="shared" si="223"/>
        <v>6.14</v>
      </c>
      <c r="AF186" s="2">
        <f t="shared" si="224"/>
        <v>6.85</v>
      </c>
      <c r="AG186" s="2">
        <f t="shared" si="225"/>
        <v>0</v>
      </c>
      <c r="AH186" s="2">
        <f t="shared" si="226"/>
        <v>0.81</v>
      </c>
      <c r="AI186" s="2">
        <f t="shared" si="227"/>
        <v>0.61</v>
      </c>
      <c r="AJ186" s="2">
        <f t="shared" si="228"/>
        <v>0</v>
      </c>
      <c r="AK186" s="2">
        <v>152.85</v>
      </c>
      <c r="AL186" s="2">
        <v>32.85</v>
      </c>
      <c r="AM186" s="2">
        <v>113.15</v>
      </c>
      <c r="AN186" s="2">
        <v>6.14</v>
      </c>
      <c r="AO186" s="2">
        <v>6.85</v>
      </c>
      <c r="AP186" s="2">
        <v>0</v>
      </c>
      <c r="AQ186" s="2">
        <v>0.81</v>
      </c>
      <c r="AR186" s="2">
        <v>0.61</v>
      </c>
      <c r="AS186" s="2">
        <v>0</v>
      </c>
      <c r="AT186" s="2">
        <v>105</v>
      </c>
      <c r="AU186" s="2">
        <v>60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0</v>
      </c>
      <c r="BI186" s="2">
        <v>1</v>
      </c>
      <c r="BJ186" s="2" t="s">
        <v>255</v>
      </c>
      <c r="BK186" s="2"/>
      <c r="BL186" s="2"/>
      <c r="BM186" s="2">
        <v>33001</v>
      </c>
      <c r="BN186" s="2">
        <v>0</v>
      </c>
      <c r="BO186" s="2" t="s">
        <v>6</v>
      </c>
      <c r="BP186" s="2">
        <v>0</v>
      </c>
      <c r="BQ186" s="2">
        <v>1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105</v>
      </c>
      <c r="CA186" s="2">
        <v>60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29"/>
        <v>2520</v>
      </c>
      <c r="CQ186" s="2">
        <f t="shared" si="230"/>
        <v>0</v>
      </c>
      <c r="CR186" s="2">
        <f t="shared" si="231"/>
        <v>113.15</v>
      </c>
      <c r="CS186" s="2">
        <f t="shared" si="232"/>
        <v>6.14</v>
      </c>
      <c r="CT186" s="2">
        <f t="shared" si="233"/>
        <v>6.85</v>
      </c>
      <c r="CU186" s="2">
        <f t="shared" si="234"/>
        <v>0</v>
      </c>
      <c r="CV186" s="2">
        <f t="shared" si="235"/>
        <v>0.81</v>
      </c>
      <c r="CW186" s="2">
        <f t="shared" si="236"/>
        <v>0.61</v>
      </c>
      <c r="CX186" s="2">
        <f t="shared" si="237"/>
        <v>0</v>
      </c>
      <c r="CY186" s="2">
        <f t="shared" si="238"/>
        <v>286.64999999999998</v>
      </c>
      <c r="CZ186" s="2">
        <f t="shared" si="239"/>
        <v>163.80000000000001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1013</v>
      </c>
      <c r="DV186" s="2" t="s">
        <v>17</v>
      </c>
      <c r="DW186" s="2" t="s">
        <v>17</v>
      </c>
      <c r="DX186" s="2">
        <v>1</v>
      </c>
      <c r="DY186" s="2"/>
      <c r="DZ186" s="2"/>
      <c r="EA186" s="2"/>
      <c r="EB186" s="2"/>
      <c r="EC186" s="2"/>
      <c r="ED186" s="2"/>
      <c r="EE186" s="2">
        <v>32653413</v>
      </c>
      <c r="EF186" s="2">
        <v>1</v>
      </c>
      <c r="EG186" s="2" t="s">
        <v>19</v>
      </c>
      <c r="EH186" s="2">
        <v>0</v>
      </c>
      <c r="EI186" s="2" t="s">
        <v>6</v>
      </c>
      <c r="EJ186" s="2">
        <v>1</v>
      </c>
      <c r="EK186" s="2">
        <v>33001</v>
      </c>
      <c r="EL186" s="2" t="s">
        <v>20</v>
      </c>
      <c r="EM186" s="2" t="s">
        <v>21</v>
      </c>
      <c r="EN186" s="2"/>
      <c r="EO186" s="2" t="s">
        <v>6</v>
      </c>
      <c r="EP186" s="2"/>
      <c r="EQ186" s="2">
        <v>0</v>
      </c>
      <c r="ER186" s="2">
        <v>152.85</v>
      </c>
      <c r="ES186" s="2">
        <v>32.85</v>
      </c>
      <c r="ET186" s="2">
        <v>113.15</v>
      </c>
      <c r="EU186" s="2">
        <v>6.14</v>
      </c>
      <c r="EV186" s="2">
        <v>6.85</v>
      </c>
      <c r="EW186" s="2">
        <v>0.81</v>
      </c>
      <c r="EX186" s="2">
        <v>0.61</v>
      </c>
      <c r="EY186" s="2">
        <v>1</v>
      </c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40"/>
        <v>0</v>
      </c>
      <c r="FS186" s="2">
        <v>0</v>
      </c>
      <c r="FT186" s="2"/>
      <c r="FU186" s="2"/>
      <c r="FV186" s="2"/>
      <c r="FW186" s="2"/>
      <c r="FX186" s="2">
        <v>105</v>
      </c>
      <c r="FY186" s="2">
        <v>60</v>
      </c>
      <c r="FZ186" s="2"/>
      <c r="GA186" s="2" t="s">
        <v>6</v>
      </c>
      <c r="GB186" s="2"/>
      <c r="GC186" s="2"/>
      <c r="GD186" s="2">
        <v>0</v>
      </c>
      <c r="GE186" s="2"/>
      <c r="GF186" s="2">
        <v>-2035564384</v>
      </c>
      <c r="GG186" s="2">
        <v>2</v>
      </c>
      <c r="GH186" s="2">
        <v>1</v>
      </c>
      <c r="GI186" s="2">
        <v>-2</v>
      </c>
      <c r="GJ186" s="2">
        <v>0</v>
      </c>
      <c r="GK186" s="2">
        <f>ROUND(R186*(R12)/100,0)</f>
        <v>0</v>
      </c>
      <c r="GL186" s="2">
        <f t="shared" si="241"/>
        <v>0</v>
      </c>
      <c r="GM186" s="2">
        <f t="shared" si="242"/>
        <v>2971</v>
      </c>
      <c r="GN186" s="2">
        <f t="shared" si="243"/>
        <v>2971</v>
      </c>
      <c r="GO186" s="2">
        <f t="shared" si="244"/>
        <v>0</v>
      </c>
      <c r="GP186" s="2">
        <f t="shared" si="245"/>
        <v>0</v>
      </c>
      <c r="GQ186" s="2"/>
      <c r="GR186" s="2">
        <v>0</v>
      </c>
      <c r="GS186" s="2">
        <v>3</v>
      </c>
      <c r="GT186" s="2">
        <v>0</v>
      </c>
      <c r="GU186" s="2" t="s">
        <v>6</v>
      </c>
      <c r="GV186" s="2">
        <f t="shared" si="246"/>
        <v>0</v>
      </c>
      <c r="GW186" s="2">
        <v>1</v>
      </c>
      <c r="GX186" s="2">
        <f t="shared" si="247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17</v>
      </c>
      <c r="B187">
        <v>1</v>
      </c>
      <c r="C187">
        <f>ROW(SmtRes!A228)</f>
        <v>228</v>
      </c>
      <c r="D187">
        <f>ROW(EtalonRes!A212)</f>
        <v>212</v>
      </c>
      <c r="E187" t="s">
        <v>252</v>
      </c>
      <c r="F187" t="s">
        <v>253</v>
      </c>
      <c r="G187" t="s">
        <v>254</v>
      </c>
      <c r="H187" t="s">
        <v>17</v>
      </c>
      <c r="I187">
        <f>'1.Смета.или.Акт'!E176</f>
        <v>21</v>
      </c>
      <c r="J187">
        <v>0</v>
      </c>
      <c r="O187">
        <f t="shared" si="210"/>
        <v>32334</v>
      </c>
      <c r="P187">
        <f t="shared" si="211"/>
        <v>0</v>
      </c>
      <c r="Q187">
        <f t="shared" si="212"/>
        <v>29702</v>
      </c>
      <c r="R187">
        <f t="shared" si="213"/>
        <v>2360</v>
      </c>
      <c r="S187">
        <f t="shared" si="214"/>
        <v>2632</v>
      </c>
      <c r="T187">
        <f t="shared" si="215"/>
        <v>0</v>
      </c>
      <c r="U187">
        <f t="shared" si="216"/>
        <v>17.010000000000002</v>
      </c>
      <c r="V187">
        <f t="shared" si="217"/>
        <v>12.81</v>
      </c>
      <c r="W187">
        <f t="shared" si="218"/>
        <v>0</v>
      </c>
      <c r="X187">
        <f t="shared" si="219"/>
        <v>4443</v>
      </c>
      <c r="Y187">
        <f t="shared" si="220"/>
        <v>2396</v>
      </c>
      <c r="AA187">
        <v>34650332</v>
      </c>
      <c r="AB187">
        <f t="shared" si="221"/>
        <v>120</v>
      </c>
      <c r="AC187">
        <f>ROUND((ES187+(SUM(SmtRes!BC221:'SmtRes'!BC228)+SUM(EtalonRes!AL206:'EtalonRes'!AL212))),2)</f>
        <v>0</v>
      </c>
      <c r="AD187">
        <f t="shared" si="222"/>
        <v>113.15</v>
      </c>
      <c r="AE187">
        <f t="shared" si="223"/>
        <v>6.14</v>
      </c>
      <c r="AF187">
        <f t="shared" si="224"/>
        <v>6.85</v>
      </c>
      <c r="AG187">
        <f t="shared" si="225"/>
        <v>0</v>
      </c>
      <c r="AH187">
        <f t="shared" si="226"/>
        <v>0.81</v>
      </c>
      <c r="AI187">
        <f t="shared" si="227"/>
        <v>0.61</v>
      </c>
      <c r="AJ187">
        <f t="shared" si="228"/>
        <v>0</v>
      </c>
      <c r="AK187">
        <f>AL187+AM187+AO187</f>
        <v>152.85</v>
      </c>
      <c r="AL187">
        <v>32.85</v>
      </c>
      <c r="AM187" s="59">
        <f>'1.Смета.или.Акт'!F178</f>
        <v>113.15</v>
      </c>
      <c r="AN187" s="59">
        <f>'1.Смета.или.Акт'!F179</f>
        <v>6.14</v>
      </c>
      <c r="AO187" s="59">
        <f>'1.Смета.или.Акт'!F177</f>
        <v>6.85</v>
      </c>
      <c r="AP187">
        <v>0</v>
      </c>
      <c r="AQ187">
        <f>'1.Смета.или.Акт'!E182</f>
        <v>0.81</v>
      </c>
      <c r="AR187">
        <v>0.61</v>
      </c>
      <c r="AS187">
        <v>0</v>
      </c>
      <c r="AT187">
        <v>89</v>
      </c>
      <c r="AU187">
        <v>48</v>
      </c>
      <c r="AV187">
        <v>1</v>
      </c>
      <c r="AW187">
        <v>1</v>
      </c>
      <c r="AZ187">
        <v>1</v>
      </c>
      <c r="BA187">
        <f>'1.Смета.или.Акт'!J177</f>
        <v>18.3</v>
      </c>
      <c r="BB187">
        <f>'1.Смета.или.Акт'!J178</f>
        <v>12.5</v>
      </c>
      <c r="BC187">
        <v>7.5</v>
      </c>
      <c r="BD187" t="s">
        <v>6</v>
      </c>
      <c r="BE187" t="s">
        <v>6</v>
      </c>
      <c r="BF187" t="s">
        <v>6</v>
      </c>
      <c r="BG187" t="s">
        <v>6</v>
      </c>
      <c r="BH187">
        <v>0</v>
      </c>
      <c r="BI187">
        <v>1</v>
      </c>
      <c r="BJ187" t="s">
        <v>255</v>
      </c>
      <c r="BM187">
        <v>33001</v>
      </c>
      <c r="BN187">
        <v>0</v>
      </c>
      <c r="BO187" t="s">
        <v>6</v>
      </c>
      <c r="BP187">
        <v>0</v>
      </c>
      <c r="BQ187">
        <v>1</v>
      </c>
      <c r="BR187">
        <v>0</v>
      </c>
      <c r="BS187">
        <f>'1.Смета.или.Акт'!J179</f>
        <v>18.3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105</v>
      </c>
      <c r="CA187">
        <v>60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29"/>
        <v>32334</v>
      </c>
      <c r="CQ187">
        <f t="shared" si="230"/>
        <v>0</v>
      </c>
      <c r="CR187">
        <f t="shared" si="231"/>
        <v>1414.375</v>
      </c>
      <c r="CS187">
        <f t="shared" si="232"/>
        <v>112.36199999999999</v>
      </c>
      <c r="CT187">
        <f t="shared" si="233"/>
        <v>125.355</v>
      </c>
      <c r="CU187">
        <f t="shared" si="234"/>
        <v>0</v>
      </c>
      <c r="CV187">
        <f t="shared" si="235"/>
        <v>0.81</v>
      </c>
      <c r="CW187">
        <f t="shared" si="236"/>
        <v>0.61</v>
      </c>
      <c r="CX187">
        <f t="shared" si="237"/>
        <v>0</v>
      </c>
      <c r="CY187">
        <f t="shared" si="238"/>
        <v>4442.88</v>
      </c>
      <c r="CZ187">
        <f t="shared" si="239"/>
        <v>2396.16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1013</v>
      </c>
      <c r="DV187" t="s">
        <v>17</v>
      </c>
      <c r="DW187" t="str">
        <f>'1.Смета.или.Акт'!D176</f>
        <v>ШТ</v>
      </c>
      <c r="DX187">
        <v>1</v>
      </c>
      <c r="EE187">
        <v>32653413</v>
      </c>
      <c r="EF187">
        <v>1</v>
      </c>
      <c r="EG187" t="s">
        <v>19</v>
      </c>
      <c r="EH187">
        <v>0</v>
      </c>
      <c r="EI187" t="s">
        <v>6</v>
      </c>
      <c r="EJ187">
        <v>1</v>
      </c>
      <c r="EK187">
        <v>33001</v>
      </c>
      <c r="EL187" t="s">
        <v>20</v>
      </c>
      <c r="EM187" t="s">
        <v>21</v>
      </c>
      <c r="EO187" t="s">
        <v>6</v>
      </c>
      <c r="EQ187">
        <v>0</v>
      </c>
      <c r="ER187">
        <f>ES187+ET187+EV187</f>
        <v>152.85</v>
      </c>
      <c r="ES187">
        <v>32.85</v>
      </c>
      <c r="ET187" s="59">
        <f>'1.Смета.или.Акт'!F178</f>
        <v>113.15</v>
      </c>
      <c r="EU187" s="59">
        <f>'1.Смета.или.Акт'!F179</f>
        <v>6.14</v>
      </c>
      <c r="EV187" s="59">
        <f>'1.Смета.или.Акт'!F177</f>
        <v>6.85</v>
      </c>
      <c r="EW187">
        <f>'1.Смета.или.Акт'!E182</f>
        <v>0.81</v>
      </c>
      <c r="EX187">
        <v>0.61</v>
      </c>
      <c r="EY187">
        <v>1</v>
      </c>
      <c r="FQ187">
        <v>0</v>
      </c>
      <c r="FR187">
        <f t="shared" si="240"/>
        <v>0</v>
      </c>
      <c r="FS187">
        <v>0</v>
      </c>
      <c r="FV187" t="s">
        <v>22</v>
      </c>
      <c r="FW187" t="s">
        <v>23</v>
      </c>
      <c r="FX187">
        <v>105</v>
      </c>
      <c r="FY187">
        <v>60</v>
      </c>
      <c r="GA187" t="s">
        <v>6</v>
      </c>
      <c r="GD187">
        <v>0</v>
      </c>
      <c r="GF187">
        <v>-2035564384</v>
      </c>
      <c r="GG187">
        <v>2</v>
      </c>
      <c r="GH187">
        <v>1</v>
      </c>
      <c r="GI187">
        <v>4</v>
      </c>
      <c r="GJ187">
        <v>0</v>
      </c>
      <c r="GK187">
        <f>ROUND(R187*(S12)/100,0)</f>
        <v>0</v>
      </c>
      <c r="GL187">
        <f t="shared" si="241"/>
        <v>0</v>
      </c>
      <c r="GM187">
        <f t="shared" si="242"/>
        <v>39173</v>
      </c>
      <c r="GN187">
        <f t="shared" si="243"/>
        <v>39173</v>
      </c>
      <c r="GO187">
        <f t="shared" si="244"/>
        <v>0</v>
      </c>
      <c r="GP187">
        <f t="shared" si="245"/>
        <v>0</v>
      </c>
      <c r="GR187">
        <v>0</v>
      </c>
      <c r="GS187">
        <v>3</v>
      </c>
      <c r="GT187">
        <v>0</v>
      </c>
      <c r="GU187" t="s">
        <v>6</v>
      </c>
      <c r="GV187">
        <f t="shared" si="246"/>
        <v>0</v>
      </c>
      <c r="GW187">
        <v>18.3</v>
      </c>
      <c r="GX187">
        <f t="shared" si="247"/>
        <v>0</v>
      </c>
      <c r="HA187">
        <v>0</v>
      </c>
      <c r="HB187">
        <v>0</v>
      </c>
      <c r="IK187">
        <v>0</v>
      </c>
    </row>
    <row r="188" spans="1:255" x14ac:dyDescent="0.2">
      <c r="A188" s="2">
        <v>18</v>
      </c>
      <c r="B188" s="2">
        <v>1</v>
      </c>
      <c r="C188" s="2">
        <v>220</v>
      </c>
      <c r="D188" s="2"/>
      <c r="E188" s="2" t="s">
        <v>256</v>
      </c>
      <c r="F188" s="2" t="s">
        <v>29</v>
      </c>
      <c r="G188" s="2" t="s">
        <v>257</v>
      </c>
      <c r="H188" s="2" t="s">
        <v>48</v>
      </c>
      <c r="I188" s="2">
        <f>I186*J188</f>
        <v>50</v>
      </c>
      <c r="J188" s="2">
        <v>2.3809523809523809</v>
      </c>
      <c r="K188" s="2"/>
      <c r="L188" s="2"/>
      <c r="M188" s="2"/>
      <c r="N188" s="2"/>
      <c r="O188" s="2">
        <f t="shared" si="210"/>
        <v>298</v>
      </c>
      <c r="P188" s="2">
        <f t="shared" si="211"/>
        <v>298</v>
      </c>
      <c r="Q188" s="2">
        <f t="shared" si="212"/>
        <v>0</v>
      </c>
      <c r="R188" s="2">
        <f t="shared" si="213"/>
        <v>0</v>
      </c>
      <c r="S188" s="2">
        <f t="shared" si="214"/>
        <v>0</v>
      </c>
      <c r="T188" s="2">
        <f t="shared" si="215"/>
        <v>0</v>
      </c>
      <c r="U188" s="2">
        <f t="shared" si="216"/>
        <v>0</v>
      </c>
      <c r="V188" s="2">
        <f t="shared" si="217"/>
        <v>0</v>
      </c>
      <c r="W188" s="2">
        <f t="shared" si="218"/>
        <v>0</v>
      </c>
      <c r="X188" s="2">
        <f t="shared" si="219"/>
        <v>0</v>
      </c>
      <c r="Y188" s="2">
        <f t="shared" si="220"/>
        <v>0</v>
      </c>
      <c r="Z188" s="2"/>
      <c r="AA188" s="2">
        <v>34650331</v>
      </c>
      <c r="AB188" s="2">
        <f t="shared" si="221"/>
        <v>5.96</v>
      </c>
      <c r="AC188" s="2">
        <f t="shared" ref="AC188:AC201" si="248">ROUND((ES188),2)</f>
        <v>5.96</v>
      </c>
      <c r="AD188" s="2">
        <f t="shared" si="222"/>
        <v>0</v>
      </c>
      <c r="AE188" s="2">
        <f t="shared" si="223"/>
        <v>0</v>
      </c>
      <c r="AF188" s="2">
        <f t="shared" si="224"/>
        <v>0</v>
      </c>
      <c r="AG188" s="2">
        <f t="shared" si="225"/>
        <v>0</v>
      </c>
      <c r="AH188" s="2">
        <f t="shared" si="226"/>
        <v>0</v>
      </c>
      <c r="AI188" s="2">
        <f t="shared" si="227"/>
        <v>0</v>
      </c>
      <c r="AJ188" s="2">
        <f t="shared" si="228"/>
        <v>0</v>
      </c>
      <c r="AK188" s="2">
        <v>5.96</v>
      </c>
      <c r="AL188" s="2">
        <v>5.96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106</v>
      </c>
      <c r="AU188" s="2">
        <v>65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3</v>
      </c>
      <c r="BI188" s="2">
        <v>1</v>
      </c>
      <c r="BJ188" s="2" t="s">
        <v>6</v>
      </c>
      <c r="BK188" s="2"/>
      <c r="BL188" s="2"/>
      <c r="BM188" s="2">
        <v>0</v>
      </c>
      <c r="BN188" s="2">
        <v>0</v>
      </c>
      <c r="BO188" s="2" t="s">
        <v>6</v>
      </c>
      <c r="BP188" s="2">
        <v>0</v>
      </c>
      <c r="BQ188" s="2">
        <v>20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106</v>
      </c>
      <c r="CA188" s="2">
        <v>65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29"/>
        <v>298</v>
      </c>
      <c r="CQ188" s="2">
        <f t="shared" si="230"/>
        <v>5.96</v>
      </c>
      <c r="CR188" s="2">
        <f t="shared" si="231"/>
        <v>0</v>
      </c>
      <c r="CS188" s="2">
        <f t="shared" si="232"/>
        <v>0</v>
      </c>
      <c r="CT188" s="2">
        <f t="shared" si="233"/>
        <v>0</v>
      </c>
      <c r="CU188" s="2">
        <f t="shared" si="234"/>
        <v>0</v>
      </c>
      <c r="CV188" s="2">
        <f t="shared" si="235"/>
        <v>0</v>
      </c>
      <c r="CW188" s="2">
        <f t="shared" si="236"/>
        <v>0</v>
      </c>
      <c r="CX188" s="2">
        <f t="shared" si="237"/>
        <v>0</v>
      </c>
      <c r="CY188" s="2">
        <f t="shared" si="238"/>
        <v>0</v>
      </c>
      <c r="CZ188" s="2">
        <f t="shared" si="239"/>
        <v>0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1009</v>
      </c>
      <c r="DV188" s="2" t="s">
        <v>48</v>
      </c>
      <c r="DW188" s="2" t="s">
        <v>48</v>
      </c>
      <c r="DX188" s="2">
        <v>1</v>
      </c>
      <c r="DY188" s="2"/>
      <c r="DZ188" s="2"/>
      <c r="EA188" s="2"/>
      <c r="EB188" s="2"/>
      <c r="EC188" s="2"/>
      <c r="ED188" s="2"/>
      <c r="EE188" s="2">
        <v>32653299</v>
      </c>
      <c r="EF188" s="2">
        <v>20</v>
      </c>
      <c r="EG188" s="2" t="s">
        <v>33</v>
      </c>
      <c r="EH188" s="2">
        <v>0</v>
      </c>
      <c r="EI188" s="2" t="s">
        <v>6</v>
      </c>
      <c r="EJ188" s="2">
        <v>1</v>
      </c>
      <c r="EK188" s="2">
        <v>0</v>
      </c>
      <c r="EL188" s="2" t="s">
        <v>59</v>
      </c>
      <c r="EM188" s="2" t="s">
        <v>60</v>
      </c>
      <c r="EN188" s="2"/>
      <c r="EO188" s="2" t="s">
        <v>6</v>
      </c>
      <c r="EP188" s="2"/>
      <c r="EQ188" s="2">
        <v>0</v>
      </c>
      <c r="ER188" s="2">
        <v>0</v>
      </c>
      <c r="ES188" s="2">
        <v>5.96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40"/>
        <v>0</v>
      </c>
      <c r="FS188" s="2">
        <v>0</v>
      </c>
      <c r="FT188" s="2"/>
      <c r="FU188" s="2"/>
      <c r="FV188" s="2"/>
      <c r="FW188" s="2"/>
      <c r="FX188" s="2">
        <v>106</v>
      </c>
      <c r="FY188" s="2">
        <v>65</v>
      </c>
      <c r="FZ188" s="2"/>
      <c r="GA188" s="2" t="s">
        <v>258</v>
      </c>
      <c r="GB188" s="2"/>
      <c r="GC188" s="2"/>
      <c r="GD188" s="2">
        <v>0</v>
      </c>
      <c r="GE188" s="2"/>
      <c r="GF188" s="2">
        <v>707148870</v>
      </c>
      <c r="GG188" s="2">
        <v>2</v>
      </c>
      <c r="GH188" s="2">
        <v>4</v>
      </c>
      <c r="GI188" s="2">
        <v>-2</v>
      </c>
      <c r="GJ188" s="2">
        <v>0</v>
      </c>
      <c r="GK188" s="2">
        <f>ROUND(R188*(R12)/100,0)</f>
        <v>0</v>
      </c>
      <c r="GL188" s="2">
        <f t="shared" si="241"/>
        <v>0</v>
      </c>
      <c r="GM188" s="2">
        <f t="shared" si="242"/>
        <v>298</v>
      </c>
      <c r="GN188" s="2">
        <f t="shared" si="243"/>
        <v>298</v>
      </c>
      <c r="GO188" s="2">
        <f t="shared" si="244"/>
        <v>0</v>
      </c>
      <c r="GP188" s="2">
        <f t="shared" si="245"/>
        <v>0</v>
      </c>
      <c r="GQ188" s="2"/>
      <c r="GR188" s="2">
        <v>0</v>
      </c>
      <c r="GS188" s="2">
        <v>2</v>
      </c>
      <c r="GT188" s="2">
        <v>0</v>
      </c>
      <c r="GU188" s="2" t="s">
        <v>6</v>
      </c>
      <c r="GV188" s="2">
        <f t="shared" si="246"/>
        <v>0</v>
      </c>
      <c r="GW188" s="2">
        <v>1</v>
      </c>
      <c r="GX188" s="2">
        <f t="shared" si="247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18</v>
      </c>
      <c r="B189">
        <v>1</v>
      </c>
      <c r="C189">
        <v>228</v>
      </c>
      <c r="E189" t="s">
        <v>256</v>
      </c>
      <c r="F189" t="str">
        <f>'1.Смета.или.Акт'!B183</f>
        <v>Накладная</v>
      </c>
      <c r="G189" t="str">
        <f>'1.Смета.или.Акт'!C183</f>
        <v>Арматура А1 10мм</v>
      </c>
      <c r="H189" t="s">
        <v>48</v>
      </c>
      <c r="I189">
        <f>I187*J189</f>
        <v>50</v>
      </c>
      <c r="J189">
        <v>2.3809523809523809</v>
      </c>
      <c r="O189">
        <f t="shared" si="210"/>
        <v>2235</v>
      </c>
      <c r="P189">
        <f t="shared" si="211"/>
        <v>2235</v>
      </c>
      <c r="Q189">
        <f t="shared" si="212"/>
        <v>0</v>
      </c>
      <c r="R189">
        <f t="shared" si="213"/>
        <v>0</v>
      </c>
      <c r="S189">
        <f t="shared" si="214"/>
        <v>0</v>
      </c>
      <c r="T189">
        <f t="shared" si="215"/>
        <v>0</v>
      </c>
      <c r="U189">
        <f t="shared" si="216"/>
        <v>0</v>
      </c>
      <c r="V189">
        <f t="shared" si="217"/>
        <v>0</v>
      </c>
      <c r="W189">
        <f t="shared" si="218"/>
        <v>0</v>
      </c>
      <c r="X189">
        <f t="shared" si="219"/>
        <v>0</v>
      </c>
      <c r="Y189">
        <f t="shared" si="220"/>
        <v>0</v>
      </c>
      <c r="AA189">
        <v>34650332</v>
      </c>
      <c r="AB189">
        <f t="shared" si="221"/>
        <v>5.96</v>
      </c>
      <c r="AC189">
        <f t="shared" si="248"/>
        <v>5.96</v>
      </c>
      <c r="AD189">
        <f t="shared" si="222"/>
        <v>0</v>
      </c>
      <c r="AE189">
        <f t="shared" si="223"/>
        <v>0</v>
      </c>
      <c r="AF189">
        <f t="shared" si="224"/>
        <v>0</v>
      </c>
      <c r="AG189">
        <f t="shared" si="225"/>
        <v>0</v>
      </c>
      <c r="AH189">
        <f t="shared" si="226"/>
        <v>0</v>
      </c>
      <c r="AI189">
        <f t="shared" si="227"/>
        <v>0</v>
      </c>
      <c r="AJ189">
        <f t="shared" si="228"/>
        <v>0</v>
      </c>
      <c r="AK189">
        <v>5.96</v>
      </c>
      <c r="AL189" s="59">
        <f>'1.Смета.или.Акт'!F183</f>
        <v>5.96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90</v>
      </c>
      <c r="AU189">
        <v>52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f>'1.Смета.или.Акт'!J183</f>
        <v>7.5</v>
      </c>
      <c r="BD189" t="s">
        <v>6</v>
      </c>
      <c r="BE189" t="s">
        <v>6</v>
      </c>
      <c r="BF189" t="s">
        <v>6</v>
      </c>
      <c r="BG189" t="s">
        <v>6</v>
      </c>
      <c r="BH189">
        <v>3</v>
      </c>
      <c r="BI189">
        <v>1</v>
      </c>
      <c r="BJ189" t="s">
        <v>6</v>
      </c>
      <c r="BM189">
        <v>0</v>
      </c>
      <c r="BN189">
        <v>0</v>
      </c>
      <c r="BO189" t="s">
        <v>6</v>
      </c>
      <c r="BP189">
        <v>0</v>
      </c>
      <c r="BQ189">
        <v>20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106</v>
      </c>
      <c r="CA189">
        <v>65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29"/>
        <v>2235</v>
      </c>
      <c r="CQ189">
        <f t="shared" si="230"/>
        <v>44.7</v>
      </c>
      <c r="CR189">
        <f t="shared" si="231"/>
        <v>0</v>
      </c>
      <c r="CS189">
        <f t="shared" si="232"/>
        <v>0</v>
      </c>
      <c r="CT189">
        <f t="shared" si="233"/>
        <v>0</v>
      </c>
      <c r="CU189">
        <f t="shared" si="234"/>
        <v>0</v>
      </c>
      <c r="CV189">
        <f t="shared" si="235"/>
        <v>0</v>
      </c>
      <c r="CW189">
        <f t="shared" si="236"/>
        <v>0</v>
      </c>
      <c r="CX189">
        <f t="shared" si="237"/>
        <v>0</v>
      </c>
      <c r="CY189">
        <f t="shared" si="238"/>
        <v>0</v>
      </c>
      <c r="CZ189">
        <f t="shared" si="239"/>
        <v>0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1009</v>
      </c>
      <c r="DV189" t="s">
        <v>48</v>
      </c>
      <c r="DW189" t="str">
        <f>'1.Смета.или.Акт'!D183</f>
        <v>кг</v>
      </c>
      <c r="DX189">
        <v>1</v>
      </c>
      <c r="EE189">
        <v>32653299</v>
      </c>
      <c r="EF189">
        <v>20</v>
      </c>
      <c r="EG189" t="s">
        <v>33</v>
      </c>
      <c r="EH189">
        <v>0</v>
      </c>
      <c r="EI189" t="s">
        <v>6</v>
      </c>
      <c r="EJ189">
        <v>1</v>
      </c>
      <c r="EK189">
        <v>0</v>
      </c>
      <c r="EL189" t="s">
        <v>59</v>
      </c>
      <c r="EM189" t="s">
        <v>60</v>
      </c>
      <c r="EO189" t="s">
        <v>6</v>
      </c>
      <c r="EQ189">
        <v>0</v>
      </c>
      <c r="ER189">
        <v>6.48</v>
      </c>
      <c r="ES189" s="59">
        <f>'1.Смета.или.Акт'!F183</f>
        <v>5.96</v>
      </c>
      <c r="ET189">
        <v>0</v>
      </c>
      <c r="EU189">
        <v>0</v>
      </c>
      <c r="EV189">
        <v>0</v>
      </c>
      <c r="EW189">
        <v>0</v>
      </c>
      <c r="EX189">
        <v>0</v>
      </c>
      <c r="EZ189">
        <v>5</v>
      </c>
      <c r="FC189">
        <v>0</v>
      </c>
      <c r="FD189">
        <v>18</v>
      </c>
      <c r="FF189">
        <v>44.71</v>
      </c>
      <c r="FQ189">
        <v>0</v>
      </c>
      <c r="FR189">
        <f t="shared" si="240"/>
        <v>0</v>
      </c>
      <c r="FS189">
        <v>0</v>
      </c>
      <c r="FV189" t="s">
        <v>22</v>
      </c>
      <c r="FW189" t="s">
        <v>23</v>
      </c>
      <c r="FX189">
        <v>106</v>
      </c>
      <c r="FY189">
        <v>65</v>
      </c>
      <c r="GA189" t="s">
        <v>258</v>
      </c>
      <c r="GD189">
        <v>0</v>
      </c>
      <c r="GF189">
        <v>707148870</v>
      </c>
      <c r="GG189">
        <v>2</v>
      </c>
      <c r="GH189">
        <v>3</v>
      </c>
      <c r="GI189">
        <v>4</v>
      </c>
      <c r="GJ189">
        <v>0</v>
      </c>
      <c r="GK189">
        <f>ROUND(R189*(S12)/100,0)</f>
        <v>0</v>
      </c>
      <c r="GL189">
        <f t="shared" si="241"/>
        <v>0</v>
      </c>
      <c r="GM189">
        <f t="shared" si="242"/>
        <v>2235</v>
      </c>
      <c r="GN189">
        <f t="shared" si="243"/>
        <v>2235</v>
      </c>
      <c r="GO189">
        <f t="shared" si="244"/>
        <v>0</v>
      </c>
      <c r="GP189">
        <f t="shared" si="245"/>
        <v>0</v>
      </c>
      <c r="GR189">
        <v>1</v>
      </c>
      <c r="GS189">
        <v>1</v>
      </c>
      <c r="GT189">
        <v>0</v>
      </c>
      <c r="GU189" t="s">
        <v>6</v>
      </c>
      <c r="GV189">
        <f t="shared" si="246"/>
        <v>0</v>
      </c>
      <c r="GW189">
        <v>1</v>
      </c>
      <c r="GX189">
        <f t="shared" si="247"/>
        <v>0</v>
      </c>
      <c r="HA189">
        <v>0</v>
      </c>
      <c r="HB189">
        <v>0</v>
      </c>
      <c r="IK189">
        <v>0</v>
      </c>
    </row>
    <row r="190" spans="1:255" x14ac:dyDescent="0.2">
      <c r="A190" s="2">
        <v>18</v>
      </c>
      <c r="B190" s="2">
        <v>1</v>
      </c>
      <c r="C190" s="2">
        <v>218</v>
      </c>
      <c r="D190" s="2"/>
      <c r="E190" s="2" t="s">
        <v>259</v>
      </c>
      <c r="F190" s="2" t="s">
        <v>29</v>
      </c>
      <c r="G190" s="2" t="s">
        <v>260</v>
      </c>
      <c r="H190" s="2" t="s">
        <v>48</v>
      </c>
      <c r="I190" s="2">
        <f>I186*J190</f>
        <v>30</v>
      </c>
      <c r="J190" s="2">
        <v>1.4285714285714286</v>
      </c>
      <c r="K190" s="2"/>
      <c r="L190" s="2"/>
      <c r="M190" s="2"/>
      <c r="N190" s="2"/>
      <c r="O190" s="2">
        <f t="shared" si="210"/>
        <v>179</v>
      </c>
      <c r="P190" s="2">
        <f t="shared" si="211"/>
        <v>179</v>
      </c>
      <c r="Q190" s="2">
        <f t="shared" si="212"/>
        <v>0</v>
      </c>
      <c r="R190" s="2">
        <f t="shared" si="213"/>
        <v>0</v>
      </c>
      <c r="S190" s="2">
        <f t="shared" si="214"/>
        <v>0</v>
      </c>
      <c r="T190" s="2">
        <f t="shared" si="215"/>
        <v>0</v>
      </c>
      <c r="U190" s="2">
        <f t="shared" si="216"/>
        <v>0</v>
      </c>
      <c r="V190" s="2">
        <f t="shared" si="217"/>
        <v>0</v>
      </c>
      <c r="W190" s="2">
        <f t="shared" si="218"/>
        <v>0</v>
      </c>
      <c r="X190" s="2">
        <f t="shared" si="219"/>
        <v>0</v>
      </c>
      <c r="Y190" s="2">
        <f t="shared" si="220"/>
        <v>0</v>
      </c>
      <c r="Z190" s="2"/>
      <c r="AA190" s="2">
        <v>34650331</v>
      </c>
      <c r="AB190" s="2">
        <f t="shared" si="221"/>
        <v>5.98</v>
      </c>
      <c r="AC190" s="2">
        <f t="shared" si="248"/>
        <v>5.98</v>
      </c>
      <c r="AD190" s="2">
        <f t="shared" si="222"/>
        <v>0</v>
      </c>
      <c r="AE190" s="2">
        <f t="shared" si="223"/>
        <v>0</v>
      </c>
      <c r="AF190" s="2">
        <f t="shared" si="224"/>
        <v>0</v>
      </c>
      <c r="AG190" s="2">
        <f t="shared" si="225"/>
        <v>0</v>
      </c>
      <c r="AH190" s="2">
        <f t="shared" si="226"/>
        <v>0</v>
      </c>
      <c r="AI190" s="2">
        <f t="shared" si="227"/>
        <v>0</v>
      </c>
      <c r="AJ190" s="2">
        <f t="shared" si="228"/>
        <v>0</v>
      </c>
      <c r="AK190" s="2">
        <v>5.98</v>
      </c>
      <c r="AL190" s="2">
        <v>5.98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3</v>
      </c>
      <c r="BI190" s="2">
        <v>1</v>
      </c>
      <c r="BJ190" s="2" t="s">
        <v>261</v>
      </c>
      <c r="BK190" s="2"/>
      <c r="BL190" s="2"/>
      <c r="BM190" s="2">
        <v>500001</v>
      </c>
      <c r="BN190" s="2">
        <v>0</v>
      </c>
      <c r="BO190" s="2" t="s">
        <v>6</v>
      </c>
      <c r="BP190" s="2">
        <v>0</v>
      </c>
      <c r="BQ190" s="2">
        <v>20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0</v>
      </c>
      <c r="CA190" s="2">
        <v>0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29"/>
        <v>179</v>
      </c>
      <c r="CQ190" s="2">
        <f t="shared" si="230"/>
        <v>5.98</v>
      </c>
      <c r="CR190" s="2">
        <f t="shared" si="231"/>
        <v>0</v>
      </c>
      <c r="CS190" s="2">
        <f t="shared" si="232"/>
        <v>0</v>
      </c>
      <c r="CT190" s="2">
        <f t="shared" si="233"/>
        <v>0</v>
      </c>
      <c r="CU190" s="2">
        <f t="shared" si="234"/>
        <v>0</v>
      </c>
      <c r="CV190" s="2">
        <f t="shared" si="235"/>
        <v>0</v>
      </c>
      <c r="CW190" s="2">
        <f t="shared" si="236"/>
        <v>0</v>
      </c>
      <c r="CX190" s="2">
        <f t="shared" si="237"/>
        <v>0</v>
      </c>
      <c r="CY190" s="2">
        <f t="shared" si="238"/>
        <v>0</v>
      </c>
      <c r="CZ190" s="2">
        <f t="shared" si="239"/>
        <v>0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1009</v>
      </c>
      <c r="DV190" s="2" t="s">
        <v>48</v>
      </c>
      <c r="DW190" s="2" t="s">
        <v>48</v>
      </c>
      <c r="DX190" s="2">
        <v>1</v>
      </c>
      <c r="DY190" s="2"/>
      <c r="DZ190" s="2"/>
      <c r="EA190" s="2"/>
      <c r="EB190" s="2"/>
      <c r="EC190" s="2"/>
      <c r="ED190" s="2"/>
      <c r="EE190" s="2">
        <v>32653291</v>
      </c>
      <c r="EF190" s="2">
        <v>20</v>
      </c>
      <c r="EG190" s="2" t="s">
        <v>33</v>
      </c>
      <c r="EH190" s="2">
        <v>0</v>
      </c>
      <c r="EI190" s="2" t="s">
        <v>6</v>
      </c>
      <c r="EJ190" s="2">
        <v>1</v>
      </c>
      <c r="EK190" s="2">
        <v>500001</v>
      </c>
      <c r="EL190" s="2" t="s">
        <v>34</v>
      </c>
      <c r="EM190" s="2" t="s">
        <v>35</v>
      </c>
      <c r="EN190" s="2"/>
      <c r="EO190" s="2" t="s">
        <v>6</v>
      </c>
      <c r="EP190" s="2"/>
      <c r="EQ190" s="2">
        <v>0</v>
      </c>
      <c r="ER190" s="2">
        <v>10.315010000000001</v>
      </c>
      <c r="ES190" s="2">
        <v>5.98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40"/>
        <v>0</v>
      </c>
      <c r="FS190" s="2">
        <v>0</v>
      </c>
      <c r="FT190" s="2"/>
      <c r="FU190" s="2"/>
      <c r="FV190" s="2"/>
      <c r="FW190" s="2"/>
      <c r="FX190" s="2">
        <v>0</v>
      </c>
      <c r="FY190" s="2">
        <v>0</v>
      </c>
      <c r="FZ190" s="2"/>
      <c r="GA190" s="2" t="s">
        <v>262</v>
      </c>
      <c r="GB190" s="2"/>
      <c r="GC190" s="2"/>
      <c r="GD190" s="2">
        <v>0</v>
      </c>
      <c r="GE190" s="2"/>
      <c r="GF190" s="2">
        <v>171953000</v>
      </c>
      <c r="GG190" s="2">
        <v>2</v>
      </c>
      <c r="GH190" s="2">
        <v>4</v>
      </c>
      <c r="GI190" s="2">
        <v>-2</v>
      </c>
      <c r="GJ190" s="2">
        <v>0</v>
      </c>
      <c r="GK190" s="2">
        <f>ROUND(R190*(R12)/100,0)</f>
        <v>0</v>
      </c>
      <c r="GL190" s="2">
        <f t="shared" si="241"/>
        <v>0</v>
      </c>
      <c r="GM190" s="2">
        <f t="shared" si="242"/>
        <v>179</v>
      </c>
      <c r="GN190" s="2">
        <f t="shared" si="243"/>
        <v>179</v>
      </c>
      <c r="GO190" s="2">
        <f t="shared" si="244"/>
        <v>0</v>
      </c>
      <c r="GP190" s="2">
        <f t="shared" si="245"/>
        <v>0</v>
      </c>
      <c r="GQ190" s="2"/>
      <c r="GR190" s="2">
        <v>0</v>
      </c>
      <c r="GS190" s="2">
        <v>2</v>
      </c>
      <c r="GT190" s="2">
        <v>0</v>
      </c>
      <c r="GU190" s="2" t="s">
        <v>6</v>
      </c>
      <c r="GV190" s="2">
        <f t="shared" si="246"/>
        <v>0</v>
      </c>
      <c r="GW190" s="2">
        <v>1</v>
      </c>
      <c r="GX190" s="2">
        <f t="shared" si="247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18</v>
      </c>
      <c r="B191">
        <v>1</v>
      </c>
      <c r="C191">
        <v>226</v>
      </c>
      <c r="E191" t="s">
        <v>259</v>
      </c>
      <c r="F191" t="str">
        <f>'1.Смета.или.Акт'!B185</f>
        <v>Накладная</v>
      </c>
      <c r="G191" t="str">
        <f>'1.Смета.или.Акт'!C185</f>
        <v>Арматура А1  8мм</v>
      </c>
      <c r="H191" t="s">
        <v>48</v>
      </c>
      <c r="I191">
        <f>I187*J191</f>
        <v>30</v>
      </c>
      <c r="J191">
        <v>1.4285714285714286</v>
      </c>
      <c r="O191">
        <f t="shared" si="210"/>
        <v>1346</v>
      </c>
      <c r="P191">
        <f t="shared" si="211"/>
        <v>1346</v>
      </c>
      <c r="Q191">
        <f t="shared" si="212"/>
        <v>0</v>
      </c>
      <c r="R191">
        <f t="shared" si="213"/>
        <v>0</v>
      </c>
      <c r="S191">
        <f t="shared" si="214"/>
        <v>0</v>
      </c>
      <c r="T191">
        <f t="shared" si="215"/>
        <v>0</v>
      </c>
      <c r="U191">
        <f t="shared" si="216"/>
        <v>0</v>
      </c>
      <c r="V191">
        <f t="shared" si="217"/>
        <v>0</v>
      </c>
      <c r="W191">
        <f t="shared" si="218"/>
        <v>0</v>
      </c>
      <c r="X191">
        <f t="shared" si="219"/>
        <v>0</v>
      </c>
      <c r="Y191">
        <f t="shared" si="220"/>
        <v>0</v>
      </c>
      <c r="AA191">
        <v>34650332</v>
      </c>
      <c r="AB191">
        <f t="shared" si="221"/>
        <v>5.98</v>
      </c>
      <c r="AC191">
        <f t="shared" si="248"/>
        <v>5.98</v>
      </c>
      <c r="AD191">
        <f t="shared" si="222"/>
        <v>0</v>
      </c>
      <c r="AE191">
        <f t="shared" si="223"/>
        <v>0</v>
      </c>
      <c r="AF191">
        <f t="shared" si="224"/>
        <v>0</v>
      </c>
      <c r="AG191">
        <f t="shared" si="225"/>
        <v>0</v>
      </c>
      <c r="AH191">
        <f t="shared" si="226"/>
        <v>0</v>
      </c>
      <c r="AI191">
        <f t="shared" si="227"/>
        <v>0</v>
      </c>
      <c r="AJ191">
        <f t="shared" si="228"/>
        <v>0</v>
      </c>
      <c r="AK191">
        <v>5.98</v>
      </c>
      <c r="AL191" s="59">
        <f>'1.Смета.или.Акт'!F185</f>
        <v>5.98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f>'1.Смета.или.Акт'!J185</f>
        <v>7.5</v>
      </c>
      <c r="BD191" t="s">
        <v>6</v>
      </c>
      <c r="BE191" t="s">
        <v>6</v>
      </c>
      <c r="BF191" t="s">
        <v>6</v>
      </c>
      <c r="BG191" t="s">
        <v>6</v>
      </c>
      <c r="BH191">
        <v>3</v>
      </c>
      <c r="BI191">
        <v>1</v>
      </c>
      <c r="BJ191" t="s">
        <v>261</v>
      </c>
      <c r="BM191">
        <v>500001</v>
      </c>
      <c r="BN191">
        <v>0</v>
      </c>
      <c r="BO191" t="s">
        <v>6</v>
      </c>
      <c r="BP191">
        <v>0</v>
      </c>
      <c r="BQ191">
        <v>20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0</v>
      </c>
      <c r="CA191">
        <v>0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29"/>
        <v>1346</v>
      </c>
      <c r="CQ191">
        <f t="shared" si="230"/>
        <v>44.85</v>
      </c>
      <c r="CR191">
        <f t="shared" si="231"/>
        <v>0</v>
      </c>
      <c r="CS191">
        <f t="shared" si="232"/>
        <v>0</v>
      </c>
      <c r="CT191">
        <f t="shared" si="233"/>
        <v>0</v>
      </c>
      <c r="CU191">
        <f t="shared" si="234"/>
        <v>0</v>
      </c>
      <c r="CV191">
        <f t="shared" si="235"/>
        <v>0</v>
      </c>
      <c r="CW191">
        <f t="shared" si="236"/>
        <v>0</v>
      </c>
      <c r="CX191">
        <f t="shared" si="237"/>
        <v>0</v>
      </c>
      <c r="CY191">
        <f t="shared" si="238"/>
        <v>0</v>
      </c>
      <c r="CZ191">
        <f t="shared" si="239"/>
        <v>0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1009</v>
      </c>
      <c r="DV191" t="s">
        <v>48</v>
      </c>
      <c r="DW191" t="str">
        <f>'1.Смета.или.Акт'!D185</f>
        <v>кг</v>
      </c>
      <c r="DX191">
        <v>1</v>
      </c>
      <c r="EE191">
        <v>32653291</v>
      </c>
      <c r="EF191">
        <v>20</v>
      </c>
      <c r="EG191" t="s">
        <v>33</v>
      </c>
      <c r="EH191">
        <v>0</v>
      </c>
      <c r="EI191" t="s">
        <v>6</v>
      </c>
      <c r="EJ191">
        <v>1</v>
      </c>
      <c r="EK191">
        <v>500001</v>
      </c>
      <c r="EL191" t="s">
        <v>34</v>
      </c>
      <c r="EM191" t="s">
        <v>35</v>
      </c>
      <c r="EO191" t="s">
        <v>6</v>
      </c>
      <c r="EQ191">
        <v>0</v>
      </c>
      <c r="ER191">
        <v>6.4999999999999997E-3</v>
      </c>
      <c r="ES191" s="59">
        <f>'1.Смета.или.Акт'!F185</f>
        <v>5.98</v>
      </c>
      <c r="ET191">
        <v>0</v>
      </c>
      <c r="EU191">
        <v>0</v>
      </c>
      <c r="EV191">
        <v>0</v>
      </c>
      <c r="EW191">
        <v>0</v>
      </c>
      <c r="EX191">
        <v>0</v>
      </c>
      <c r="EZ191">
        <v>5</v>
      </c>
      <c r="FC191">
        <v>0</v>
      </c>
      <c r="FD191">
        <v>18</v>
      </c>
      <c r="FF191">
        <v>44.88</v>
      </c>
      <c r="FQ191">
        <v>0</v>
      </c>
      <c r="FR191">
        <f t="shared" si="240"/>
        <v>0</v>
      </c>
      <c r="FS191">
        <v>0</v>
      </c>
      <c r="FX191">
        <v>0</v>
      </c>
      <c r="FY191">
        <v>0</v>
      </c>
      <c r="GA191" t="s">
        <v>262</v>
      </c>
      <c r="GD191">
        <v>0</v>
      </c>
      <c r="GF191">
        <v>171953000</v>
      </c>
      <c r="GG191">
        <v>2</v>
      </c>
      <c r="GH191">
        <v>3</v>
      </c>
      <c r="GI191">
        <v>4</v>
      </c>
      <c r="GJ191">
        <v>0</v>
      </c>
      <c r="GK191">
        <f>ROUND(R191*(S12)/100,0)</f>
        <v>0</v>
      </c>
      <c r="GL191">
        <f t="shared" si="241"/>
        <v>0</v>
      </c>
      <c r="GM191">
        <f t="shared" si="242"/>
        <v>1346</v>
      </c>
      <c r="GN191">
        <f t="shared" si="243"/>
        <v>1346</v>
      </c>
      <c r="GO191">
        <f t="shared" si="244"/>
        <v>0</v>
      </c>
      <c r="GP191">
        <f t="shared" si="245"/>
        <v>0</v>
      </c>
      <c r="GR191">
        <v>1</v>
      </c>
      <c r="GS191">
        <v>1</v>
      </c>
      <c r="GT191">
        <v>0</v>
      </c>
      <c r="GU191" t="s">
        <v>6</v>
      </c>
      <c r="GV191">
        <f t="shared" si="246"/>
        <v>0</v>
      </c>
      <c r="GW191">
        <v>1</v>
      </c>
      <c r="GX191">
        <f t="shared" si="247"/>
        <v>0</v>
      </c>
      <c r="HA191">
        <v>0</v>
      </c>
      <c r="HB191">
        <v>0</v>
      </c>
      <c r="IK191">
        <v>0</v>
      </c>
    </row>
    <row r="192" spans="1:255" x14ac:dyDescent="0.2">
      <c r="A192" s="2">
        <v>18</v>
      </c>
      <c r="B192" s="2">
        <v>1</v>
      </c>
      <c r="C192" s="2">
        <v>219</v>
      </c>
      <c r="D192" s="2"/>
      <c r="E192" s="2" t="s">
        <v>263</v>
      </c>
      <c r="F192" s="2" t="s">
        <v>29</v>
      </c>
      <c r="G192" s="2" t="s">
        <v>264</v>
      </c>
      <c r="H192" s="2" t="s">
        <v>31</v>
      </c>
      <c r="I192" s="2">
        <f>I186*J192</f>
        <v>21</v>
      </c>
      <c r="J192" s="2">
        <v>1</v>
      </c>
      <c r="K192" s="2"/>
      <c r="L192" s="2"/>
      <c r="M192" s="2"/>
      <c r="N192" s="2"/>
      <c r="O192" s="2">
        <f t="shared" si="210"/>
        <v>1369</v>
      </c>
      <c r="P192" s="2">
        <f t="shared" si="211"/>
        <v>1369</v>
      </c>
      <c r="Q192" s="2">
        <f t="shared" si="212"/>
        <v>0</v>
      </c>
      <c r="R192" s="2">
        <f t="shared" si="213"/>
        <v>0</v>
      </c>
      <c r="S192" s="2">
        <f t="shared" si="214"/>
        <v>0</v>
      </c>
      <c r="T192" s="2">
        <f t="shared" si="215"/>
        <v>0</v>
      </c>
      <c r="U192" s="2">
        <f t="shared" si="216"/>
        <v>0</v>
      </c>
      <c r="V192" s="2">
        <f t="shared" si="217"/>
        <v>0</v>
      </c>
      <c r="W192" s="2">
        <f t="shared" si="218"/>
        <v>0</v>
      </c>
      <c r="X192" s="2">
        <f t="shared" si="219"/>
        <v>0</v>
      </c>
      <c r="Y192" s="2">
        <f t="shared" si="220"/>
        <v>0</v>
      </c>
      <c r="Z192" s="2"/>
      <c r="AA192" s="2">
        <v>34650331</v>
      </c>
      <c r="AB192" s="2">
        <f t="shared" si="221"/>
        <v>65.17</v>
      </c>
      <c r="AC192" s="2">
        <f t="shared" si="248"/>
        <v>65.17</v>
      </c>
      <c r="AD192" s="2">
        <f t="shared" si="222"/>
        <v>0</v>
      </c>
      <c r="AE192" s="2">
        <f t="shared" si="223"/>
        <v>0</v>
      </c>
      <c r="AF192" s="2">
        <f t="shared" si="224"/>
        <v>0</v>
      </c>
      <c r="AG192" s="2">
        <f t="shared" si="225"/>
        <v>0</v>
      </c>
      <c r="AH192" s="2">
        <f t="shared" si="226"/>
        <v>0</v>
      </c>
      <c r="AI192" s="2">
        <f t="shared" si="227"/>
        <v>0</v>
      </c>
      <c r="AJ192" s="2">
        <f t="shared" si="228"/>
        <v>0</v>
      </c>
      <c r="AK192" s="2">
        <v>65.17</v>
      </c>
      <c r="AL192" s="2">
        <v>65.17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1</v>
      </c>
      <c r="AW192" s="2">
        <v>1</v>
      </c>
      <c r="AX192" s="2"/>
      <c r="AY192" s="2"/>
      <c r="AZ192" s="2">
        <v>1</v>
      </c>
      <c r="BA192" s="2">
        <v>1</v>
      </c>
      <c r="BB192" s="2">
        <v>1</v>
      </c>
      <c r="BC192" s="2">
        <v>1</v>
      </c>
      <c r="BD192" s="2" t="s">
        <v>6</v>
      </c>
      <c r="BE192" s="2" t="s">
        <v>6</v>
      </c>
      <c r="BF192" s="2" t="s">
        <v>6</v>
      </c>
      <c r="BG192" s="2" t="s">
        <v>6</v>
      </c>
      <c r="BH192" s="2">
        <v>3</v>
      </c>
      <c r="BI192" s="2">
        <v>1</v>
      </c>
      <c r="BJ192" s="2" t="s">
        <v>265</v>
      </c>
      <c r="BK192" s="2"/>
      <c r="BL192" s="2"/>
      <c r="BM192" s="2">
        <v>500001</v>
      </c>
      <c r="BN192" s="2">
        <v>0</v>
      </c>
      <c r="BO192" s="2" t="s">
        <v>6</v>
      </c>
      <c r="BP192" s="2">
        <v>0</v>
      </c>
      <c r="BQ192" s="2">
        <v>20</v>
      </c>
      <c r="BR192" s="2">
        <v>0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 t="s">
        <v>6</v>
      </c>
      <c r="BZ192" s="2">
        <v>0</v>
      </c>
      <c r="CA192" s="2">
        <v>0</v>
      </c>
      <c r="CB192" s="2"/>
      <c r="CC192" s="2"/>
      <c r="CD192" s="2"/>
      <c r="CE192" s="2"/>
      <c r="CF192" s="2">
        <v>0</v>
      </c>
      <c r="CG192" s="2">
        <v>0</v>
      </c>
      <c r="CH192" s="2"/>
      <c r="CI192" s="2"/>
      <c r="CJ192" s="2"/>
      <c r="CK192" s="2"/>
      <c r="CL192" s="2"/>
      <c r="CM192" s="2">
        <v>0</v>
      </c>
      <c r="CN192" s="2" t="s">
        <v>6</v>
      </c>
      <c r="CO192" s="2">
        <v>0</v>
      </c>
      <c r="CP192" s="2">
        <f t="shared" si="229"/>
        <v>1369</v>
      </c>
      <c r="CQ192" s="2">
        <f t="shared" si="230"/>
        <v>65.17</v>
      </c>
      <c r="CR192" s="2">
        <f t="shared" si="231"/>
        <v>0</v>
      </c>
      <c r="CS192" s="2">
        <f t="shared" si="232"/>
        <v>0</v>
      </c>
      <c r="CT192" s="2">
        <f t="shared" si="233"/>
        <v>0</v>
      </c>
      <c r="CU192" s="2">
        <f t="shared" si="234"/>
        <v>0</v>
      </c>
      <c r="CV192" s="2">
        <f t="shared" si="235"/>
        <v>0</v>
      </c>
      <c r="CW192" s="2">
        <f t="shared" si="236"/>
        <v>0</v>
      </c>
      <c r="CX192" s="2">
        <f t="shared" si="237"/>
        <v>0</v>
      </c>
      <c r="CY192" s="2">
        <f t="shared" si="238"/>
        <v>0</v>
      </c>
      <c r="CZ192" s="2">
        <f t="shared" si="239"/>
        <v>0</v>
      </c>
      <c r="DA192" s="2"/>
      <c r="DB192" s="2"/>
      <c r="DC192" s="2" t="s">
        <v>6</v>
      </c>
      <c r="DD192" s="2" t="s">
        <v>6</v>
      </c>
      <c r="DE192" s="2" t="s">
        <v>6</v>
      </c>
      <c r="DF192" s="2" t="s">
        <v>6</v>
      </c>
      <c r="DG192" s="2" t="s">
        <v>6</v>
      </c>
      <c r="DH192" s="2" t="s">
        <v>6</v>
      </c>
      <c r="DI192" s="2" t="s">
        <v>6</v>
      </c>
      <c r="DJ192" s="2" t="s">
        <v>6</v>
      </c>
      <c r="DK192" s="2" t="s">
        <v>6</v>
      </c>
      <c r="DL192" s="2" t="s">
        <v>6</v>
      </c>
      <c r="DM192" s="2" t="s">
        <v>6</v>
      </c>
      <c r="DN192" s="2">
        <v>0</v>
      </c>
      <c r="DO192" s="2">
        <v>0</v>
      </c>
      <c r="DP192" s="2">
        <v>1</v>
      </c>
      <c r="DQ192" s="2">
        <v>1</v>
      </c>
      <c r="DR192" s="2"/>
      <c r="DS192" s="2"/>
      <c r="DT192" s="2"/>
      <c r="DU192" s="2">
        <v>1010</v>
      </c>
      <c r="DV192" s="2" t="s">
        <v>31</v>
      </c>
      <c r="DW192" s="2" t="s">
        <v>31</v>
      </c>
      <c r="DX192" s="2">
        <v>1</v>
      </c>
      <c r="DY192" s="2"/>
      <c r="DZ192" s="2"/>
      <c r="EA192" s="2"/>
      <c r="EB192" s="2"/>
      <c r="EC192" s="2"/>
      <c r="ED192" s="2"/>
      <c r="EE192" s="2">
        <v>32653291</v>
      </c>
      <c r="EF192" s="2">
        <v>20</v>
      </c>
      <c r="EG192" s="2" t="s">
        <v>33</v>
      </c>
      <c r="EH192" s="2">
        <v>0</v>
      </c>
      <c r="EI192" s="2" t="s">
        <v>6</v>
      </c>
      <c r="EJ192" s="2">
        <v>1</v>
      </c>
      <c r="EK192" s="2">
        <v>500001</v>
      </c>
      <c r="EL192" s="2" t="s">
        <v>34</v>
      </c>
      <c r="EM192" s="2" t="s">
        <v>35</v>
      </c>
      <c r="EN192" s="2"/>
      <c r="EO192" s="2" t="s">
        <v>6</v>
      </c>
      <c r="EP192" s="2"/>
      <c r="EQ192" s="2">
        <v>0</v>
      </c>
      <c r="ER192" s="2">
        <v>6508.75</v>
      </c>
      <c r="ES192" s="2">
        <v>65.17</v>
      </c>
      <c r="ET192" s="2">
        <v>0</v>
      </c>
      <c r="EU192" s="2">
        <v>0</v>
      </c>
      <c r="EV192" s="2">
        <v>0</v>
      </c>
      <c r="EW192" s="2">
        <v>0</v>
      </c>
      <c r="EX192" s="2">
        <v>0</v>
      </c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>
        <v>0</v>
      </c>
      <c r="FR192" s="2">
        <f t="shared" si="240"/>
        <v>0</v>
      </c>
      <c r="FS192" s="2">
        <v>0</v>
      </c>
      <c r="FT192" s="2"/>
      <c r="FU192" s="2"/>
      <c r="FV192" s="2"/>
      <c r="FW192" s="2"/>
      <c r="FX192" s="2">
        <v>0</v>
      </c>
      <c r="FY192" s="2">
        <v>0</v>
      </c>
      <c r="FZ192" s="2"/>
      <c r="GA192" s="2" t="s">
        <v>266</v>
      </c>
      <c r="GB192" s="2"/>
      <c r="GC192" s="2"/>
      <c r="GD192" s="2">
        <v>0</v>
      </c>
      <c r="GE192" s="2"/>
      <c r="GF192" s="2">
        <v>285665688</v>
      </c>
      <c r="GG192" s="2">
        <v>2</v>
      </c>
      <c r="GH192" s="2">
        <v>4</v>
      </c>
      <c r="GI192" s="2">
        <v>-2</v>
      </c>
      <c r="GJ192" s="2">
        <v>0</v>
      </c>
      <c r="GK192" s="2">
        <f>ROUND(R192*(R12)/100,0)</f>
        <v>0</v>
      </c>
      <c r="GL192" s="2">
        <f t="shared" si="241"/>
        <v>0</v>
      </c>
      <c r="GM192" s="2">
        <f t="shared" si="242"/>
        <v>1369</v>
      </c>
      <c r="GN192" s="2">
        <f t="shared" si="243"/>
        <v>1369</v>
      </c>
      <c r="GO192" s="2">
        <f t="shared" si="244"/>
        <v>0</v>
      </c>
      <c r="GP192" s="2">
        <f t="shared" si="245"/>
        <v>0</v>
      </c>
      <c r="GQ192" s="2"/>
      <c r="GR192" s="2">
        <v>0</v>
      </c>
      <c r="GS192" s="2">
        <v>2</v>
      </c>
      <c r="GT192" s="2">
        <v>0</v>
      </c>
      <c r="GU192" s="2" t="s">
        <v>6</v>
      </c>
      <c r="GV192" s="2">
        <f t="shared" si="246"/>
        <v>0</v>
      </c>
      <c r="GW192" s="2">
        <v>1</v>
      </c>
      <c r="GX192" s="2">
        <f t="shared" si="247"/>
        <v>0</v>
      </c>
      <c r="GY192" s="2"/>
      <c r="GZ192" s="2"/>
      <c r="HA192" s="2">
        <v>0</v>
      </c>
      <c r="HB192" s="2">
        <v>0</v>
      </c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>
        <v>0</v>
      </c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x14ac:dyDescent="0.2">
      <c r="A193">
        <v>18</v>
      </c>
      <c r="B193">
        <v>1</v>
      </c>
      <c r="C193">
        <v>227</v>
      </c>
      <c r="E193" t="s">
        <v>263</v>
      </c>
      <c r="F193" t="str">
        <f>'1.Смета.или.Акт'!B187</f>
        <v>Накладная</v>
      </c>
      <c r="G193" t="str">
        <f>'1.Смета.или.Акт'!C187</f>
        <v>Повторное заземление</v>
      </c>
      <c r="H193" t="s">
        <v>31</v>
      </c>
      <c r="I193">
        <f>I187*J193</f>
        <v>21</v>
      </c>
      <c r="J193">
        <v>1</v>
      </c>
      <c r="O193">
        <f t="shared" si="210"/>
        <v>10264</v>
      </c>
      <c r="P193">
        <f t="shared" si="211"/>
        <v>10264</v>
      </c>
      <c r="Q193">
        <f t="shared" si="212"/>
        <v>0</v>
      </c>
      <c r="R193">
        <f t="shared" si="213"/>
        <v>0</v>
      </c>
      <c r="S193">
        <f t="shared" si="214"/>
        <v>0</v>
      </c>
      <c r="T193">
        <f t="shared" si="215"/>
        <v>0</v>
      </c>
      <c r="U193">
        <f t="shared" si="216"/>
        <v>0</v>
      </c>
      <c r="V193">
        <f t="shared" si="217"/>
        <v>0</v>
      </c>
      <c r="W193">
        <f t="shared" si="218"/>
        <v>0</v>
      </c>
      <c r="X193">
        <f t="shared" si="219"/>
        <v>0</v>
      </c>
      <c r="Y193">
        <f t="shared" si="220"/>
        <v>0</v>
      </c>
      <c r="AA193">
        <v>34650332</v>
      </c>
      <c r="AB193">
        <f t="shared" si="221"/>
        <v>65.17</v>
      </c>
      <c r="AC193">
        <f t="shared" si="248"/>
        <v>65.17</v>
      </c>
      <c r="AD193">
        <f t="shared" si="222"/>
        <v>0</v>
      </c>
      <c r="AE193">
        <f t="shared" si="223"/>
        <v>0</v>
      </c>
      <c r="AF193">
        <f t="shared" si="224"/>
        <v>0</v>
      </c>
      <c r="AG193">
        <f t="shared" si="225"/>
        <v>0</v>
      </c>
      <c r="AH193">
        <f t="shared" si="226"/>
        <v>0</v>
      </c>
      <c r="AI193">
        <f t="shared" si="227"/>
        <v>0</v>
      </c>
      <c r="AJ193">
        <f t="shared" si="228"/>
        <v>0</v>
      </c>
      <c r="AK193">
        <v>65.17</v>
      </c>
      <c r="AL193" s="59">
        <f>'1.Смета.или.Акт'!F187</f>
        <v>65.17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f>'1.Смета.или.Акт'!J187</f>
        <v>7.5</v>
      </c>
      <c r="BD193" t="s">
        <v>6</v>
      </c>
      <c r="BE193" t="s">
        <v>6</v>
      </c>
      <c r="BF193" t="s">
        <v>6</v>
      </c>
      <c r="BG193" t="s">
        <v>6</v>
      </c>
      <c r="BH193">
        <v>3</v>
      </c>
      <c r="BI193">
        <v>1</v>
      </c>
      <c r="BJ193" t="s">
        <v>265</v>
      </c>
      <c r="BM193">
        <v>500001</v>
      </c>
      <c r="BN193">
        <v>0</v>
      </c>
      <c r="BO193" t="s">
        <v>6</v>
      </c>
      <c r="BP193">
        <v>0</v>
      </c>
      <c r="BQ193">
        <v>20</v>
      </c>
      <c r="BR193">
        <v>0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6</v>
      </c>
      <c r="BZ193">
        <v>0</v>
      </c>
      <c r="CA193">
        <v>0</v>
      </c>
      <c r="CF193">
        <v>0</v>
      </c>
      <c r="CG193">
        <v>0</v>
      </c>
      <c r="CM193">
        <v>0</v>
      </c>
      <c r="CN193" t="s">
        <v>6</v>
      </c>
      <c r="CO193">
        <v>0</v>
      </c>
      <c r="CP193">
        <f t="shared" si="229"/>
        <v>10264</v>
      </c>
      <c r="CQ193">
        <f t="shared" si="230"/>
        <v>488.77500000000003</v>
      </c>
      <c r="CR193">
        <f t="shared" si="231"/>
        <v>0</v>
      </c>
      <c r="CS193">
        <f t="shared" si="232"/>
        <v>0</v>
      </c>
      <c r="CT193">
        <f t="shared" si="233"/>
        <v>0</v>
      </c>
      <c r="CU193">
        <f t="shared" si="234"/>
        <v>0</v>
      </c>
      <c r="CV193">
        <f t="shared" si="235"/>
        <v>0</v>
      </c>
      <c r="CW193">
        <f t="shared" si="236"/>
        <v>0</v>
      </c>
      <c r="CX193">
        <f t="shared" si="237"/>
        <v>0</v>
      </c>
      <c r="CY193">
        <f t="shared" si="238"/>
        <v>0</v>
      </c>
      <c r="CZ193">
        <f t="shared" si="239"/>
        <v>0</v>
      </c>
      <c r="DC193" t="s">
        <v>6</v>
      </c>
      <c r="DD193" t="s">
        <v>6</v>
      </c>
      <c r="DE193" t="s">
        <v>6</v>
      </c>
      <c r="DF193" t="s">
        <v>6</v>
      </c>
      <c r="DG193" t="s">
        <v>6</v>
      </c>
      <c r="DH193" t="s">
        <v>6</v>
      </c>
      <c r="DI193" t="s">
        <v>6</v>
      </c>
      <c r="DJ193" t="s">
        <v>6</v>
      </c>
      <c r="DK193" t="s">
        <v>6</v>
      </c>
      <c r="DL193" t="s">
        <v>6</v>
      </c>
      <c r="DM193" t="s">
        <v>6</v>
      </c>
      <c r="DN193">
        <v>0</v>
      </c>
      <c r="DO193">
        <v>0</v>
      </c>
      <c r="DP193">
        <v>1</v>
      </c>
      <c r="DQ193">
        <v>1</v>
      </c>
      <c r="DU193">
        <v>1010</v>
      </c>
      <c r="DV193" t="s">
        <v>31</v>
      </c>
      <c r="DW193" t="str">
        <f>'1.Смета.или.Акт'!D187</f>
        <v>шт.</v>
      </c>
      <c r="DX193">
        <v>1</v>
      </c>
      <c r="EE193">
        <v>32653291</v>
      </c>
      <c r="EF193">
        <v>20</v>
      </c>
      <c r="EG193" t="s">
        <v>33</v>
      </c>
      <c r="EH193">
        <v>0</v>
      </c>
      <c r="EI193" t="s">
        <v>6</v>
      </c>
      <c r="EJ193">
        <v>1</v>
      </c>
      <c r="EK193">
        <v>500001</v>
      </c>
      <c r="EL193" t="s">
        <v>34</v>
      </c>
      <c r="EM193" t="s">
        <v>35</v>
      </c>
      <c r="EO193" t="s">
        <v>6</v>
      </c>
      <c r="EQ193">
        <v>0</v>
      </c>
      <c r="ER193">
        <v>70.84</v>
      </c>
      <c r="ES193" s="59">
        <f>'1.Смета.или.Акт'!F187</f>
        <v>65.17</v>
      </c>
      <c r="ET193">
        <v>0</v>
      </c>
      <c r="EU193">
        <v>0</v>
      </c>
      <c r="EV193">
        <v>0</v>
      </c>
      <c r="EW193">
        <v>0</v>
      </c>
      <c r="EX193">
        <v>0</v>
      </c>
      <c r="EZ193">
        <v>5</v>
      </c>
      <c r="FC193">
        <v>0</v>
      </c>
      <c r="FD193">
        <v>18</v>
      </c>
      <c r="FF193">
        <v>488.78</v>
      </c>
      <c r="FQ193">
        <v>0</v>
      </c>
      <c r="FR193">
        <f t="shared" si="240"/>
        <v>0</v>
      </c>
      <c r="FS193">
        <v>0</v>
      </c>
      <c r="FX193">
        <v>0</v>
      </c>
      <c r="FY193">
        <v>0</v>
      </c>
      <c r="GA193" t="s">
        <v>266</v>
      </c>
      <c r="GD193">
        <v>0</v>
      </c>
      <c r="GF193">
        <v>285665688</v>
      </c>
      <c r="GG193">
        <v>2</v>
      </c>
      <c r="GH193">
        <v>3</v>
      </c>
      <c r="GI193">
        <v>4</v>
      </c>
      <c r="GJ193">
        <v>0</v>
      </c>
      <c r="GK193">
        <f>ROUND(R193*(S12)/100,0)</f>
        <v>0</v>
      </c>
      <c r="GL193">
        <f t="shared" si="241"/>
        <v>0</v>
      </c>
      <c r="GM193">
        <f t="shared" si="242"/>
        <v>10264</v>
      </c>
      <c r="GN193">
        <f t="shared" si="243"/>
        <v>10264</v>
      </c>
      <c r="GO193">
        <f t="shared" si="244"/>
        <v>0</v>
      </c>
      <c r="GP193">
        <f t="shared" si="245"/>
        <v>0</v>
      </c>
      <c r="GR193">
        <v>1</v>
      </c>
      <c r="GS193">
        <v>1</v>
      </c>
      <c r="GT193">
        <v>0</v>
      </c>
      <c r="GU193" t="s">
        <v>6</v>
      </c>
      <c r="GV193">
        <f t="shared" si="246"/>
        <v>0</v>
      </c>
      <c r="GW193">
        <v>1</v>
      </c>
      <c r="GX193">
        <f t="shared" si="247"/>
        <v>0</v>
      </c>
      <c r="HA193">
        <v>0</v>
      </c>
      <c r="HB193">
        <v>0</v>
      </c>
      <c r="IK193">
        <v>0</v>
      </c>
    </row>
    <row r="194" spans="1:255" x14ac:dyDescent="0.2">
      <c r="A194" s="2">
        <v>17</v>
      </c>
      <c r="B194" s="2">
        <v>1</v>
      </c>
      <c r="C194" s="2">
        <f>ROW(SmtRes!A231)</f>
        <v>231</v>
      </c>
      <c r="D194" s="2">
        <f>ROW(EtalonRes!A215)</f>
        <v>215</v>
      </c>
      <c r="E194" s="2" t="s">
        <v>267</v>
      </c>
      <c r="F194" s="2" t="s">
        <v>268</v>
      </c>
      <c r="G194" s="2" t="s">
        <v>269</v>
      </c>
      <c r="H194" s="2" t="s">
        <v>17</v>
      </c>
      <c r="I194" s="2">
        <f>'1.Смета.или.Акт'!E190</f>
        <v>2</v>
      </c>
      <c r="J194" s="2">
        <v>0</v>
      </c>
      <c r="K194" s="2"/>
      <c r="L194" s="2"/>
      <c r="M194" s="2"/>
      <c r="N194" s="2"/>
      <c r="O194" s="2">
        <f t="shared" si="210"/>
        <v>132</v>
      </c>
      <c r="P194" s="2">
        <f t="shared" si="211"/>
        <v>0</v>
      </c>
      <c r="Q194" s="2">
        <f t="shared" si="212"/>
        <v>0</v>
      </c>
      <c r="R194" s="2">
        <f t="shared" si="213"/>
        <v>0</v>
      </c>
      <c r="S194" s="2">
        <f t="shared" si="214"/>
        <v>132</v>
      </c>
      <c r="T194" s="2">
        <f t="shared" si="215"/>
        <v>0</v>
      </c>
      <c r="U194" s="2">
        <f t="shared" si="216"/>
        <v>10.8</v>
      </c>
      <c r="V194" s="2">
        <f t="shared" si="217"/>
        <v>0</v>
      </c>
      <c r="W194" s="2">
        <f t="shared" si="218"/>
        <v>0</v>
      </c>
      <c r="X194" s="2">
        <f t="shared" si="219"/>
        <v>86</v>
      </c>
      <c r="Y194" s="2">
        <f t="shared" si="220"/>
        <v>53</v>
      </c>
      <c r="Z194" s="2"/>
      <c r="AA194" s="2">
        <v>34650331</v>
      </c>
      <c r="AB194" s="2">
        <f t="shared" si="221"/>
        <v>65.94</v>
      </c>
      <c r="AC194" s="2">
        <f t="shared" si="248"/>
        <v>0</v>
      </c>
      <c r="AD194" s="2">
        <f t="shared" si="222"/>
        <v>0</v>
      </c>
      <c r="AE194" s="2">
        <f t="shared" si="223"/>
        <v>0</v>
      </c>
      <c r="AF194" s="2">
        <f t="shared" si="224"/>
        <v>65.94</v>
      </c>
      <c r="AG194" s="2">
        <f t="shared" si="225"/>
        <v>0</v>
      </c>
      <c r="AH194" s="2">
        <f t="shared" si="226"/>
        <v>5.4</v>
      </c>
      <c r="AI194" s="2">
        <f t="shared" si="227"/>
        <v>0</v>
      </c>
      <c r="AJ194" s="2">
        <f t="shared" si="228"/>
        <v>0</v>
      </c>
      <c r="AK194" s="2">
        <v>65.94</v>
      </c>
      <c r="AL194" s="2">
        <v>0</v>
      </c>
      <c r="AM194" s="2">
        <v>0</v>
      </c>
      <c r="AN194" s="2">
        <v>0</v>
      </c>
      <c r="AO194" s="2">
        <v>65.94</v>
      </c>
      <c r="AP194" s="2">
        <v>0</v>
      </c>
      <c r="AQ194" s="2">
        <v>5.4</v>
      </c>
      <c r="AR194" s="2">
        <v>0</v>
      </c>
      <c r="AS194" s="2">
        <v>0</v>
      </c>
      <c r="AT194" s="2">
        <v>65</v>
      </c>
      <c r="AU194" s="2">
        <v>40</v>
      </c>
      <c r="AV194" s="2">
        <v>1</v>
      </c>
      <c r="AW194" s="2">
        <v>1</v>
      </c>
      <c r="AX194" s="2"/>
      <c r="AY194" s="2"/>
      <c r="AZ194" s="2">
        <v>1</v>
      </c>
      <c r="BA194" s="2">
        <v>1</v>
      </c>
      <c r="BB194" s="2">
        <v>1</v>
      </c>
      <c r="BC194" s="2">
        <v>1</v>
      </c>
      <c r="BD194" s="2" t="s">
        <v>6</v>
      </c>
      <c r="BE194" s="2" t="s">
        <v>6</v>
      </c>
      <c r="BF194" s="2" t="s">
        <v>6</v>
      </c>
      <c r="BG194" s="2" t="s">
        <v>6</v>
      </c>
      <c r="BH194" s="2">
        <v>0</v>
      </c>
      <c r="BI194" s="2">
        <v>4</v>
      </c>
      <c r="BJ194" s="2" t="s">
        <v>270</v>
      </c>
      <c r="BK194" s="2"/>
      <c r="BL194" s="2"/>
      <c r="BM194" s="2">
        <v>200001</v>
      </c>
      <c r="BN194" s="2">
        <v>0</v>
      </c>
      <c r="BO194" s="2" t="s">
        <v>6</v>
      </c>
      <c r="BP194" s="2">
        <v>0</v>
      </c>
      <c r="BQ194" s="2">
        <v>5</v>
      </c>
      <c r="BR194" s="2">
        <v>0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 t="s">
        <v>6</v>
      </c>
      <c r="BZ194" s="2">
        <v>65</v>
      </c>
      <c r="CA194" s="2">
        <v>40</v>
      </c>
      <c r="CB194" s="2"/>
      <c r="CC194" s="2"/>
      <c r="CD194" s="2"/>
      <c r="CE194" s="2"/>
      <c r="CF194" s="2">
        <v>0</v>
      </c>
      <c r="CG194" s="2">
        <v>0</v>
      </c>
      <c r="CH194" s="2"/>
      <c r="CI194" s="2"/>
      <c r="CJ194" s="2"/>
      <c r="CK194" s="2"/>
      <c r="CL194" s="2"/>
      <c r="CM194" s="2">
        <v>0</v>
      </c>
      <c r="CN194" s="2" t="s">
        <v>6</v>
      </c>
      <c r="CO194" s="2">
        <v>0</v>
      </c>
      <c r="CP194" s="2">
        <f t="shared" si="229"/>
        <v>132</v>
      </c>
      <c r="CQ194" s="2">
        <f t="shared" si="230"/>
        <v>0</v>
      </c>
      <c r="CR194" s="2">
        <f t="shared" si="231"/>
        <v>0</v>
      </c>
      <c r="CS194" s="2">
        <f t="shared" si="232"/>
        <v>0</v>
      </c>
      <c r="CT194" s="2">
        <f t="shared" si="233"/>
        <v>65.94</v>
      </c>
      <c r="CU194" s="2">
        <f t="shared" si="234"/>
        <v>0</v>
      </c>
      <c r="CV194" s="2">
        <f t="shared" si="235"/>
        <v>5.4</v>
      </c>
      <c r="CW194" s="2">
        <f t="shared" si="236"/>
        <v>0</v>
      </c>
      <c r="CX194" s="2">
        <f t="shared" si="237"/>
        <v>0</v>
      </c>
      <c r="CY194" s="2">
        <f t="shared" si="238"/>
        <v>85.8</v>
      </c>
      <c r="CZ194" s="2">
        <f t="shared" si="239"/>
        <v>52.8</v>
      </c>
      <c r="DA194" s="2"/>
      <c r="DB194" s="2"/>
      <c r="DC194" s="2" t="s">
        <v>6</v>
      </c>
      <c r="DD194" s="2" t="s">
        <v>6</v>
      </c>
      <c r="DE194" s="2" t="s">
        <v>6</v>
      </c>
      <c r="DF194" s="2" t="s">
        <v>6</v>
      </c>
      <c r="DG194" s="2" t="s">
        <v>6</v>
      </c>
      <c r="DH194" s="2" t="s">
        <v>6</v>
      </c>
      <c r="DI194" s="2" t="s">
        <v>6</v>
      </c>
      <c r="DJ194" s="2" t="s">
        <v>6</v>
      </c>
      <c r="DK194" s="2" t="s">
        <v>6</v>
      </c>
      <c r="DL194" s="2" t="s">
        <v>6</v>
      </c>
      <c r="DM194" s="2" t="s">
        <v>6</v>
      </c>
      <c r="DN194" s="2">
        <v>0</v>
      </c>
      <c r="DO194" s="2">
        <v>0</v>
      </c>
      <c r="DP194" s="2">
        <v>1</v>
      </c>
      <c r="DQ194" s="2">
        <v>1</v>
      </c>
      <c r="DR194" s="2"/>
      <c r="DS194" s="2"/>
      <c r="DT194" s="2"/>
      <c r="DU194" s="2">
        <v>1013</v>
      </c>
      <c r="DV194" s="2" t="s">
        <v>17</v>
      </c>
      <c r="DW194" s="2" t="s">
        <v>17</v>
      </c>
      <c r="DX194" s="2">
        <v>1</v>
      </c>
      <c r="DY194" s="2"/>
      <c r="DZ194" s="2"/>
      <c r="EA194" s="2"/>
      <c r="EB194" s="2"/>
      <c r="EC194" s="2"/>
      <c r="ED194" s="2"/>
      <c r="EE194" s="2">
        <v>32653283</v>
      </c>
      <c r="EF194" s="2">
        <v>5</v>
      </c>
      <c r="EG194" s="2" t="s">
        <v>271</v>
      </c>
      <c r="EH194" s="2">
        <v>0</v>
      </c>
      <c r="EI194" s="2" t="s">
        <v>6</v>
      </c>
      <c r="EJ194" s="2">
        <v>4</v>
      </c>
      <c r="EK194" s="2">
        <v>200001</v>
      </c>
      <c r="EL194" s="2" t="s">
        <v>272</v>
      </c>
      <c r="EM194" s="2" t="s">
        <v>273</v>
      </c>
      <c r="EN194" s="2"/>
      <c r="EO194" s="2" t="s">
        <v>6</v>
      </c>
      <c r="EP194" s="2"/>
      <c r="EQ194" s="2">
        <v>0</v>
      </c>
      <c r="ER194" s="2">
        <v>65.94</v>
      </c>
      <c r="ES194" s="2">
        <v>0</v>
      </c>
      <c r="ET194" s="2">
        <v>0</v>
      </c>
      <c r="EU194" s="2">
        <v>0</v>
      </c>
      <c r="EV194" s="2">
        <v>65.94</v>
      </c>
      <c r="EW194" s="2">
        <v>5.4</v>
      </c>
      <c r="EX194" s="2">
        <v>0</v>
      </c>
      <c r="EY194" s="2">
        <v>0</v>
      </c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>
        <v>0</v>
      </c>
      <c r="FR194" s="2">
        <f t="shared" si="240"/>
        <v>0</v>
      </c>
      <c r="FS194" s="2">
        <v>0</v>
      </c>
      <c r="FT194" s="2"/>
      <c r="FU194" s="2"/>
      <c r="FV194" s="2"/>
      <c r="FW194" s="2"/>
      <c r="FX194" s="2">
        <v>65</v>
      </c>
      <c r="FY194" s="2">
        <v>40</v>
      </c>
      <c r="FZ194" s="2"/>
      <c r="GA194" s="2" t="s">
        <v>6</v>
      </c>
      <c r="GB194" s="2"/>
      <c r="GC194" s="2"/>
      <c r="GD194" s="2">
        <v>0</v>
      </c>
      <c r="GE194" s="2"/>
      <c r="GF194" s="2">
        <v>-237667876</v>
      </c>
      <c r="GG194" s="2">
        <v>2</v>
      </c>
      <c r="GH194" s="2">
        <v>1</v>
      </c>
      <c r="GI194" s="2">
        <v>-2</v>
      </c>
      <c r="GJ194" s="2">
        <v>0</v>
      </c>
      <c r="GK194" s="2">
        <f>ROUND(R194*(R12)/100,0)</f>
        <v>0</v>
      </c>
      <c r="GL194" s="2">
        <f t="shared" si="241"/>
        <v>0</v>
      </c>
      <c r="GM194" s="2">
        <f t="shared" si="242"/>
        <v>271</v>
      </c>
      <c r="GN194" s="2">
        <f t="shared" si="243"/>
        <v>0</v>
      </c>
      <c r="GO194" s="2">
        <f t="shared" si="244"/>
        <v>0</v>
      </c>
      <c r="GP194" s="2">
        <f t="shared" si="245"/>
        <v>271</v>
      </c>
      <c r="GQ194" s="2"/>
      <c r="GR194" s="2">
        <v>0</v>
      </c>
      <c r="GS194" s="2">
        <v>3</v>
      </c>
      <c r="GT194" s="2">
        <v>0</v>
      </c>
      <c r="GU194" s="2" t="s">
        <v>6</v>
      </c>
      <c r="GV194" s="2">
        <f t="shared" si="246"/>
        <v>0</v>
      </c>
      <c r="GW194" s="2">
        <v>1</v>
      </c>
      <c r="GX194" s="2">
        <f t="shared" si="247"/>
        <v>0</v>
      </c>
      <c r="GY194" s="2"/>
      <c r="GZ194" s="2"/>
      <c r="HA194" s="2">
        <v>0</v>
      </c>
      <c r="HB194" s="2">
        <v>0</v>
      </c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>
        <v>0</v>
      </c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x14ac:dyDescent="0.2">
      <c r="A195">
        <v>17</v>
      </c>
      <c r="B195">
        <v>1</v>
      </c>
      <c r="C195">
        <f>ROW(SmtRes!A234)</f>
        <v>234</v>
      </c>
      <c r="D195">
        <f>ROW(EtalonRes!A218)</f>
        <v>218</v>
      </c>
      <c r="E195" t="s">
        <v>267</v>
      </c>
      <c r="F195" t="s">
        <v>268</v>
      </c>
      <c r="G195" t="s">
        <v>269</v>
      </c>
      <c r="H195" t="s">
        <v>17</v>
      </c>
      <c r="I195">
        <f>'1.Смета.или.Акт'!E190</f>
        <v>2</v>
      </c>
      <c r="J195">
        <v>0</v>
      </c>
      <c r="O195">
        <f t="shared" si="210"/>
        <v>2413</v>
      </c>
      <c r="P195">
        <f t="shared" si="211"/>
        <v>0</v>
      </c>
      <c r="Q195">
        <f t="shared" si="212"/>
        <v>0</v>
      </c>
      <c r="R195">
        <f t="shared" si="213"/>
        <v>0</v>
      </c>
      <c r="S195">
        <f t="shared" si="214"/>
        <v>2413</v>
      </c>
      <c r="T195">
        <f t="shared" si="215"/>
        <v>0</v>
      </c>
      <c r="U195">
        <f t="shared" si="216"/>
        <v>10.8</v>
      </c>
      <c r="V195">
        <f t="shared" si="217"/>
        <v>0</v>
      </c>
      <c r="W195">
        <f t="shared" si="218"/>
        <v>0</v>
      </c>
      <c r="X195">
        <f t="shared" si="219"/>
        <v>1327</v>
      </c>
      <c r="Y195">
        <f t="shared" si="220"/>
        <v>772</v>
      </c>
      <c r="AA195">
        <v>34650332</v>
      </c>
      <c r="AB195">
        <f t="shared" si="221"/>
        <v>65.94</v>
      </c>
      <c r="AC195">
        <f t="shared" si="248"/>
        <v>0</v>
      </c>
      <c r="AD195">
        <f t="shared" si="222"/>
        <v>0</v>
      </c>
      <c r="AE195">
        <f t="shared" si="223"/>
        <v>0</v>
      </c>
      <c r="AF195">
        <f t="shared" si="224"/>
        <v>65.94</v>
      </c>
      <c r="AG195">
        <f t="shared" si="225"/>
        <v>0</v>
      </c>
      <c r="AH195">
        <f t="shared" si="226"/>
        <v>5.4</v>
      </c>
      <c r="AI195">
        <f t="shared" si="227"/>
        <v>0</v>
      </c>
      <c r="AJ195">
        <f t="shared" si="228"/>
        <v>0</v>
      </c>
      <c r="AK195">
        <f>AL195+AM195+AO195</f>
        <v>65.94</v>
      </c>
      <c r="AL195">
        <v>0</v>
      </c>
      <c r="AM195">
        <v>0</v>
      </c>
      <c r="AN195">
        <v>0</v>
      </c>
      <c r="AO195" s="59">
        <f>'1.Смета.или.Акт'!F191</f>
        <v>65.94</v>
      </c>
      <c r="AP195">
        <v>0</v>
      </c>
      <c r="AQ195">
        <f>'1.Смета.или.Акт'!E194</f>
        <v>5.4</v>
      </c>
      <c r="AR195">
        <v>0</v>
      </c>
      <c r="AS195">
        <v>0</v>
      </c>
      <c r="AT195">
        <v>55</v>
      </c>
      <c r="AU195">
        <v>32</v>
      </c>
      <c r="AV195">
        <v>1</v>
      </c>
      <c r="AW195">
        <v>1</v>
      </c>
      <c r="AZ195">
        <v>1</v>
      </c>
      <c r="BA195">
        <f>'1.Смета.или.Акт'!J191</f>
        <v>18.3</v>
      </c>
      <c r="BB195">
        <v>18.3</v>
      </c>
      <c r="BC195">
        <v>18.3</v>
      </c>
      <c r="BD195" t="s">
        <v>6</v>
      </c>
      <c r="BE195" t="s">
        <v>6</v>
      </c>
      <c r="BF195" t="s">
        <v>6</v>
      </c>
      <c r="BG195" t="s">
        <v>6</v>
      </c>
      <c r="BH195">
        <v>0</v>
      </c>
      <c r="BI195">
        <v>4</v>
      </c>
      <c r="BJ195" t="s">
        <v>270</v>
      </c>
      <c r="BM195">
        <v>200001</v>
      </c>
      <c r="BN195">
        <v>0</v>
      </c>
      <c r="BO195" t="s">
        <v>6</v>
      </c>
      <c r="BP195">
        <v>0</v>
      </c>
      <c r="BQ195">
        <v>5</v>
      </c>
      <c r="BR195">
        <v>0</v>
      </c>
      <c r="BS195">
        <v>18.3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6</v>
      </c>
      <c r="BZ195">
        <v>65</v>
      </c>
      <c r="CA195">
        <v>40</v>
      </c>
      <c r="CF195">
        <v>0</v>
      </c>
      <c r="CG195">
        <v>0</v>
      </c>
      <c r="CM195">
        <v>0</v>
      </c>
      <c r="CN195" t="s">
        <v>6</v>
      </c>
      <c r="CO195">
        <v>0</v>
      </c>
      <c r="CP195">
        <f t="shared" si="229"/>
        <v>2413</v>
      </c>
      <c r="CQ195">
        <f t="shared" si="230"/>
        <v>0</v>
      </c>
      <c r="CR195">
        <f t="shared" si="231"/>
        <v>0</v>
      </c>
      <c r="CS195">
        <f t="shared" si="232"/>
        <v>0</v>
      </c>
      <c r="CT195">
        <f t="shared" si="233"/>
        <v>1206.702</v>
      </c>
      <c r="CU195">
        <f t="shared" si="234"/>
        <v>0</v>
      </c>
      <c r="CV195">
        <f t="shared" si="235"/>
        <v>5.4</v>
      </c>
      <c r="CW195">
        <f t="shared" si="236"/>
        <v>0</v>
      </c>
      <c r="CX195">
        <f t="shared" si="237"/>
        <v>0</v>
      </c>
      <c r="CY195">
        <f t="shared" si="238"/>
        <v>1327.15</v>
      </c>
      <c r="CZ195">
        <f t="shared" si="239"/>
        <v>772.16</v>
      </c>
      <c r="DC195" t="s">
        <v>6</v>
      </c>
      <c r="DD195" t="s">
        <v>6</v>
      </c>
      <c r="DE195" t="s">
        <v>6</v>
      </c>
      <c r="DF195" t="s">
        <v>6</v>
      </c>
      <c r="DG195" t="s">
        <v>6</v>
      </c>
      <c r="DH195" t="s">
        <v>6</v>
      </c>
      <c r="DI195" t="s">
        <v>6</v>
      </c>
      <c r="DJ195" t="s">
        <v>6</v>
      </c>
      <c r="DK195" t="s">
        <v>6</v>
      </c>
      <c r="DL195" t="s">
        <v>6</v>
      </c>
      <c r="DM195" t="s">
        <v>6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17</v>
      </c>
      <c r="DW195" t="str">
        <f>'1.Смета.или.Акт'!D190</f>
        <v>ШТ</v>
      </c>
      <c r="DX195">
        <v>1</v>
      </c>
      <c r="EE195">
        <v>32653283</v>
      </c>
      <c r="EF195">
        <v>5</v>
      </c>
      <c r="EG195" t="s">
        <v>271</v>
      </c>
      <c r="EH195">
        <v>0</v>
      </c>
      <c r="EI195" t="s">
        <v>6</v>
      </c>
      <c r="EJ195">
        <v>4</v>
      </c>
      <c r="EK195">
        <v>200001</v>
      </c>
      <c r="EL195" t="s">
        <v>272</v>
      </c>
      <c r="EM195" t="s">
        <v>273</v>
      </c>
      <c r="EO195" t="s">
        <v>6</v>
      </c>
      <c r="EQ195">
        <v>0</v>
      </c>
      <c r="ER195">
        <f>ES195+ET195+EV195</f>
        <v>65.94</v>
      </c>
      <c r="ES195">
        <v>0</v>
      </c>
      <c r="ET195">
        <v>0</v>
      </c>
      <c r="EU195">
        <v>0</v>
      </c>
      <c r="EV195" s="59">
        <f>'1.Смета.или.Акт'!F191</f>
        <v>65.94</v>
      </c>
      <c r="EW195">
        <f>'1.Смета.или.Акт'!E194</f>
        <v>5.4</v>
      </c>
      <c r="EX195">
        <v>0</v>
      </c>
      <c r="EY195">
        <v>0</v>
      </c>
      <c r="FQ195">
        <v>0</v>
      </c>
      <c r="FR195">
        <f t="shared" si="240"/>
        <v>0</v>
      </c>
      <c r="FS195">
        <v>0</v>
      </c>
      <c r="FV195" t="s">
        <v>22</v>
      </c>
      <c r="FW195" t="s">
        <v>23</v>
      </c>
      <c r="FX195">
        <v>65</v>
      </c>
      <c r="FY195">
        <v>40</v>
      </c>
      <c r="GA195" t="s">
        <v>6</v>
      </c>
      <c r="GD195">
        <v>0</v>
      </c>
      <c r="GF195">
        <v>-237667876</v>
      </c>
      <c r="GG195">
        <v>2</v>
      </c>
      <c r="GH195">
        <v>1</v>
      </c>
      <c r="GI195">
        <v>4</v>
      </c>
      <c r="GJ195">
        <v>0</v>
      </c>
      <c r="GK195">
        <f>ROUND(R195*(S12)/100,0)</f>
        <v>0</v>
      </c>
      <c r="GL195">
        <f t="shared" si="241"/>
        <v>0</v>
      </c>
      <c r="GM195">
        <f t="shared" si="242"/>
        <v>4512</v>
      </c>
      <c r="GN195">
        <f t="shared" si="243"/>
        <v>0</v>
      </c>
      <c r="GO195">
        <f t="shared" si="244"/>
        <v>0</v>
      </c>
      <c r="GP195">
        <f t="shared" si="245"/>
        <v>4512</v>
      </c>
      <c r="GR195">
        <v>0</v>
      </c>
      <c r="GS195">
        <v>3</v>
      </c>
      <c r="GT195">
        <v>0</v>
      </c>
      <c r="GU195" t="s">
        <v>6</v>
      </c>
      <c r="GV195">
        <f t="shared" si="246"/>
        <v>0</v>
      </c>
      <c r="GW195">
        <v>18.3</v>
      </c>
      <c r="GX195">
        <f t="shared" si="247"/>
        <v>0</v>
      </c>
      <c r="HA195">
        <v>0</v>
      </c>
      <c r="HB195">
        <v>0</v>
      </c>
      <c r="IK195">
        <v>0</v>
      </c>
    </row>
    <row r="196" spans="1:255" x14ac:dyDescent="0.2">
      <c r="A196" s="2">
        <v>17</v>
      </c>
      <c r="B196" s="2">
        <v>1</v>
      </c>
      <c r="C196" s="2">
        <f>ROW(SmtRes!A236)</f>
        <v>236</v>
      </c>
      <c r="D196" s="2">
        <f>ROW(EtalonRes!A220)</f>
        <v>220</v>
      </c>
      <c r="E196" s="2" t="s">
        <v>274</v>
      </c>
      <c r="F196" s="2" t="s">
        <v>275</v>
      </c>
      <c r="G196" s="2" t="s">
        <v>276</v>
      </c>
      <c r="H196" s="2" t="s">
        <v>277</v>
      </c>
      <c r="I196" s="2">
        <f>'1.Смета.или.Акт'!E196</f>
        <v>20</v>
      </c>
      <c r="J196" s="2">
        <v>0</v>
      </c>
      <c r="K196" s="2"/>
      <c r="L196" s="2"/>
      <c r="M196" s="2"/>
      <c r="N196" s="2"/>
      <c r="O196" s="2">
        <f t="shared" si="210"/>
        <v>312</v>
      </c>
      <c r="P196" s="2">
        <f t="shared" si="211"/>
        <v>0</v>
      </c>
      <c r="Q196" s="2">
        <f t="shared" si="212"/>
        <v>0</v>
      </c>
      <c r="R196" s="2">
        <f t="shared" si="213"/>
        <v>0</v>
      </c>
      <c r="S196" s="2">
        <f t="shared" si="214"/>
        <v>312</v>
      </c>
      <c r="T196" s="2">
        <f t="shared" si="215"/>
        <v>0</v>
      </c>
      <c r="U196" s="2">
        <f t="shared" si="216"/>
        <v>24.4</v>
      </c>
      <c r="V196" s="2">
        <f t="shared" si="217"/>
        <v>0</v>
      </c>
      <c r="W196" s="2">
        <f t="shared" si="218"/>
        <v>0</v>
      </c>
      <c r="X196" s="2">
        <f t="shared" si="219"/>
        <v>203</v>
      </c>
      <c r="Y196" s="2">
        <f t="shared" si="220"/>
        <v>125</v>
      </c>
      <c r="Z196" s="2"/>
      <c r="AA196" s="2">
        <v>34650331</v>
      </c>
      <c r="AB196" s="2">
        <f t="shared" si="221"/>
        <v>15.62</v>
      </c>
      <c r="AC196" s="2">
        <f t="shared" si="248"/>
        <v>0</v>
      </c>
      <c r="AD196" s="2">
        <f t="shared" si="222"/>
        <v>0</v>
      </c>
      <c r="AE196" s="2">
        <f t="shared" si="223"/>
        <v>0</v>
      </c>
      <c r="AF196" s="2">
        <f t="shared" si="224"/>
        <v>15.62</v>
      </c>
      <c r="AG196" s="2">
        <f t="shared" si="225"/>
        <v>0</v>
      </c>
      <c r="AH196" s="2">
        <f t="shared" si="226"/>
        <v>1.22</v>
      </c>
      <c r="AI196" s="2">
        <f t="shared" si="227"/>
        <v>0</v>
      </c>
      <c r="AJ196" s="2">
        <f t="shared" si="228"/>
        <v>0</v>
      </c>
      <c r="AK196" s="2">
        <v>15.62</v>
      </c>
      <c r="AL196" s="2">
        <v>0</v>
      </c>
      <c r="AM196" s="2">
        <v>0</v>
      </c>
      <c r="AN196" s="2">
        <v>0</v>
      </c>
      <c r="AO196" s="2">
        <v>15.62</v>
      </c>
      <c r="AP196" s="2">
        <v>0</v>
      </c>
      <c r="AQ196" s="2">
        <v>1.22</v>
      </c>
      <c r="AR196" s="2">
        <v>0</v>
      </c>
      <c r="AS196" s="2">
        <v>0</v>
      </c>
      <c r="AT196" s="2">
        <v>65</v>
      </c>
      <c r="AU196" s="2">
        <v>40</v>
      </c>
      <c r="AV196" s="2">
        <v>1</v>
      </c>
      <c r="AW196" s="2">
        <v>1</v>
      </c>
      <c r="AX196" s="2"/>
      <c r="AY196" s="2"/>
      <c r="AZ196" s="2">
        <v>1</v>
      </c>
      <c r="BA196" s="2">
        <v>1</v>
      </c>
      <c r="BB196" s="2">
        <v>1</v>
      </c>
      <c r="BC196" s="2">
        <v>1</v>
      </c>
      <c r="BD196" s="2" t="s">
        <v>6</v>
      </c>
      <c r="BE196" s="2" t="s">
        <v>6</v>
      </c>
      <c r="BF196" s="2" t="s">
        <v>6</v>
      </c>
      <c r="BG196" s="2" t="s">
        <v>6</v>
      </c>
      <c r="BH196" s="2">
        <v>0</v>
      </c>
      <c r="BI196" s="2">
        <v>4</v>
      </c>
      <c r="BJ196" s="2" t="s">
        <v>278</v>
      </c>
      <c r="BK196" s="2"/>
      <c r="BL196" s="2"/>
      <c r="BM196" s="2">
        <v>200001</v>
      </c>
      <c r="BN196" s="2">
        <v>0</v>
      </c>
      <c r="BO196" s="2" t="s">
        <v>6</v>
      </c>
      <c r="BP196" s="2">
        <v>0</v>
      </c>
      <c r="BQ196" s="2">
        <v>5</v>
      </c>
      <c r="BR196" s="2">
        <v>0</v>
      </c>
      <c r="BS196" s="2">
        <v>1</v>
      </c>
      <c r="BT196" s="2">
        <v>1</v>
      </c>
      <c r="BU196" s="2">
        <v>1</v>
      </c>
      <c r="BV196" s="2">
        <v>1</v>
      </c>
      <c r="BW196" s="2">
        <v>1</v>
      </c>
      <c r="BX196" s="2">
        <v>1</v>
      </c>
      <c r="BY196" s="2" t="s">
        <v>6</v>
      </c>
      <c r="BZ196" s="2">
        <v>65</v>
      </c>
      <c r="CA196" s="2">
        <v>40</v>
      </c>
      <c r="CB196" s="2"/>
      <c r="CC196" s="2"/>
      <c r="CD196" s="2"/>
      <c r="CE196" s="2"/>
      <c r="CF196" s="2">
        <v>0</v>
      </c>
      <c r="CG196" s="2">
        <v>0</v>
      </c>
      <c r="CH196" s="2"/>
      <c r="CI196" s="2"/>
      <c r="CJ196" s="2"/>
      <c r="CK196" s="2"/>
      <c r="CL196" s="2"/>
      <c r="CM196" s="2">
        <v>0</v>
      </c>
      <c r="CN196" s="2" t="s">
        <v>6</v>
      </c>
      <c r="CO196" s="2">
        <v>0</v>
      </c>
      <c r="CP196" s="2">
        <f t="shared" si="229"/>
        <v>312</v>
      </c>
      <c r="CQ196" s="2">
        <f t="shared" si="230"/>
        <v>0</v>
      </c>
      <c r="CR196" s="2">
        <f t="shared" si="231"/>
        <v>0</v>
      </c>
      <c r="CS196" s="2">
        <f t="shared" si="232"/>
        <v>0</v>
      </c>
      <c r="CT196" s="2">
        <f t="shared" si="233"/>
        <v>15.62</v>
      </c>
      <c r="CU196" s="2">
        <f t="shared" si="234"/>
        <v>0</v>
      </c>
      <c r="CV196" s="2">
        <f t="shared" si="235"/>
        <v>1.22</v>
      </c>
      <c r="CW196" s="2">
        <f t="shared" si="236"/>
        <v>0</v>
      </c>
      <c r="CX196" s="2">
        <f t="shared" si="237"/>
        <v>0</v>
      </c>
      <c r="CY196" s="2">
        <f t="shared" si="238"/>
        <v>202.8</v>
      </c>
      <c r="CZ196" s="2">
        <f t="shared" si="239"/>
        <v>124.8</v>
      </c>
      <c r="DA196" s="2"/>
      <c r="DB196" s="2"/>
      <c r="DC196" s="2" t="s">
        <v>6</v>
      </c>
      <c r="DD196" s="2" t="s">
        <v>6</v>
      </c>
      <c r="DE196" s="2" t="s">
        <v>6</v>
      </c>
      <c r="DF196" s="2" t="s">
        <v>6</v>
      </c>
      <c r="DG196" s="2" t="s">
        <v>6</v>
      </c>
      <c r="DH196" s="2" t="s">
        <v>6</v>
      </c>
      <c r="DI196" s="2" t="s">
        <v>6</v>
      </c>
      <c r="DJ196" s="2" t="s">
        <v>6</v>
      </c>
      <c r="DK196" s="2" t="s">
        <v>6</v>
      </c>
      <c r="DL196" s="2" t="s">
        <v>6</v>
      </c>
      <c r="DM196" s="2" t="s">
        <v>6</v>
      </c>
      <c r="DN196" s="2">
        <v>0</v>
      </c>
      <c r="DO196" s="2">
        <v>0</v>
      </c>
      <c r="DP196" s="2">
        <v>1</v>
      </c>
      <c r="DQ196" s="2">
        <v>1</v>
      </c>
      <c r="DR196" s="2"/>
      <c r="DS196" s="2"/>
      <c r="DT196" s="2"/>
      <c r="DU196" s="2">
        <v>1013</v>
      </c>
      <c r="DV196" s="2" t="s">
        <v>277</v>
      </c>
      <c r="DW196" s="2" t="s">
        <v>277</v>
      </c>
      <c r="DX196" s="2">
        <v>1</v>
      </c>
      <c r="DY196" s="2"/>
      <c r="DZ196" s="2"/>
      <c r="EA196" s="2"/>
      <c r="EB196" s="2"/>
      <c r="EC196" s="2"/>
      <c r="ED196" s="2"/>
      <c r="EE196" s="2">
        <v>32653283</v>
      </c>
      <c r="EF196" s="2">
        <v>5</v>
      </c>
      <c r="EG196" s="2" t="s">
        <v>271</v>
      </c>
      <c r="EH196" s="2">
        <v>0</v>
      </c>
      <c r="EI196" s="2" t="s">
        <v>6</v>
      </c>
      <c r="EJ196" s="2">
        <v>4</v>
      </c>
      <c r="EK196" s="2">
        <v>200001</v>
      </c>
      <c r="EL196" s="2" t="s">
        <v>272</v>
      </c>
      <c r="EM196" s="2" t="s">
        <v>273</v>
      </c>
      <c r="EN196" s="2"/>
      <c r="EO196" s="2" t="s">
        <v>6</v>
      </c>
      <c r="EP196" s="2"/>
      <c r="EQ196" s="2">
        <v>0</v>
      </c>
      <c r="ER196" s="2">
        <v>15.62</v>
      </c>
      <c r="ES196" s="2">
        <v>0</v>
      </c>
      <c r="ET196" s="2">
        <v>0</v>
      </c>
      <c r="EU196" s="2">
        <v>0</v>
      </c>
      <c r="EV196" s="2">
        <v>15.62</v>
      </c>
      <c r="EW196" s="2">
        <v>1.22</v>
      </c>
      <c r="EX196" s="2">
        <v>0</v>
      </c>
      <c r="EY196" s="2">
        <v>0</v>
      </c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>
        <v>0</v>
      </c>
      <c r="FR196" s="2">
        <f t="shared" si="240"/>
        <v>0</v>
      </c>
      <c r="FS196" s="2">
        <v>0</v>
      </c>
      <c r="FT196" s="2"/>
      <c r="FU196" s="2"/>
      <c r="FV196" s="2"/>
      <c r="FW196" s="2"/>
      <c r="FX196" s="2">
        <v>65</v>
      </c>
      <c r="FY196" s="2">
        <v>40</v>
      </c>
      <c r="FZ196" s="2"/>
      <c r="GA196" s="2" t="s">
        <v>6</v>
      </c>
      <c r="GB196" s="2"/>
      <c r="GC196" s="2"/>
      <c r="GD196" s="2">
        <v>0</v>
      </c>
      <c r="GE196" s="2"/>
      <c r="GF196" s="2">
        <v>486724290</v>
      </c>
      <c r="GG196" s="2">
        <v>2</v>
      </c>
      <c r="GH196" s="2">
        <v>1</v>
      </c>
      <c r="GI196" s="2">
        <v>-2</v>
      </c>
      <c r="GJ196" s="2">
        <v>0</v>
      </c>
      <c r="GK196" s="2">
        <f>ROUND(R196*(R12)/100,0)</f>
        <v>0</v>
      </c>
      <c r="GL196" s="2">
        <f t="shared" si="241"/>
        <v>0</v>
      </c>
      <c r="GM196" s="2">
        <f t="shared" si="242"/>
        <v>640</v>
      </c>
      <c r="GN196" s="2">
        <f t="shared" si="243"/>
        <v>0</v>
      </c>
      <c r="GO196" s="2">
        <f t="shared" si="244"/>
        <v>0</v>
      </c>
      <c r="GP196" s="2">
        <f t="shared" si="245"/>
        <v>640</v>
      </c>
      <c r="GQ196" s="2"/>
      <c r="GR196" s="2">
        <v>0</v>
      </c>
      <c r="GS196" s="2">
        <v>3</v>
      </c>
      <c r="GT196" s="2">
        <v>0</v>
      </c>
      <c r="GU196" s="2" t="s">
        <v>6</v>
      </c>
      <c r="GV196" s="2">
        <f t="shared" si="246"/>
        <v>0</v>
      </c>
      <c r="GW196" s="2">
        <v>1</v>
      </c>
      <c r="GX196" s="2">
        <f t="shared" si="247"/>
        <v>0</v>
      </c>
      <c r="GY196" s="2"/>
      <c r="GZ196" s="2"/>
      <c r="HA196" s="2">
        <v>0</v>
      </c>
      <c r="HB196" s="2">
        <v>0</v>
      </c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>
        <v>0</v>
      </c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x14ac:dyDescent="0.2">
      <c r="A197">
        <v>17</v>
      </c>
      <c r="B197">
        <v>1</v>
      </c>
      <c r="C197">
        <f>ROW(SmtRes!A238)</f>
        <v>238</v>
      </c>
      <c r="D197">
        <f>ROW(EtalonRes!A222)</f>
        <v>222</v>
      </c>
      <c r="E197" t="s">
        <v>274</v>
      </c>
      <c r="F197" t="s">
        <v>275</v>
      </c>
      <c r="G197" t="s">
        <v>276</v>
      </c>
      <c r="H197" t="s">
        <v>277</v>
      </c>
      <c r="I197">
        <f>'1.Смета.или.Акт'!E196</f>
        <v>20</v>
      </c>
      <c r="J197">
        <v>0</v>
      </c>
      <c r="O197">
        <f t="shared" si="210"/>
        <v>5717</v>
      </c>
      <c r="P197">
        <f t="shared" si="211"/>
        <v>0</v>
      </c>
      <c r="Q197">
        <f t="shared" si="212"/>
        <v>0</v>
      </c>
      <c r="R197">
        <f t="shared" si="213"/>
        <v>0</v>
      </c>
      <c r="S197">
        <f t="shared" si="214"/>
        <v>5717</v>
      </c>
      <c r="T197">
        <f t="shared" si="215"/>
        <v>0</v>
      </c>
      <c r="U197">
        <f t="shared" si="216"/>
        <v>24.4</v>
      </c>
      <c r="V197">
        <f t="shared" si="217"/>
        <v>0</v>
      </c>
      <c r="W197">
        <f t="shared" si="218"/>
        <v>0</v>
      </c>
      <c r="X197">
        <f t="shared" si="219"/>
        <v>3144</v>
      </c>
      <c r="Y197">
        <f t="shared" si="220"/>
        <v>1829</v>
      </c>
      <c r="AA197">
        <v>34650332</v>
      </c>
      <c r="AB197">
        <f t="shared" si="221"/>
        <v>15.62</v>
      </c>
      <c r="AC197">
        <f t="shared" si="248"/>
        <v>0</v>
      </c>
      <c r="AD197">
        <f t="shared" si="222"/>
        <v>0</v>
      </c>
      <c r="AE197">
        <f t="shared" si="223"/>
        <v>0</v>
      </c>
      <c r="AF197">
        <f t="shared" si="224"/>
        <v>15.62</v>
      </c>
      <c r="AG197">
        <f t="shared" si="225"/>
        <v>0</v>
      </c>
      <c r="AH197">
        <f t="shared" si="226"/>
        <v>1.22</v>
      </c>
      <c r="AI197">
        <f t="shared" si="227"/>
        <v>0</v>
      </c>
      <c r="AJ197">
        <f t="shared" si="228"/>
        <v>0</v>
      </c>
      <c r="AK197">
        <f>AL197+AM197+AO197</f>
        <v>15.62</v>
      </c>
      <c r="AL197">
        <v>0</v>
      </c>
      <c r="AM197">
        <v>0</v>
      </c>
      <c r="AN197">
        <v>0</v>
      </c>
      <c r="AO197" s="59">
        <f>'1.Смета.или.Акт'!F197</f>
        <v>15.62</v>
      </c>
      <c r="AP197">
        <v>0</v>
      </c>
      <c r="AQ197">
        <f>'1.Смета.или.Акт'!E200</f>
        <v>1.22</v>
      </c>
      <c r="AR197">
        <v>0</v>
      </c>
      <c r="AS197">
        <v>0</v>
      </c>
      <c r="AT197">
        <v>55</v>
      </c>
      <c r="AU197">
        <v>32</v>
      </c>
      <c r="AV197">
        <v>1</v>
      </c>
      <c r="AW197">
        <v>1</v>
      </c>
      <c r="AZ197">
        <v>1</v>
      </c>
      <c r="BA197">
        <f>'1.Смета.или.Акт'!J197</f>
        <v>18.3</v>
      </c>
      <c r="BB197">
        <v>18.3</v>
      </c>
      <c r="BC197">
        <v>18.3</v>
      </c>
      <c r="BD197" t="s">
        <v>6</v>
      </c>
      <c r="BE197" t="s">
        <v>6</v>
      </c>
      <c r="BF197" t="s">
        <v>6</v>
      </c>
      <c r="BG197" t="s">
        <v>6</v>
      </c>
      <c r="BH197">
        <v>0</v>
      </c>
      <c r="BI197">
        <v>4</v>
      </c>
      <c r="BJ197" t="s">
        <v>278</v>
      </c>
      <c r="BM197">
        <v>200001</v>
      </c>
      <c r="BN197">
        <v>0</v>
      </c>
      <c r="BO197" t="s">
        <v>6</v>
      </c>
      <c r="BP197">
        <v>0</v>
      </c>
      <c r="BQ197">
        <v>5</v>
      </c>
      <c r="BR197">
        <v>0</v>
      </c>
      <c r="BS197">
        <v>18.3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6</v>
      </c>
      <c r="BZ197">
        <v>65</v>
      </c>
      <c r="CA197">
        <v>40</v>
      </c>
      <c r="CF197">
        <v>0</v>
      </c>
      <c r="CG197">
        <v>0</v>
      </c>
      <c r="CM197">
        <v>0</v>
      </c>
      <c r="CN197" t="s">
        <v>6</v>
      </c>
      <c r="CO197">
        <v>0</v>
      </c>
      <c r="CP197">
        <f t="shared" si="229"/>
        <v>5717</v>
      </c>
      <c r="CQ197">
        <f t="shared" si="230"/>
        <v>0</v>
      </c>
      <c r="CR197">
        <f t="shared" si="231"/>
        <v>0</v>
      </c>
      <c r="CS197">
        <f t="shared" si="232"/>
        <v>0</v>
      </c>
      <c r="CT197">
        <f t="shared" si="233"/>
        <v>285.846</v>
      </c>
      <c r="CU197">
        <f t="shared" si="234"/>
        <v>0</v>
      </c>
      <c r="CV197">
        <f t="shared" si="235"/>
        <v>1.22</v>
      </c>
      <c r="CW197">
        <f t="shared" si="236"/>
        <v>0</v>
      </c>
      <c r="CX197">
        <f t="shared" si="237"/>
        <v>0</v>
      </c>
      <c r="CY197">
        <f t="shared" si="238"/>
        <v>3144.35</v>
      </c>
      <c r="CZ197">
        <f t="shared" si="239"/>
        <v>1829.44</v>
      </c>
      <c r="DC197" t="s">
        <v>6</v>
      </c>
      <c r="DD197" t="s">
        <v>6</v>
      </c>
      <c r="DE197" t="s">
        <v>6</v>
      </c>
      <c r="DF197" t="s">
        <v>6</v>
      </c>
      <c r="DG197" t="s">
        <v>6</v>
      </c>
      <c r="DH197" t="s">
        <v>6</v>
      </c>
      <c r="DI197" t="s">
        <v>6</v>
      </c>
      <c r="DJ197" t="s">
        <v>6</v>
      </c>
      <c r="DK197" t="s">
        <v>6</v>
      </c>
      <c r="DL197" t="s">
        <v>6</v>
      </c>
      <c r="DM197" t="s">
        <v>6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277</v>
      </c>
      <c r="DW197" t="str">
        <f>'1.Смета.или.Акт'!D196</f>
        <v>измерение</v>
      </c>
      <c r="DX197">
        <v>1</v>
      </c>
      <c r="EE197">
        <v>32653283</v>
      </c>
      <c r="EF197">
        <v>5</v>
      </c>
      <c r="EG197" t="s">
        <v>271</v>
      </c>
      <c r="EH197">
        <v>0</v>
      </c>
      <c r="EI197" t="s">
        <v>6</v>
      </c>
      <c r="EJ197">
        <v>4</v>
      </c>
      <c r="EK197">
        <v>200001</v>
      </c>
      <c r="EL197" t="s">
        <v>272</v>
      </c>
      <c r="EM197" t="s">
        <v>273</v>
      </c>
      <c r="EO197" t="s">
        <v>6</v>
      </c>
      <c r="EQ197">
        <v>0</v>
      </c>
      <c r="ER197">
        <f>ES197+ET197+EV197</f>
        <v>15.62</v>
      </c>
      <c r="ES197">
        <v>0</v>
      </c>
      <c r="ET197">
        <v>0</v>
      </c>
      <c r="EU197">
        <v>0</v>
      </c>
      <c r="EV197" s="59">
        <f>'1.Смета.или.Акт'!F197</f>
        <v>15.62</v>
      </c>
      <c r="EW197">
        <f>'1.Смета.или.Акт'!E200</f>
        <v>1.22</v>
      </c>
      <c r="EX197">
        <v>0</v>
      </c>
      <c r="EY197">
        <v>0</v>
      </c>
      <c r="FQ197">
        <v>0</v>
      </c>
      <c r="FR197">
        <f t="shared" si="240"/>
        <v>0</v>
      </c>
      <c r="FS197">
        <v>0</v>
      </c>
      <c r="FV197" t="s">
        <v>22</v>
      </c>
      <c r="FW197" t="s">
        <v>23</v>
      </c>
      <c r="FX197">
        <v>65</v>
      </c>
      <c r="FY197">
        <v>40</v>
      </c>
      <c r="GA197" t="s">
        <v>6</v>
      </c>
      <c r="GD197">
        <v>0</v>
      </c>
      <c r="GF197">
        <v>486724290</v>
      </c>
      <c r="GG197">
        <v>2</v>
      </c>
      <c r="GH197">
        <v>1</v>
      </c>
      <c r="GI197">
        <v>4</v>
      </c>
      <c r="GJ197">
        <v>0</v>
      </c>
      <c r="GK197">
        <f>ROUND(R197*(S12)/100,0)</f>
        <v>0</v>
      </c>
      <c r="GL197">
        <f t="shared" si="241"/>
        <v>0</v>
      </c>
      <c r="GM197">
        <f t="shared" si="242"/>
        <v>10690</v>
      </c>
      <c r="GN197">
        <f t="shared" si="243"/>
        <v>0</v>
      </c>
      <c r="GO197">
        <f t="shared" si="244"/>
        <v>0</v>
      </c>
      <c r="GP197">
        <f t="shared" si="245"/>
        <v>10690</v>
      </c>
      <c r="GR197">
        <v>0</v>
      </c>
      <c r="GS197">
        <v>3</v>
      </c>
      <c r="GT197">
        <v>0</v>
      </c>
      <c r="GU197" t="s">
        <v>6</v>
      </c>
      <c r="GV197">
        <f t="shared" si="246"/>
        <v>0</v>
      </c>
      <c r="GW197">
        <v>18.3</v>
      </c>
      <c r="GX197">
        <f t="shared" si="247"/>
        <v>0</v>
      </c>
      <c r="HA197">
        <v>0</v>
      </c>
      <c r="HB197">
        <v>0</v>
      </c>
      <c r="IK197">
        <v>0</v>
      </c>
    </row>
    <row r="198" spans="1:255" x14ac:dyDescent="0.2">
      <c r="A198" s="2">
        <v>17</v>
      </c>
      <c r="B198" s="2">
        <v>1</v>
      </c>
      <c r="C198" s="2">
        <f>ROW(SmtRes!A240)</f>
        <v>240</v>
      </c>
      <c r="D198" s="2">
        <f>ROW(EtalonRes!A224)</f>
        <v>224</v>
      </c>
      <c r="E198" s="2" t="s">
        <v>279</v>
      </c>
      <c r="F198" s="2" t="s">
        <v>280</v>
      </c>
      <c r="G198" s="2" t="s">
        <v>281</v>
      </c>
      <c r="H198" s="2" t="s">
        <v>17</v>
      </c>
      <c r="I198" s="2">
        <f>'1.Смета.или.Акт'!E202</f>
        <v>1</v>
      </c>
      <c r="J198" s="2">
        <v>0</v>
      </c>
      <c r="K198" s="2"/>
      <c r="L198" s="2"/>
      <c r="M198" s="2"/>
      <c r="N198" s="2"/>
      <c r="O198" s="2">
        <f t="shared" si="210"/>
        <v>21</v>
      </c>
      <c r="P198" s="2">
        <f t="shared" si="211"/>
        <v>0</v>
      </c>
      <c r="Q198" s="2">
        <f t="shared" si="212"/>
        <v>0</v>
      </c>
      <c r="R198" s="2">
        <f t="shared" si="213"/>
        <v>0</v>
      </c>
      <c r="S198" s="2">
        <f t="shared" si="214"/>
        <v>21</v>
      </c>
      <c r="T198" s="2">
        <f t="shared" si="215"/>
        <v>0</v>
      </c>
      <c r="U198" s="2">
        <f t="shared" si="216"/>
        <v>1.62</v>
      </c>
      <c r="V198" s="2">
        <f t="shared" si="217"/>
        <v>0</v>
      </c>
      <c r="W198" s="2">
        <f t="shared" si="218"/>
        <v>0</v>
      </c>
      <c r="X198" s="2">
        <f t="shared" si="219"/>
        <v>14</v>
      </c>
      <c r="Y198" s="2">
        <f t="shared" si="220"/>
        <v>8</v>
      </c>
      <c r="Z198" s="2"/>
      <c r="AA198" s="2">
        <v>34650331</v>
      </c>
      <c r="AB198" s="2">
        <f t="shared" si="221"/>
        <v>20.75</v>
      </c>
      <c r="AC198" s="2">
        <f t="shared" si="248"/>
        <v>0</v>
      </c>
      <c r="AD198" s="2">
        <f t="shared" si="222"/>
        <v>0</v>
      </c>
      <c r="AE198" s="2">
        <f t="shared" si="223"/>
        <v>0</v>
      </c>
      <c r="AF198" s="2">
        <f t="shared" si="224"/>
        <v>20.75</v>
      </c>
      <c r="AG198" s="2">
        <f t="shared" si="225"/>
        <v>0</v>
      </c>
      <c r="AH198" s="2">
        <f t="shared" si="226"/>
        <v>1.62</v>
      </c>
      <c r="AI198" s="2">
        <f t="shared" si="227"/>
        <v>0</v>
      </c>
      <c r="AJ198" s="2">
        <f t="shared" si="228"/>
        <v>0</v>
      </c>
      <c r="AK198" s="2">
        <v>20.75</v>
      </c>
      <c r="AL198" s="2">
        <v>0</v>
      </c>
      <c r="AM198" s="2">
        <v>0</v>
      </c>
      <c r="AN198" s="2">
        <v>0</v>
      </c>
      <c r="AO198" s="2">
        <v>20.75</v>
      </c>
      <c r="AP198" s="2">
        <v>0</v>
      </c>
      <c r="AQ198" s="2">
        <v>1.62</v>
      </c>
      <c r="AR198" s="2">
        <v>0</v>
      </c>
      <c r="AS198" s="2">
        <v>0</v>
      </c>
      <c r="AT198" s="2">
        <v>65</v>
      </c>
      <c r="AU198" s="2">
        <v>40</v>
      </c>
      <c r="AV198" s="2">
        <v>1</v>
      </c>
      <c r="AW198" s="2">
        <v>1</v>
      </c>
      <c r="AX198" s="2"/>
      <c r="AY198" s="2"/>
      <c r="AZ198" s="2">
        <v>1</v>
      </c>
      <c r="BA198" s="2">
        <v>1</v>
      </c>
      <c r="BB198" s="2">
        <v>1</v>
      </c>
      <c r="BC198" s="2">
        <v>1</v>
      </c>
      <c r="BD198" s="2" t="s">
        <v>6</v>
      </c>
      <c r="BE198" s="2" t="s">
        <v>6</v>
      </c>
      <c r="BF198" s="2" t="s">
        <v>6</v>
      </c>
      <c r="BG198" s="2" t="s">
        <v>6</v>
      </c>
      <c r="BH198" s="2">
        <v>0</v>
      </c>
      <c r="BI198" s="2">
        <v>4</v>
      </c>
      <c r="BJ198" s="2" t="s">
        <v>282</v>
      </c>
      <c r="BK198" s="2"/>
      <c r="BL198" s="2"/>
      <c r="BM198" s="2">
        <v>200001</v>
      </c>
      <c r="BN198" s="2">
        <v>0</v>
      </c>
      <c r="BO198" s="2" t="s">
        <v>6</v>
      </c>
      <c r="BP198" s="2">
        <v>0</v>
      </c>
      <c r="BQ198" s="2">
        <v>5</v>
      </c>
      <c r="BR198" s="2">
        <v>0</v>
      </c>
      <c r="BS198" s="2">
        <v>1</v>
      </c>
      <c r="BT198" s="2">
        <v>1</v>
      </c>
      <c r="BU198" s="2">
        <v>1</v>
      </c>
      <c r="BV198" s="2">
        <v>1</v>
      </c>
      <c r="BW198" s="2">
        <v>1</v>
      </c>
      <c r="BX198" s="2">
        <v>1</v>
      </c>
      <c r="BY198" s="2" t="s">
        <v>6</v>
      </c>
      <c r="BZ198" s="2">
        <v>65</v>
      </c>
      <c r="CA198" s="2">
        <v>40</v>
      </c>
      <c r="CB198" s="2"/>
      <c r="CC198" s="2"/>
      <c r="CD198" s="2"/>
      <c r="CE198" s="2"/>
      <c r="CF198" s="2">
        <v>0</v>
      </c>
      <c r="CG198" s="2">
        <v>0</v>
      </c>
      <c r="CH198" s="2"/>
      <c r="CI198" s="2"/>
      <c r="CJ198" s="2"/>
      <c r="CK198" s="2"/>
      <c r="CL198" s="2"/>
      <c r="CM198" s="2">
        <v>0</v>
      </c>
      <c r="CN198" s="2" t="s">
        <v>6</v>
      </c>
      <c r="CO198" s="2">
        <v>0</v>
      </c>
      <c r="CP198" s="2">
        <f t="shared" si="229"/>
        <v>21</v>
      </c>
      <c r="CQ198" s="2">
        <f t="shared" si="230"/>
        <v>0</v>
      </c>
      <c r="CR198" s="2">
        <f t="shared" si="231"/>
        <v>0</v>
      </c>
      <c r="CS198" s="2">
        <f t="shared" si="232"/>
        <v>0</v>
      </c>
      <c r="CT198" s="2">
        <f t="shared" si="233"/>
        <v>20.75</v>
      </c>
      <c r="CU198" s="2">
        <f t="shared" si="234"/>
        <v>0</v>
      </c>
      <c r="CV198" s="2">
        <f t="shared" si="235"/>
        <v>1.62</v>
      </c>
      <c r="CW198" s="2">
        <f t="shared" si="236"/>
        <v>0</v>
      </c>
      <c r="CX198" s="2">
        <f t="shared" si="237"/>
        <v>0</v>
      </c>
      <c r="CY198" s="2">
        <f t="shared" si="238"/>
        <v>13.65</v>
      </c>
      <c r="CZ198" s="2">
        <f t="shared" si="239"/>
        <v>8.4</v>
      </c>
      <c r="DA198" s="2"/>
      <c r="DB198" s="2"/>
      <c r="DC198" s="2" t="s">
        <v>6</v>
      </c>
      <c r="DD198" s="2" t="s">
        <v>6</v>
      </c>
      <c r="DE198" s="2" t="s">
        <v>6</v>
      </c>
      <c r="DF198" s="2" t="s">
        <v>6</v>
      </c>
      <c r="DG198" s="2" t="s">
        <v>6</v>
      </c>
      <c r="DH198" s="2" t="s">
        <v>6</v>
      </c>
      <c r="DI198" s="2" t="s">
        <v>6</v>
      </c>
      <c r="DJ198" s="2" t="s">
        <v>6</v>
      </c>
      <c r="DK198" s="2" t="s">
        <v>6</v>
      </c>
      <c r="DL198" s="2" t="s">
        <v>6</v>
      </c>
      <c r="DM198" s="2" t="s">
        <v>6</v>
      </c>
      <c r="DN198" s="2">
        <v>0</v>
      </c>
      <c r="DO198" s="2">
        <v>0</v>
      </c>
      <c r="DP198" s="2">
        <v>1</v>
      </c>
      <c r="DQ198" s="2">
        <v>1</v>
      </c>
      <c r="DR198" s="2"/>
      <c r="DS198" s="2"/>
      <c r="DT198" s="2"/>
      <c r="DU198" s="2">
        <v>1013</v>
      </c>
      <c r="DV198" s="2" t="s">
        <v>17</v>
      </c>
      <c r="DW198" s="2" t="s">
        <v>17</v>
      </c>
      <c r="DX198" s="2">
        <v>1</v>
      </c>
      <c r="DY198" s="2"/>
      <c r="DZ198" s="2"/>
      <c r="EA198" s="2"/>
      <c r="EB198" s="2"/>
      <c r="EC198" s="2"/>
      <c r="ED198" s="2"/>
      <c r="EE198" s="2">
        <v>32653283</v>
      </c>
      <c r="EF198" s="2">
        <v>5</v>
      </c>
      <c r="EG198" s="2" t="s">
        <v>271</v>
      </c>
      <c r="EH198" s="2">
        <v>0</v>
      </c>
      <c r="EI198" s="2" t="s">
        <v>6</v>
      </c>
      <c r="EJ198" s="2">
        <v>4</v>
      </c>
      <c r="EK198" s="2">
        <v>200001</v>
      </c>
      <c r="EL198" s="2" t="s">
        <v>272</v>
      </c>
      <c r="EM198" s="2" t="s">
        <v>273</v>
      </c>
      <c r="EN198" s="2"/>
      <c r="EO198" s="2" t="s">
        <v>6</v>
      </c>
      <c r="EP198" s="2"/>
      <c r="EQ198" s="2">
        <v>0</v>
      </c>
      <c r="ER198" s="2">
        <v>20.75</v>
      </c>
      <c r="ES198" s="2">
        <v>0</v>
      </c>
      <c r="ET198" s="2">
        <v>0</v>
      </c>
      <c r="EU198" s="2">
        <v>0</v>
      </c>
      <c r="EV198" s="2">
        <v>20.75</v>
      </c>
      <c r="EW198" s="2">
        <v>1.62</v>
      </c>
      <c r="EX198" s="2">
        <v>0</v>
      </c>
      <c r="EY198" s="2">
        <v>0</v>
      </c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>
        <v>0</v>
      </c>
      <c r="FR198" s="2">
        <f t="shared" si="240"/>
        <v>0</v>
      </c>
      <c r="FS198" s="2">
        <v>0</v>
      </c>
      <c r="FT198" s="2"/>
      <c r="FU198" s="2"/>
      <c r="FV198" s="2"/>
      <c r="FW198" s="2"/>
      <c r="FX198" s="2">
        <v>65</v>
      </c>
      <c r="FY198" s="2">
        <v>40</v>
      </c>
      <c r="FZ198" s="2"/>
      <c r="GA198" s="2" t="s">
        <v>6</v>
      </c>
      <c r="GB198" s="2"/>
      <c r="GC198" s="2"/>
      <c r="GD198" s="2">
        <v>0</v>
      </c>
      <c r="GE198" s="2"/>
      <c r="GF198" s="2">
        <v>1412928019</v>
      </c>
      <c r="GG198" s="2">
        <v>2</v>
      </c>
      <c r="GH198" s="2">
        <v>1</v>
      </c>
      <c r="GI198" s="2">
        <v>-2</v>
      </c>
      <c r="GJ198" s="2">
        <v>0</v>
      </c>
      <c r="GK198" s="2">
        <f>ROUND(R198*(R12)/100,0)</f>
        <v>0</v>
      </c>
      <c r="GL198" s="2">
        <f t="shared" si="241"/>
        <v>0</v>
      </c>
      <c r="GM198" s="2">
        <f t="shared" si="242"/>
        <v>43</v>
      </c>
      <c r="GN198" s="2">
        <f t="shared" si="243"/>
        <v>0</v>
      </c>
      <c r="GO198" s="2">
        <f t="shared" si="244"/>
        <v>0</v>
      </c>
      <c r="GP198" s="2">
        <f t="shared" si="245"/>
        <v>43</v>
      </c>
      <c r="GQ198" s="2"/>
      <c r="GR198" s="2">
        <v>0</v>
      </c>
      <c r="GS198" s="2">
        <v>3</v>
      </c>
      <c r="GT198" s="2">
        <v>0</v>
      </c>
      <c r="GU198" s="2" t="s">
        <v>6</v>
      </c>
      <c r="GV198" s="2">
        <f t="shared" si="246"/>
        <v>0</v>
      </c>
      <c r="GW198" s="2">
        <v>1</v>
      </c>
      <c r="GX198" s="2">
        <f t="shared" si="247"/>
        <v>0</v>
      </c>
      <c r="GY198" s="2"/>
      <c r="GZ198" s="2"/>
      <c r="HA198" s="2">
        <v>0</v>
      </c>
      <c r="HB198" s="2">
        <v>0</v>
      </c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>
        <v>0</v>
      </c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x14ac:dyDescent="0.2">
      <c r="A199">
        <v>17</v>
      </c>
      <c r="B199">
        <v>1</v>
      </c>
      <c r="C199">
        <f>ROW(SmtRes!A242)</f>
        <v>242</v>
      </c>
      <c r="D199">
        <f>ROW(EtalonRes!A226)</f>
        <v>226</v>
      </c>
      <c r="E199" t="s">
        <v>279</v>
      </c>
      <c r="F199" t="s">
        <v>280</v>
      </c>
      <c r="G199" t="s">
        <v>281</v>
      </c>
      <c r="H199" t="s">
        <v>17</v>
      </c>
      <c r="I199">
        <f>'1.Смета.или.Акт'!E202</f>
        <v>1</v>
      </c>
      <c r="J199">
        <v>0</v>
      </c>
      <c r="O199">
        <f t="shared" si="210"/>
        <v>380</v>
      </c>
      <c r="P199">
        <f t="shared" si="211"/>
        <v>0</v>
      </c>
      <c r="Q199">
        <f t="shared" si="212"/>
        <v>0</v>
      </c>
      <c r="R199">
        <f t="shared" si="213"/>
        <v>0</v>
      </c>
      <c r="S199">
        <f t="shared" si="214"/>
        <v>380</v>
      </c>
      <c r="T199">
        <f t="shared" si="215"/>
        <v>0</v>
      </c>
      <c r="U199">
        <f t="shared" si="216"/>
        <v>1.62</v>
      </c>
      <c r="V199">
        <f t="shared" si="217"/>
        <v>0</v>
      </c>
      <c r="W199">
        <f t="shared" si="218"/>
        <v>0</v>
      </c>
      <c r="X199">
        <f t="shared" si="219"/>
        <v>209</v>
      </c>
      <c r="Y199">
        <f t="shared" si="220"/>
        <v>122</v>
      </c>
      <c r="AA199">
        <v>34650332</v>
      </c>
      <c r="AB199">
        <f t="shared" si="221"/>
        <v>20.75</v>
      </c>
      <c r="AC199">
        <f t="shared" si="248"/>
        <v>0</v>
      </c>
      <c r="AD199">
        <f t="shared" si="222"/>
        <v>0</v>
      </c>
      <c r="AE199">
        <f t="shared" si="223"/>
        <v>0</v>
      </c>
      <c r="AF199">
        <f t="shared" si="224"/>
        <v>20.75</v>
      </c>
      <c r="AG199">
        <f t="shared" si="225"/>
        <v>0</v>
      </c>
      <c r="AH199">
        <f t="shared" si="226"/>
        <v>1.62</v>
      </c>
      <c r="AI199">
        <f t="shared" si="227"/>
        <v>0</v>
      </c>
      <c r="AJ199">
        <f t="shared" si="228"/>
        <v>0</v>
      </c>
      <c r="AK199">
        <f>AL199+AM199+AO199</f>
        <v>20.75</v>
      </c>
      <c r="AL199">
        <v>0</v>
      </c>
      <c r="AM199">
        <v>0</v>
      </c>
      <c r="AN199">
        <v>0</v>
      </c>
      <c r="AO199" s="59">
        <f>'1.Смета.или.Акт'!F203</f>
        <v>20.75</v>
      </c>
      <c r="AP199">
        <v>0</v>
      </c>
      <c r="AQ199">
        <f>'1.Смета.или.Акт'!E206</f>
        <v>1.62</v>
      </c>
      <c r="AR199">
        <v>0</v>
      </c>
      <c r="AS199">
        <v>0</v>
      </c>
      <c r="AT199">
        <v>55</v>
      </c>
      <c r="AU199">
        <v>32</v>
      </c>
      <c r="AV199">
        <v>1</v>
      </c>
      <c r="AW199">
        <v>1</v>
      </c>
      <c r="AZ199">
        <v>1</v>
      </c>
      <c r="BA199">
        <f>'1.Смета.или.Акт'!J203</f>
        <v>18.3</v>
      </c>
      <c r="BB199">
        <v>18.3</v>
      </c>
      <c r="BC199">
        <v>18.3</v>
      </c>
      <c r="BD199" t="s">
        <v>6</v>
      </c>
      <c r="BE199" t="s">
        <v>6</v>
      </c>
      <c r="BF199" t="s">
        <v>6</v>
      </c>
      <c r="BG199" t="s">
        <v>6</v>
      </c>
      <c r="BH199">
        <v>0</v>
      </c>
      <c r="BI199">
        <v>4</v>
      </c>
      <c r="BJ199" t="s">
        <v>282</v>
      </c>
      <c r="BM199">
        <v>200001</v>
      </c>
      <c r="BN199">
        <v>0</v>
      </c>
      <c r="BO199" t="s">
        <v>6</v>
      </c>
      <c r="BP199">
        <v>0</v>
      </c>
      <c r="BQ199">
        <v>5</v>
      </c>
      <c r="BR199">
        <v>0</v>
      </c>
      <c r="BS199">
        <v>18.3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6</v>
      </c>
      <c r="BZ199">
        <v>65</v>
      </c>
      <c r="CA199">
        <v>40</v>
      </c>
      <c r="CF199">
        <v>0</v>
      </c>
      <c r="CG199">
        <v>0</v>
      </c>
      <c r="CM199">
        <v>0</v>
      </c>
      <c r="CN199" t="s">
        <v>6</v>
      </c>
      <c r="CO199">
        <v>0</v>
      </c>
      <c r="CP199">
        <f t="shared" si="229"/>
        <v>380</v>
      </c>
      <c r="CQ199">
        <f t="shared" si="230"/>
        <v>0</v>
      </c>
      <c r="CR199">
        <f t="shared" si="231"/>
        <v>0</v>
      </c>
      <c r="CS199">
        <f t="shared" si="232"/>
        <v>0</v>
      </c>
      <c r="CT199">
        <f t="shared" si="233"/>
        <v>379.72500000000002</v>
      </c>
      <c r="CU199">
        <f t="shared" si="234"/>
        <v>0</v>
      </c>
      <c r="CV199">
        <f t="shared" si="235"/>
        <v>1.62</v>
      </c>
      <c r="CW199">
        <f t="shared" si="236"/>
        <v>0</v>
      </c>
      <c r="CX199">
        <f t="shared" si="237"/>
        <v>0</v>
      </c>
      <c r="CY199">
        <f t="shared" si="238"/>
        <v>209</v>
      </c>
      <c r="CZ199">
        <f t="shared" si="239"/>
        <v>121.6</v>
      </c>
      <c r="DC199" t="s">
        <v>6</v>
      </c>
      <c r="DD199" t="s">
        <v>6</v>
      </c>
      <c r="DE199" t="s">
        <v>6</v>
      </c>
      <c r="DF199" t="s">
        <v>6</v>
      </c>
      <c r="DG199" t="s">
        <v>6</v>
      </c>
      <c r="DH199" t="s">
        <v>6</v>
      </c>
      <c r="DI199" t="s">
        <v>6</v>
      </c>
      <c r="DJ199" t="s">
        <v>6</v>
      </c>
      <c r="DK199" t="s">
        <v>6</v>
      </c>
      <c r="DL199" t="s">
        <v>6</v>
      </c>
      <c r="DM199" t="s">
        <v>6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17</v>
      </c>
      <c r="DW199" t="str">
        <f>'1.Смета.или.Акт'!D202</f>
        <v>ШТ</v>
      </c>
      <c r="DX199">
        <v>1</v>
      </c>
      <c r="EE199">
        <v>32653283</v>
      </c>
      <c r="EF199">
        <v>5</v>
      </c>
      <c r="EG199" t="s">
        <v>271</v>
      </c>
      <c r="EH199">
        <v>0</v>
      </c>
      <c r="EI199" t="s">
        <v>6</v>
      </c>
      <c r="EJ199">
        <v>4</v>
      </c>
      <c r="EK199">
        <v>200001</v>
      </c>
      <c r="EL199" t="s">
        <v>272</v>
      </c>
      <c r="EM199" t="s">
        <v>273</v>
      </c>
      <c r="EO199" t="s">
        <v>6</v>
      </c>
      <c r="EQ199">
        <v>0</v>
      </c>
      <c r="ER199">
        <f>ES199+ET199+EV199</f>
        <v>20.75</v>
      </c>
      <c r="ES199">
        <v>0</v>
      </c>
      <c r="ET199">
        <v>0</v>
      </c>
      <c r="EU199">
        <v>0</v>
      </c>
      <c r="EV199" s="59">
        <f>'1.Смета.или.Акт'!F203</f>
        <v>20.75</v>
      </c>
      <c r="EW199">
        <f>'1.Смета.или.Акт'!E206</f>
        <v>1.62</v>
      </c>
      <c r="EX199">
        <v>0</v>
      </c>
      <c r="EY199">
        <v>0</v>
      </c>
      <c r="FQ199">
        <v>0</v>
      </c>
      <c r="FR199">
        <f t="shared" si="240"/>
        <v>0</v>
      </c>
      <c r="FS199">
        <v>0</v>
      </c>
      <c r="FV199" t="s">
        <v>22</v>
      </c>
      <c r="FW199" t="s">
        <v>23</v>
      </c>
      <c r="FX199">
        <v>65</v>
      </c>
      <c r="FY199">
        <v>40</v>
      </c>
      <c r="GA199" t="s">
        <v>6</v>
      </c>
      <c r="GD199">
        <v>0</v>
      </c>
      <c r="GF199">
        <v>1412928019</v>
      </c>
      <c r="GG199">
        <v>2</v>
      </c>
      <c r="GH199">
        <v>1</v>
      </c>
      <c r="GI199">
        <v>4</v>
      </c>
      <c r="GJ199">
        <v>0</v>
      </c>
      <c r="GK199">
        <f>ROUND(R199*(S12)/100,0)</f>
        <v>0</v>
      </c>
      <c r="GL199">
        <f t="shared" si="241"/>
        <v>0</v>
      </c>
      <c r="GM199">
        <f t="shared" si="242"/>
        <v>711</v>
      </c>
      <c r="GN199">
        <f t="shared" si="243"/>
        <v>0</v>
      </c>
      <c r="GO199">
        <f t="shared" si="244"/>
        <v>0</v>
      </c>
      <c r="GP199">
        <f t="shared" si="245"/>
        <v>711</v>
      </c>
      <c r="GR199">
        <v>0</v>
      </c>
      <c r="GS199">
        <v>3</v>
      </c>
      <c r="GT199">
        <v>0</v>
      </c>
      <c r="GU199" t="s">
        <v>6</v>
      </c>
      <c r="GV199">
        <f t="shared" si="246"/>
        <v>0</v>
      </c>
      <c r="GW199">
        <v>18.3</v>
      </c>
      <c r="GX199">
        <f t="shared" si="247"/>
        <v>0</v>
      </c>
      <c r="HA199">
        <v>0</v>
      </c>
      <c r="HB199">
        <v>0</v>
      </c>
      <c r="IK199">
        <v>0</v>
      </c>
    </row>
    <row r="200" spans="1:255" x14ac:dyDescent="0.2">
      <c r="A200" s="2">
        <v>17</v>
      </c>
      <c r="B200" s="2">
        <v>1</v>
      </c>
      <c r="C200" s="2">
        <f>ROW(SmtRes!A244)</f>
        <v>244</v>
      </c>
      <c r="D200" s="2">
        <f>ROW(EtalonRes!A228)</f>
        <v>228</v>
      </c>
      <c r="E200" s="2" t="s">
        <v>283</v>
      </c>
      <c r="F200" s="2" t="s">
        <v>284</v>
      </c>
      <c r="G200" s="2" t="s">
        <v>285</v>
      </c>
      <c r="H200" s="2" t="s">
        <v>286</v>
      </c>
      <c r="I200" s="2">
        <f>'1.Смета.или.Акт'!E208</f>
        <v>1</v>
      </c>
      <c r="J200" s="2">
        <v>0</v>
      </c>
      <c r="K200" s="2"/>
      <c r="L200" s="2"/>
      <c r="M200" s="2"/>
      <c r="N200" s="2"/>
      <c r="O200" s="2">
        <f t="shared" si="210"/>
        <v>166</v>
      </c>
      <c r="P200" s="2">
        <f t="shared" si="211"/>
        <v>0</v>
      </c>
      <c r="Q200" s="2">
        <f t="shared" si="212"/>
        <v>0</v>
      </c>
      <c r="R200" s="2">
        <f t="shared" si="213"/>
        <v>0</v>
      </c>
      <c r="S200" s="2">
        <f t="shared" si="214"/>
        <v>166</v>
      </c>
      <c r="T200" s="2">
        <f t="shared" si="215"/>
        <v>0</v>
      </c>
      <c r="U200" s="2">
        <f t="shared" si="216"/>
        <v>12.96</v>
      </c>
      <c r="V200" s="2">
        <f t="shared" si="217"/>
        <v>0</v>
      </c>
      <c r="W200" s="2">
        <f t="shared" si="218"/>
        <v>0</v>
      </c>
      <c r="X200" s="2">
        <f t="shared" si="219"/>
        <v>108</v>
      </c>
      <c r="Y200" s="2">
        <f t="shared" si="220"/>
        <v>66</v>
      </c>
      <c r="Z200" s="2"/>
      <c r="AA200" s="2">
        <v>34650331</v>
      </c>
      <c r="AB200" s="2">
        <f t="shared" si="221"/>
        <v>165.95</v>
      </c>
      <c r="AC200" s="2">
        <f t="shared" si="248"/>
        <v>0</v>
      </c>
      <c r="AD200" s="2">
        <f t="shared" si="222"/>
        <v>0</v>
      </c>
      <c r="AE200" s="2">
        <f t="shared" si="223"/>
        <v>0</v>
      </c>
      <c r="AF200" s="2">
        <f t="shared" si="224"/>
        <v>165.95</v>
      </c>
      <c r="AG200" s="2">
        <f t="shared" si="225"/>
        <v>0</v>
      </c>
      <c r="AH200" s="2">
        <f t="shared" si="226"/>
        <v>12.96</v>
      </c>
      <c r="AI200" s="2">
        <f t="shared" si="227"/>
        <v>0</v>
      </c>
      <c r="AJ200" s="2">
        <f t="shared" si="228"/>
        <v>0</v>
      </c>
      <c r="AK200" s="2">
        <v>165.95</v>
      </c>
      <c r="AL200" s="2">
        <v>0</v>
      </c>
      <c r="AM200" s="2">
        <v>0</v>
      </c>
      <c r="AN200" s="2">
        <v>0</v>
      </c>
      <c r="AO200" s="2">
        <v>165.95</v>
      </c>
      <c r="AP200" s="2">
        <v>0</v>
      </c>
      <c r="AQ200" s="2">
        <v>12.96</v>
      </c>
      <c r="AR200" s="2">
        <v>0</v>
      </c>
      <c r="AS200" s="2">
        <v>0</v>
      </c>
      <c r="AT200" s="2">
        <v>65</v>
      </c>
      <c r="AU200" s="2">
        <v>40</v>
      </c>
      <c r="AV200" s="2">
        <v>1</v>
      </c>
      <c r="AW200" s="2">
        <v>1</v>
      </c>
      <c r="AX200" s="2"/>
      <c r="AY200" s="2"/>
      <c r="AZ200" s="2">
        <v>1</v>
      </c>
      <c r="BA200" s="2">
        <v>1</v>
      </c>
      <c r="BB200" s="2">
        <v>1</v>
      </c>
      <c r="BC200" s="2">
        <v>1</v>
      </c>
      <c r="BD200" s="2" t="s">
        <v>6</v>
      </c>
      <c r="BE200" s="2" t="s">
        <v>6</v>
      </c>
      <c r="BF200" s="2" t="s">
        <v>6</v>
      </c>
      <c r="BG200" s="2" t="s">
        <v>6</v>
      </c>
      <c r="BH200" s="2">
        <v>0</v>
      </c>
      <c r="BI200" s="2">
        <v>4</v>
      </c>
      <c r="BJ200" s="2" t="s">
        <v>287</v>
      </c>
      <c r="BK200" s="2"/>
      <c r="BL200" s="2"/>
      <c r="BM200" s="2">
        <v>200001</v>
      </c>
      <c r="BN200" s="2">
        <v>0</v>
      </c>
      <c r="BO200" s="2" t="s">
        <v>6</v>
      </c>
      <c r="BP200" s="2">
        <v>0</v>
      </c>
      <c r="BQ200" s="2">
        <v>5</v>
      </c>
      <c r="BR200" s="2">
        <v>0</v>
      </c>
      <c r="BS200" s="2">
        <v>1</v>
      </c>
      <c r="BT200" s="2">
        <v>1</v>
      </c>
      <c r="BU200" s="2">
        <v>1</v>
      </c>
      <c r="BV200" s="2">
        <v>1</v>
      </c>
      <c r="BW200" s="2">
        <v>1</v>
      </c>
      <c r="BX200" s="2">
        <v>1</v>
      </c>
      <c r="BY200" s="2" t="s">
        <v>6</v>
      </c>
      <c r="BZ200" s="2">
        <v>65</v>
      </c>
      <c r="CA200" s="2">
        <v>40</v>
      </c>
      <c r="CB200" s="2"/>
      <c r="CC200" s="2"/>
      <c r="CD200" s="2"/>
      <c r="CE200" s="2"/>
      <c r="CF200" s="2">
        <v>0</v>
      </c>
      <c r="CG200" s="2">
        <v>0</v>
      </c>
      <c r="CH200" s="2"/>
      <c r="CI200" s="2"/>
      <c r="CJ200" s="2"/>
      <c r="CK200" s="2"/>
      <c r="CL200" s="2"/>
      <c r="CM200" s="2">
        <v>0</v>
      </c>
      <c r="CN200" s="2" t="s">
        <v>6</v>
      </c>
      <c r="CO200" s="2">
        <v>0</v>
      </c>
      <c r="CP200" s="2">
        <f t="shared" si="229"/>
        <v>166</v>
      </c>
      <c r="CQ200" s="2">
        <f t="shared" si="230"/>
        <v>0</v>
      </c>
      <c r="CR200" s="2">
        <f t="shared" si="231"/>
        <v>0</v>
      </c>
      <c r="CS200" s="2">
        <f t="shared" si="232"/>
        <v>0</v>
      </c>
      <c r="CT200" s="2">
        <f t="shared" si="233"/>
        <v>165.95</v>
      </c>
      <c r="CU200" s="2">
        <f t="shared" si="234"/>
        <v>0</v>
      </c>
      <c r="CV200" s="2">
        <f t="shared" si="235"/>
        <v>12.96</v>
      </c>
      <c r="CW200" s="2">
        <f t="shared" si="236"/>
        <v>0</v>
      </c>
      <c r="CX200" s="2">
        <f t="shared" si="237"/>
        <v>0</v>
      </c>
      <c r="CY200" s="2">
        <f t="shared" si="238"/>
        <v>107.9</v>
      </c>
      <c r="CZ200" s="2">
        <f t="shared" si="239"/>
        <v>66.400000000000006</v>
      </c>
      <c r="DA200" s="2"/>
      <c r="DB200" s="2"/>
      <c r="DC200" s="2" t="s">
        <v>6</v>
      </c>
      <c r="DD200" s="2" t="s">
        <v>6</v>
      </c>
      <c r="DE200" s="2" t="s">
        <v>6</v>
      </c>
      <c r="DF200" s="2" t="s">
        <v>6</v>
      </c>
      <c r="DG200" s="2" t="s">
        <v>6</v>
      </c>
      <c r="DH200" s="2" t="s">
        <v>6</v>
      </c>
      <c r="DI200" s="2" t="s">
        <v>6</v>
      </c>
      <c r="DJ200" s="2" t="s">
        <v>6</v>
      </c>
      <c r="DK200" s="2" t="s">
        <v>6</v>
      </c>
      <c r="DL200" s="2" t="s">
        <v>6</v>
      </c>
      <c r="DM200" s="2" t="s">
        <v>6</v>
      </c>
      <c r="DN200" s="2">
        <v>0</v>
      </c>
      <c r="DO200" s="2">
        <v>0</v>
      </c>
      <c r="DP200" s="2">
        <v>1</v>
      </c>
      <c r="DQ200" s="2">
        <v>1</v>
      </c>
      <c r="DR200" s="2"/>
      <c r="DS200" s="2"/>
      <c r="DT200" s="2"/>
      <c r="DU200" s="2">
        <v>1013</v>
      </c>
      <c r="DV200" s="2" t="s">
        <v>286</v>
      </c>
      <c r="DW200" s="2" t="s">
        <v>286</v>
      </c>
      <c r="DX200" s="2">
        <v>1</v>
      </c>
      <c r="DY200" s="2"/>
      <c r="DZ200" s="2"/>
      <c r="EA200" s="2"/>
      <c r="EB200" s="2"/>
      <c r="EC200" s="2"/>
      <c r="ED200" s="2"/>
      <c r="EE200" s="2">
        <v>32653283</v>
      </c>
      <c r="EF200" s="2">
        <v>5</v>
      </c>
      <c r="EG200" s="2" t="s">
        <v>271</v>
      </c>
      <c r="EH200" s="2">
        <v>0</v>
      </c>
      <c r="EI200" s="2" t="s">
        <v>6</v>
      </c>
      <c r="EJ200" s="2">
        <v>4</v>
      </c>
      <c r="EK200" s="2">
        <v>200001</v>
      </c>
      <c r="EL200" s="2" t="s">
        <v>272</v>
      </c>
      <c r="EM200" s="2" t="s">
        <v>273</v>
      </c>
      <c r="EN200" s="2"/>
      <c r="EO200" s="2" t="s">
        <v>6</v>
      </c>
      <c r="EP200" s="2"/>
      <c r="EQ200" s="2">
        <v>0</v>
      </c>
      <c r="ER200" s="2">
        <v>165.95</v>
      </c>
      <c r="ES200" s="2">
        <v>0</v>
      </c>
      <c r="ET200" s="2">
        <v>0</v>
      </c>
      <c r="EU200" s="2">
        <v>0</v>
      </c>
      <c r="EV200" s="2">
        <v>165.95</v>
      </c>
      <c r="EW200" s="2">
        <v>12.96</v>
      </c>
      <c r="EX200" s="2">
        <v>0</v>
      </c>
      <c r="EY200" s="2">
        <v>0</v>
      </c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>
        <v>0</v>
      </c>
      <c r="FR200" s="2">
        <f t="shared" si="240"/>
        <v>0</v>
      </c>
      <c r="FS200" s="2">
        <v>0</v>
      </c>
      <c r="FT200" s="2"/>
      <c r="FU200" s="2"/>
      <c r="FV200" s="2"/>
      <c r="FW200" s="2"/>
      <c r="FX200" s="2">
        <v>65</v>
      </c>
      <c r="FY200" s="2">
        <v>40</v>
      </c>
      <c r="FZ200" s="2"/>
      <c r="GA200" s="2" t="s">
        <v>6</v>
      </c>
      <c r="GB200" s="2"/>
      <c r="GC200" s="2"/>
      <c r="GD200" s="2">
        <v>0</v>
      </c>
      <c r="GE200" s="2"/>
      <c r="GF200" s="2">
        <v>-931447527</v>
      </c>
      <c r="GG200" s="2">
        <v>2</v>
      </c>
      <c r="GH200" s="2">
        <v>1</v>
      </c>
      <c r="GI200" s="2">
        <v>-2</v>
      </c>
      <c r="GJ200" s="2">
        <v>0</v>
      </c>
      <c r="GK200" s="2">
        <f>ROUND(R200*(R12)/100,0)</f>
        <v>0</v>
      </c>
      <c r="GL200" s="2">
        <f t="shared" si="241"/>
        <v>0</v>
      </c>
      <c r="GM200" s="2">
        <f t="shared" si="242"/>
        <v>340</v>
      </c>
      <c r="GN200" s="2">
        <f t="shared" si="243"/>
        <v>0</v>
      </c>
      <c r="GO200" s="2">
        <f t="shared" si="244"/>
        <v>0</v>
      </c>
      <c r="GP200" s="2">
        <f t="shared" si="245"/>
        <v>340</v>
      </c>
      <c r="GQ200" s="2"/>
      <c r="GR200" s="2">
        <v>0</v>
      </c>
      <c r="GS200" s="2">
        <v>3</v>
      </c>
      <c r="GT200" s="2">
        <v>0</v>
      </c>
      <c r="GU200" s="2" t="s">
        <v>6</v>
      </c>
      <c r="GV200" s="2">
        <f t="shared" si="246"/>
        <v>0</v>
      </c>
      <c r="GW200" s="2">
        <v>1</v>
      </c>
      <c r="GX200" s="2">
        <f t="shared" si="247"/>
        <v>0</v>
      </c>
      <c r="GY200" s="2"/>
      <c r="GZ200" s="2"/>
      <c r="HA200" s="2">
        <v>0</v>
      </c>
      <c r="HB200" s="2">
        <v>0</v>
      </c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>
        <v>0</v>
      </c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x14ac:dyDescent="0.2">
      <c r="A201">
        <v>17</v>
      </c>
      <c r="B201">
        <v>1</v>
      </c>
      <c r="C201">
        <f>ROW(SmtRes!A246)</f>
        <v>246</v>
      </c>
      <c r="D201">
        <f>ROW(EtalonRes!A230)</f>
        <v>230</v>
      </c>
      <c r="E201" t="s">
        <v>283</v>
      </c>
      <c r="F201" t="s">
        <v>284</v>
      </c>
      <c r="G201" t="s">
        <v>285</v>
      </c>
      <c r="H201" t="s">
        <v>286</v>
      </c>
      <c r="I201">
        <f>'1.Смета.или.Акт'!E208</f>
        <v>1</v>
      </c>
      <c r="J201">
        <v>0</v>
      </c>
      <c r="O201">
        <f t="shared" si="210"/>
        <v>3037</v>
      </c>
      <c r="P201">
        <f t="shared" si="211"/>
        <v>0</v>
      </c>
      <c r="Q201">
        <f t="shared" si="212"/>
        <v>0</v>
      </c>
      <c r="R201">
        <f t="shared" si="213"/>
        <v>0</v>
      </c>
      <c r="S201">
        <f t="shared" si="214"/>
        <v>3037</v>
      </c>
      <c r="T201">
        <f t="shared" si="215"/>
        <v>0</v>
      </c>
      <c r="U201">
        <f t="shared" si="216"/>
        <v>12.96</v>
      </c>
      <c r="V201">
        <f t="shared" si="217"/>
        <v>0</v>
      </c>
      <c r="W201">
        <f t="shared" si="218"/>
        <v>0</v>
      </c>
      <c r="X201">
        <f t="shared" si="219"/>
        <v>1670</v>
      </c>
      <c r="Y201">
        <f t="shared" si="220"/>
        <v>972</v>
      </c>
      <c r="AA201">
        <v>34650332</v>
      </c>
      <c r="AB201">
        <f t="shared" si="221"/>
        <v>165.95</v>
      </c>
      <c r="AC201">
        <f t="shared" si="248"/>
        <v>0</v>
      </c>
      <c r="AD201">
        <f t="shared" si="222"/>
        <v>0</v>
      </c>
      <c r="AE201">
        <f t="shared" si="223"/>
        <v>0</v>
      </c>
      <c r="AF201">
        <f t="shared" si="224"/>
        <v>165.95</v>
      </c>
      <c r="AG201">
        <f t="shared" si="225"/>
        <v>0</v>
      </c>
      <c r="AH201">
        <f t="shared" si="226"/>
        <v>12.96</v>
      </c>
      <c r="AI201">
        <f t="shared" si="227"/>
        <v>0</v>
      </c>
      <c r="AJ201">
        <f t="shared" si="228"/>
        <v>0</v>
      </c>
      <c r="AK201">
        <f>AL201+AM201+AO201</f>
        <v>165.95</v>
      </c>
      <c r="AL201">
        <v>0</v>
      </c>
      <c r="AM201">
        <v>0</v>
      </c>
      <c r="AN201">
        <v>0</v>
      </c>
      <c r="AO201" s="59">
        <f>'1.Смета.или.Акт'!F209</f>
        <v>165.95</v>
      </c>
      <c r="AP201">
        <v>0</v>
      </c>
      <c r="AQ201">
        <f>'1.Смета.или.Акт'!E212</f>
        <v>12.96</v>
      </c>
      <c r="AR201">
        <v>0</v>
      </c>
      <c r="AS201">
        <v>0</v>
      </c>
      <c r="AT201">
        <v>55</v>
      </c>
      <c r="AU201">
        <v>32</v>
      </c>
      <c r="AV201">
        <v>1</v>
      </c>
      <c r="AW201">
        <v>1</v>
      </c>
      <c r="AZ201">
        <v>1</v>
      </c>
      <c r="BA201">
        <f>'1.Смета.или.Акт'!J209</f>
        <v>18.3</v>
      </c>
      <c r="BB201">
        <v>18.3</v>
      </c>
      <c r="BC201">
        <v>18.3</v>
      </c>
      <c r="BD201" t="s">
        <v>6</v>
      </c>
      <c r="BE201" t="s">
        <v>6</v>
      </c>
      <c r="BF201" t="s">
        <v>6</v>
      </c>
      <c r="BG201" t="s">
        <v>6</v>
      </c>
      <c r="BH201">
        <v>0</v>
      </c>
      <c r="BI201">
        <v>4</v>
      </c>
      <c r="BJ201" t="s">
        <v>287</v>
      </c>
      <c r="BM201">
        <v>200001</v>
      </c>
      <c r="BN201">
        <v>0</v>
      </c>
      <c r="BO201" t="s">
        <v>6</v>
      </c>
      <c r="BP201">
        <v>0</v>
      </c>
      <c r="BQ201">
        <v>5</v>
      </c>
      <c r="BR201">
        <v>0</v>
      </c>
      <c r="BS201">
        <v>18.3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6</v>
      </c>
      <c r="BZ201">
        <v>65</v>
      </c>
      <c r="CA201">
        <v>40</v>
      </c>
      <c r="CF201">
        <v>0</v>
      </c>
      <c r="CG201">
        <v>0</v>
      </c>
      <c r="CM201">
        <v>0</v>
      </c>
      <c r="CN201" t="s">
        <v>6</v>
      </c>
      <c r="CO201">
        <v>0</v>
      </c>
      <c r="CP201">
        <f t="shared" si="229"/>
        <v>3037</v>
      </c>
      <c r="CQ201">
        <f t="shared" si="230"/>
        <v>0</v>
      </c>
      <c r="CR201">
        <f t="shared" si="231"/>
        <v>0</v>
      </c>
      <c r="CS201">
        <f t="shared" si="232"/>
        <v>0</v>
      </c>
      <c r="CT201">
        <f t="shared" si="233"/>
        <v>3036.8849999999998</v>
      </c>
      <c r="CU201">
        <f t="shared" si="234"/>
        <v>0</v>
      </c>
      <c r="CV201">
        <f t="shared" si="235"/>
        <v>12.96</v>
      </c>
      <c r="CW201">
        <f t="shared" si="236"/>
        <v>0</v>
      </c>
      <c r="CX201">
        <f t="shared" si="237"/>
        <v>0</v>
      </c>
      <c r="CY201">
        <f t="shared" si="238"/>
        <v>1670.35</v>
      </c>
      <c r="CZ201">
        <f t="shared" si="239"/>
        <v>971.84</v>
      </c>
      <c r="DC201" t="s">
        <v>6</v>
      </c>
      <c r="DD201" t="s">
        <v>6</v>
      </c>
      <c r="DE201" t="s">
        <v>6</v>
      </c>
      <c r="DF201" t="s">
        <v>6</v>
      </c>
      <c r="DG201" t="s">
        <v>6</v>
      </c>
      <c r="DH201" t="s">
        <v>6</v>
      </c>
      <c r="DI201" t="s">
        <v>6</v>
      </c>
      <c r="DJ201" t="s">
        <v>6</v>
      </c>
      <c r="DK201" t="s">
        <v>6</v>
      </c>
      <c r="DL201" t="s">
        <v>6</v>
      </c>
      <c r="DM201" t="s">
        <v>6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286</v>
      </c>
      <c r="DW201" t="str">
        <f>'1.Смета.или.Акт'!D208</f>
        <v>100 измерений</v>
      </c>
      <c r="DX201">
        <v>1</v>
      </c>
      <c r="EE201">
        <v>32653283</v>
      </c>
      <c r="EF201">
        <v>5</v>
      </c>
      <c r="EG201" t="s">
        <v>271</v>
      </c>
      <c r="EH201">
        <v>0</v>
      </c>
      <c r="EI201" t="s">
        <v>6</v>
      </c>
      <c r="EJ201">
        <v>4</v>
      </c>
      <c r="EK201">
        <v>200001</v>
      </c>
      <c r="EL201" t="s">
        <v>272</v>
      </c>
      <c r="EM201" t="s">
        <v>273</v>
      </c>
      <c r="EO201" t="s">
        <v>6</v>
      </c>
      <c r="EQ201">
        <v>0</v>
      </c>
      <c r="ER201">
        <f>ES201+ET201+EV201</f>
        <v>165.95</v>
      </c>
      <c r="ES201">
        <v>0</v>
      </c>
      <c r="ET201">
        <v>0</v>
      </c>
      <c r="EU201">
        <v>0</v>
      </c>
      <c r="EV201" s="59">
        <f>'1.Смета.или.Акт'!F209</f>
        <v>165.95</v>
      </c>
      <c r="EW201">
        <f>'1.Смета.или.Акт'!E212</f>
        <v>12.96</v>
      </c>
      <c r="EX201">
        <v>0</v>
      </c>
      <c r="EY201">
        <v>0</v>
      </c>
      <c r="FQ201">
        <v>0</v>
      </c>
      <c r="FR201">
        <f t="shared" si="240"/>
        <v>0</v>
      </c>
      <c r="FS201">
        <v>0</v>
      </c>
      <c r="FV201" t="s">
        <v>22</v>
      </c>
      <c r="FW201" t="s">
        <v>23</v>
      </c>
      <c r="FX201">
        <v>65</v>
      </c>
      <c r="FY201">
        <v>40</v>
      </c>
      <c r="GA201" t="s">
        <v>6</v>
      </c>
      <c r="GD201">
        <v>0</v>
      </c>
      <c r="GF201">
        <v>-931447527</v>
      </c>
      <c r="GG201">
        <v>2</v>
      </c>
      <c r="GH201">
        <v>1</v>
      </c>
      <c r="GI201">
        <v>4</v>
      </c>
      <c r="GJ201">
        <v>0</v>
      </c>
      <c r="GK201">
        <f>ROUND(R201*(S12)/100,0)</f>
        <v>0</v>
      </c>
      <c r="GL201">
        <f t="shared" si="241"/>
        <v>0</v>
      </c>
      <c r="GM201">
        <f t="shared" si="242"/>
        <v>5679</v>
      </c>
      <c r="GN201">
        <f t="shared" si="243"/>
        <v>0</v>
      </c>
      <c r="GO201">
        <f t="shared" si="244"/>
        <v>0</v>
      </c>
      <c r="GP201">
        <f t="shared" si="245"/>
        <v>5679</v>
      </c>
      <c r="GR201">
        <v>0</v>
      </c>
      <c r="GS201">
        <v>3</v>
      </c>
      <c r="GT201">
        <v>0</v>
      </c>
      <c r="GU201" t="s">
        <v>6</v>
      </c>
      <c r="GV201">
        <f t="shared" si="246"/>
        <v>0</v>
      </c>
      <c r="GW201">
        <v>18.3</v>
      </c>
      <c r="GX201">
        <f t="shared" si="247"/>
        <v>0</v>
      </c>
      <c r="HA201">
        <v>0</v>
      </c>
      <c r="HB201">
        <v>0</v>
      </c>
      <c r="IK201">
        <v>0</v>
      </c>
    </row>
    <row r="203" spans="1:255" x14ac:dyDescent="0.2">
      <c r="A203" s="3">
        <v>51</v>
      </c>
      <c r="B203" s="3">
        <f>B20</f>
        <v>1</v>
      </c>
      <c r="C203" s="3">
        <f>A20</f>
        <v>3</v>
      </c>
      <c r="D203" s="3">
        <f>ROW(A20)</f>
        <v>20</v>
      </c>
      <c r="E203" s="3"/>
      <c r="F203" s="3" t="str">
        <f>IF(F20&lt;&gt;"",F20,"")</f>
        <v>Новая локальная смета</v>
      </c>
      <c r="G203" s="3" t="str">
        <f>IF(G20&lt;&gt;"",G20,"")</f>
        <v>Новая локальная смета</v>
      </c>
      <c r="H203" s="3">
        <v>0</v>
      </c>
      <c r="I203" s="3"/>
      <c r="J203" s="3"/>
      <c r="K203" s="3"/>
      <c r="L203" s="3"/>
      <c r="M203" s="3"/>
      <c r="N203" s="3"/>
      <c r="O203" s="3">
        <f t="shared" ref="O203:T203" si="249">ROUND(AB203,0)</f>
        <v>114339</v>
      </c>
      <c r="P203" s="3">
        <f t="shared" si="249"/>
        <v>95652</v>
      </c>
      <c r="Q203" s="3">
        <f t="shared" si="249"/>
        <v>14728</v>
      </c>
      <c r="R203" s="3">
        <f t="shared" si="249"/>
        <v>1570</v>
      </c>
      <c r="S203" s="3">
        <f t="shared" si="249"/>
        <v>3959</v>
      </c>
      <c r="T203" s="3">
        <f t="shared" si="249"/>
        <v>0</v>
      </c>
      <c r="U203" s="3">
        <f>AH203</f>
        <v>413.93999999999994</v>
      </c>
      <c r="V203" s="3">
        <f>AI203</f>
        <v>137.69999999999999</v>
      </c>
      <c r="W203" s="3">
        <f>ROUND(AJ203,0)</f>
        <v>0</v>
      </c>
      <c r="X203" s="3">
        <f>ROUND(AK203,0)</f>
        <v>5494</v>
      </c>
      <c r="Y203" s="3">
        <f>ROUND(AL203,0)</f>
        <v>3221</v>
      </c>
      <c r="Z203" s="3"/>
      <c r="AA203" s="3"/>
      <c r="AB203" s="3">
        <f>ROUND(SUMIF(AA24:AA201,"=34650331",O24:O201),0)</f>
        <v>114339</v>
      </c>
      <c r="AC203" s="3">
        <f>ROUND(SUMIF(AA24:AA201,"=34650331",P24:P201),0)</f>
        <v>95652</v>
      </c>
      <c r="AD203" s="3">
        <f>ROUND(SUMIF(AA24:AA201,"=34650331",Q24:Q201),0)</f>
        <v>14728</v>
      </c>
      <c r="AE203" s="3">
        <f>ROUND(SUMIF(AA24:AA201,"=34650331",R24:R201),0)</f>
        <v>1570</v>
      </c>
      <c r="AF203" s="3">
        <f>ROUND(SUMIF(AA24:AA201,"=34650331",S24:S201),0)</f>
        <v>3959</v>
      </c>
      <c r="AG203" s="3">
        <f>ROUND(SUMIF(AA24:AA201,"=34650331",T24:T201),0)</f>
        <v>0</v>
      </c>
      <c r="AH203" s="3">
        <f>SUMIF(AA24:AA201,"=34650331",U24:U201)</f>
        <v>413.93999999999994</v>
      </c>
      <c r="AI203" s="3">
        <f>SUMIF(AA24:AA201,"=34650331",V24:V201)</f>
        <v>137.69999999999999</v>
      </c>
      <c r="AJ203" s="3">
        <f>ROUND(SUMIF(AA24:AA201,"=34650331",W24:W201),0)</f>
        <v>0</v>
      </c>
      <c r="AK203" s="3">
        <f>ROUND(SUMIF(AA24:AA201,"=34650331",X24:X201),0)</f>
        <v>5494</v>
      </c>
      <c r="AL203" s="3">
        <f>ROUND(SUMIF(AA24:AA201,"=34650331",Y24:Y201),0)</f>
        <v>3221</v>
      </c>
      <c r="AM203" s="3"/>
      <c r="AN203" s="3"/>
      <c r="AO203" s="3">
        <f t="shared" ref="AO203:BC203" si="250">ROUND(BX203,0)</f>
        <v>0</v>
      </c>
      <c r="AP203" s="3">
        <f t="shared" si="250"/>
        <v>0</v>
      </c>
      <c r="AQ203" s="3">
        <f t="shared" si="250"/>
        <v>0</v>
      </c>
      <c r="AR203" s="3">
        <f t="shared" si="250"/>
        <v>123054</v>
      </c>
      <c r="AS203" s="3">
        <f t="shared" si="250"/>
        <v>117865</v>
      </c>
      <c r="AT203" s="3">
        <f t="shared" si="250"/>
        <v>3895</v>
      </c>
      <c r="AU203" s="3">
        <f t="shared" si="250"/>
        <v>1294</v>
      </c>
      <c r="AV203" s="3">
        <f t="shared" si="250"/>
        <v>95652</v>
      </c>
      <c r="AW203" s="3">
        <f t="shared" si="250"/>
        <v>95652</v>
      </c>
      <c r="AX203" s="3">
        <f t="shared" si="250"/>
        <v>0</v>
      </c>
      <c r="AY203" s="3">
        <f t="shared" si="250"/>
        <v>95652</v>
      </c>
      <c r="AZ203" s="3">
        <f t="shared" si="250"/>
        <v>0</v>
      </c>
      <c r="BA203" s="3">
        <f t="shared" si="250"/>
        <v>0</v>
      </c>
      <c r="BB203" s="3">
        <f t="shared" si="250"/>
        <v>0</v>
      </c>
      <c r="BC203" s="3">
        <f t="shared" si="250"/>
        <v>0</v>
      </c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>
        <f>ROUND(SUMIF(AA24:AA201,"=34650331",FQ24:FQ201),0)</f>
        <v>0</v>
      </c>
      <c r="BY203" s="3">
        <f>ROUND(SUMIF(AA24:AA201,"=34650331",FR24:FR201),0)</f>
        <v>0</v>
      </c>
      <c r="BZ203" s="3">
        <f>ROUND(SUMIF(AA24:AA201,"=34650331",GL24:GL201),0)</f>
        <v>0</v>
      </c>
      <c r="CA203" s="3">
        <f>ROUND(SUMIF(AA24:AA201,"=34650331",GM24:GM201),0)</f>
        <v>123054</v>
      </c>
      <c r="CB203" s="3">
        <f>ROUND(SUMIF(AA24:AA201,"=34650331",GN24:GN201),0)</f>
        <v>117865</v>
      </c>
      <c r="CC203" s="3">
        <f>ROUND(SUMIF(AA24:AA201,"=34650331",GO24:GO201),0)</f>
        <v>3895</v>
      </c>
      <c r="CD203" s="3">
        <f>ROUND(SUMIF(AA24:AA201,"=34650331",GP24:GP201),0)</f>
        <v>1294</v>
      </c>
      <c r="CE203" s="3">
        <f>AC203-BX203</f>
        <v>95652</v>
      </c>
      <c r="CF203" s="3">
        <f>AC203-BY203</f>
        <v>95652</v>
      </c>
      <c r="CG203" s="3">
        <f>BX203-BZ203</f>
        <v>0</v>
      </c>
      <c r="CH203" s="3">
        <f>AC203-BX203-BY203+BZ203</f>
        <v>95652</v>
      </c>
      <c r="CI203" s="3">
        <f>BY203-BZ203</f>
        <v>0</v>
      </c>
      <c r="CJ203" s="3">
        <f>ROUND(SUMIF(AA24:AA201,"=34650331",GX24:GX201),0)</f>
        <v>0</v>
      </c>
      <c r="CK203" s="3">
        <f>ROUND(SUMIF(AA24:AA201,"=34650331",GY24:GY201),0)</f>
        <v>0</v>
      </c>
      <c r="CL203" s="3">
        <f>ROUND(SUMIF(AA24:AA201,"=34650331",GZ24:GZ201),0)</f>
        <v>0</v>
      </c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4">
        <f t="shared" ref="DG203:DL203" si="251">ROUND(DT203,0)</f>
        <v>973946</v>
      </c>
      <c r="DH203" s="4">
        <f t="shared" si="251"/>
        <v>717391</v>
      </c>
      <c r="DI203" s="4">
        <f t="shared" si="251"/>
        <v>184107</v>
      </c>
      <c r="DJ203" s="4">
        <f t="shared" si="251"/>
        <v>28747</v>
      </c>
      <c r="DK203" s="4">
        <f t="shared" si="251"/>
        <v>72448</v>
      </c>
      <c r="DL203" s="4">
        <f t="shared" si="251"/>
        <v>0</v>
      </c>
      <c r="DM203" s="4">
        <f>DZ203</f>
        <v>413.93999999999994</v>
      </c>
      <c r="DN203" s="4">
        <f>EA203</f>
        <v>137.69999999999999</v>
      </c>
      <c r="DO203" s="4">
        <f>ROUND(EB203,0)</f>
        <v>0</v>
      </c>
      <c r="DP203" s="4">
        <f>ROUND(EC203,0)</f>
        <v>85263</v>
      </c>
      <c r="DQ203" s="4">
        <f>ROUND(ED203,0)</f>
        <v>47161</v>
      </c>
      <c r="DR203" s="4"/>
      <c r="DS203" s="4"/>
      <c r="DT203" s="4">
        <f>ROUND(SUMIF(AA24:AA201,"=34650332",O24:O201),0)</f>
        <v>973946</v>
      </c>
      <c r="DU203" s="4">
        <f>ROUND(SUMIF(AA24:AA201,"=34650332",P24:P201),0)</f>
        <v>717391</v>
      </c>
      <c r="DV203" s="4">
        <f>ROUND(SUMIF(AA24:AA201,"=34650332",Q24:Q201),0)</f>
        <v>184107</v>
      </c>
      <c r="DW203" s="4">
        <f>ROUND(SUMIF(AA24:AA201,"=34650332",R24:R201),0)</f>
        <v>28747</v>
      </c>
      <c r="DX203" s="4">
        <f>ROUND(SUMIF(AA24:AA201,"=34650332",S24:S201),0)</f>
        <v>72448</v>
      </c>
      <c r="DY203" s="4">
        <f>ROUND(SUMIF(AA24:AA201,"=34650332",T24:T201),0)</f>
        <v>0</v>
      </c>
      <c r="DZ203" s="4">
        <f>SUMIF(AA24:AA201,"=34650332",U24:U201)</f>
        <v>413.93999999999994</v>
      </c>
      <c r="EA203" s="4">
        <f>SUMIF(AA24:AA201,"=34650332",V24:V201)</f>
        <v>137.69999999999999</v>
      </c>
      <c r="EB203" s="4">
        <f>ROUND(SUMIF(AA24:AA201,"=34650332",W24:W201),0)</f>
        <v>0</v>
      </c>
      <c r="EC203" s="4">
        <f>ROUND(SUMIF(AA24:AA201,"=34650332",X24:X201),0)</f>
        <v>85263</v>
      </c>
      <c r="ED203" s="4">
        <f>ROUND(SUMIF(AA24:AA201,"=34650332",Y24:Y201),0)</f>
        <v>47161</v>
      </c>
      <c r="EE203" s="4"/>
      <c r="EF203" s="4"/>
      <c r="EG203" s="4">
        <f t="shared" ref="EG203:EU203" si="252">ROUND(FP203,0)</f>
        <v>0</v>
      </c>
      <c r="EH203" s="4">
        <f t="shared" si="252"/>
        <v>0</v>
      </c>
      <c r="EI203" s="4">
        <f t="shared" si="252"/>
        <v>0</v>
      </c>
      <c r="EJ203" s="4">
        <f t="shared" si="252"/>
        <v>1106370</v>
      </c>
      <c r="EK203" s="4">
        <f t="shared" si="252"/>
        <v>1032120</v>
      </c>
      <c r="EL203" s="4">
        <f t="shared" si="252"/>
        <v>52658</v>
      </c>
      <c r="EM203" s="4">
        <f t="shared" si="252"/>
        <v>21592</v>
      </c>
      <c r="EN203" s="4">
        <f t="shared" si="252"/>
        <v>717391</v>
      </c>
      <c r="EO203" s="4">
        <f t="shared" si="252"/>
        <v>717391</v>
      </c>
      <c r="EP203" s="4">
        <f t="shared" si="252"/>
        <v>0</v>
      </c>
      <c r="EQ203" s="4">
        <f t="shared" si="252"/>
        <v>717391</v>
      </c>
      <c r="ER203" s="4">
        <f t="shared" si="252"/>
        <v>0</v>
      </c>
      <c r="ES203" s="4">
        <f t="shared" si="252"/>
        <v>0</v>
      </c>
      <c r="ET203" s="4">
        <f t="shared" si="252"/>
        <v>0</v>
      </c>
      <c r="EU203" s="4">
        <f t="shared" si="252"/>
        <v>0</v>
      </c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>
        <f>ROUND(SUMIF(AA24:AA201,"=34650332",FQ24:FQ201),0)</f>
        <v>0</v>
      </c>
      <c r="FQ203" s="4">
        <f>ROUND(SUMIF(AA24:AA201,"=34650332",FR24:FR201),0)</f>
        <v>0</v>
      </c>
      <c r="FR203" s="4">
        <f>ROUND(SUMIF(AA24:AA201,"=34650332",GL24:GL201),0)</f>
        <v>0</v>
      </c>
      <c r="FS203" s="4">
        <f>ROUND(SUMIF(AA24:AA201,"=34650332",GM24:GM201),0)</f>
        <v>1106370</v>
      </c>
      <c r="FT203" s="4">
        <f>ROUND(SUMIF(AA24:AA201,"=34650332",GN24:GN201),0)</f>
        <v>1032120</v>
      </c>
      <c r="FU203" s="4">
        <f>ROUND(SUMIF(AA24:AA201,"=34650332",GO24:GO201),0)</f>
        <v>52658</v>
      </c>
      <c r="FV203" s="4">
        <f>ROUND(SUMIF(AA24:AA201,"=34650332",GP24:GP201),0)</f>
        <v>21592</v>
      </c>
      <c r="FW203" s="4">
        <f>DU203-FP203</f>
        <v>717391</v>
      </c>
      <c r="FX203" s="4">
        <f>DU203-FQ203</f>
        <v>717391</v>
      </c>
      <c r="FY203" s="4">
        <f>FP203-FR203</f>
        <v>0</v>
      </c>
      <c r="FZ203" s="4">
        <f>DU203-FP203-FQ203+FR203</f>
        <v>717391</v>
      </c>
      <c r="GA203" s="4">
        <f>FQ203-FR203</f>
        <v>0</v>
      </c>
      <c r="GB203" s="4">
        <f>ROUND(SUMIF(AA24:AA201,"=34650332",GX24:GX201),0)</f>
        <v>0</v>
      </c>
      <c r="GC203" s="4">
        <f>ROUND(SUMIF(AA24:AA201,"=34650332",GY24:GY201),0)</f>
        <v>0</v>
      </c>
      <c r="GD203" s="4">
        <f>ROUND(SUMIF(AA24:AA201,"=34650332",GZ24:GZ201),0)</f>
        <v>0</v>
      </c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>
        <v>0</v>
      </c>
    </row>
    <row r="205" spans="1:255" x14ac:dyDescent="0.2">
      <c r="A205" s="5">
        <v>50</v>
      </c>
      <c r="B205" s="5">
        <v>0</v>
      </c>
      <c r="C205" s="5">
        <v>0</v>
      </c>
      <c r="D205" s="5">
        <v>1</v>
      </c>
      <c r="E205" s="5">
        <v>201</v>
      </c>
      <c r="F205" s="5">
        <f>ROUND(Source!O203,O205)</f>
        <v>114339</v>
      </c>
      <c r="G205" s="5" t="s">
        <v>288</v>
      </c>
      <c r="H205" s="5" t="s">
        <v>289</v>
      </c>
      <c r="I205" s="5"/>
      <c r="J205" s="5"/>
      <c r="K205" s="5">
        <v>201</v>
      </c>
      <c r="L205" s="5">
        <v>1</v>
      </c>
      <c r="M205" s="5">
        <v>3</v>
      </c>
      <c r="N205" s="5" t="s">
        <v>6</v>
      </c>
      <c r="O205" s="5">
        <v>0</v>
      </c>
      <c r="P205" s="5">
        <f>ROUND(Source!DG203,O205)</f>
        <v>973946</v>
      </c>
      <c r="Q205" s="5"/>
      <c r="R205" s="5"/>
      <c r="S205" s="5"/>
      <c r="T205" s="5"/>
      <c r="U205" s="5"/>
      <c r="V205" s="5"/>
      <c r="W205" s="5"/>
    </row>
    <row r="206" spans="1:255" x14ac:dyDescent="0.2">
      <c r="A206" s="5">
        <v>50</v>
      </c>
      <c r="B206" s="5">
        <v>0</v>
      </c>
      <c r="C206" s="5">
        <v>0</v>
      </c>
      <c r="D206" s="5">
        <v>1</v>
      </c>
      <c r="E206" s="5">
        <v>202</v>
      </c>
      <c r="F206" s="5">
        <f>ROUND(Source!P203,O206)</f>
        <v>95652</v>
      </c>
      <c r="G206" s="5" t="s">
        <v>290</v>
      </c>
      <c r="H206" s="5" t="s">
        <v>291</v>
      </c>
      <c r="I206" s="5"/>
      <c r="J206" s="5"/>
      <c r="K206" s="5">
        <v>202</v>
      </c>
      <c r="L206" s="5">
        <v>2</v>
      </c>
      <c r="M206" s="5">
        <v>3</v>
      </c>
      <c r="N206" s="5" t="s">
        <v>6</v>
      </c>
      <c r="O206" s="5">
        <v>0</v>
      </c>
      <c r="P206" s="5">
        <f>ROUND(Source!DH203,O206)</f>
        <v>717391</v>
      </c>
      <c r="Q206" s="5"/>
      <c r="R206" s="5"/>
      <c r="S206" s="5"/>
      <c r="T206" s="5"/>
      <c r="U206" s="5"/>
      <c r="V206" s="5"/>
      <c r="W206" s="5"/>
    </row>
    <row r="207" spans="1:255" x14ac:dyDescent="0.2">
      <c r="A207" s="5">
        <v>50</v>
      </c>
      <c r="B207" s="5">
        <v>0</v>
      </c>
      <c r="C207" s="5">
        <v>0</v>
      </c>
      <c r="D207" s="5">
        <v>1</v>
      </c>
      <c r="E207" s="5">
        <v>222</v>
      </c>
      <c r="F207" s="5">
        <f>ROUND(Source!AO203,O207)</f>
        <v>0</v>
      </c>
      <c r="G207" s="5" t="s">
        <v>292</v>
      </c>
      <c r="H207" s="5" t="s">
        <v>293</v>
      </c>
      <c r="I207" s="5"/>
      <c r="J207" s="5"/>
      <c r="K207" s="5">
        <v>222</v>
      </c>
      <c r="L207" s="5">
        <v>3</v>
      </c>
      <c r="M207" s="5">
        <v>3</v>
      </c>
      <c r="N207" s="5" t="s">
        <v>6</v>
      </c>
      <c r="O207" s="5">
        <v>0</v>
      </c>
      <c r="P207" s="5">
        <f>ROUND(Source!EG203,O207)</f>
        <v>0</v>
      </c>
      <c r="Q207" s="5"/>
      <c r="R207" s="5"/>
      <c r="S207" s="5"/>
      <c r="T207" s="5"/>
      <c r="U207" s="5"/>
      <c r="V207" s="5"/>
      <c r="W207" s="5"/>
    </row>
    <row r="208" spans="1:255" x14ac:dyDescent="0.2">
      <c r="A208" s="5">
        <v>50</v>
      </c>
      <c r="B208" s="5">
        <v>0</v>
      </c>
      <c r="C208" s="5">
        <v>0</v>
      </c>
      <c r="D208" s="5">
        <v>1</v>
      </c>
      <c r="E208" s="5">
        <v>225</v>
      </c>
      <c r="F208" s="5">
        <f>ROUND(Source!AV203,O208)</f>
        <v>95652</v>
      </c>
      <c r="G208" s="5" t="s">
        <v>294</v>
      </c>
      <c r="H208" s="5" t="s">
        <v>295</v>
      </c>
      <c r="I208" s="5"/>
      <c r="J208" s="5"/>
      <c r="K208" s="5">
        <v>225</v>
      </c>
      <c r="L208" s="5">
        <v>4</v>
      </c>
      <c r="M208" s="5">
        <v>3</v>
      </c>
      <c r="N208" s="5" t="s">
        <v>6</v>
      </c>
      <c r="O208" s="5">
        <v>0</v>
      </c>
      <c r="P208" s="5">
        <f>ROUND(Source!EN203,O208)</f>
        <v>717391</v>
      </c>
      <c r="Q208" s="5"/>
      <c r="R208" s="5"/>
      <c r="S208" s="5"/>
      <c r="T208" s="5"/>
      <c r="U208" s="5"/>
      <c r="V208" s="5"/>
      <c r="W208" s="5"/>
    </row>
    <row r="209" spans="1:23" x14ac:dyDescent="0.2">
      <c r="A209" s="5">
        <v>50</v>
      </c>
      <c r="B209" s="5">
        <v>0</v>
      </c>
      <c r="C209" s="5">
        <v>0</v>
      </c>
      <c r="D209" s="5">
        <v>1</v>
      </c>
      <c r="E209" s="5">
        <v>226</v>
      </c>
      <c r="F209" s="5">
        <f>ROUND(Source!AW203,O209)</f>
        <v>95652</v>
      </c>
      <c r="G209" s="5" t="s">
        <v>296</v>
      </c>
      <c r="H209" s="5" t="s">
        <v>297</v>
      </c>
      <c r="I209" s="5"/>
      <c r="J209" s="5"/>
      <c r="K209" s="5">
        <v>226</v>
      </c>
      <c r="L209" s="5">
        <v>5</v>
      </c>
      <c r="M209" s="5">
        <v>3</v>
      </c>
      <c r="N209" s="5" t="s">
        <v>6</v>
      </c>
      <c r="O209" s="5">
        <v>0</v>
      </c>
      <c r="P209" s="5">
        <f>ROUND(Source!EO203,O209)</f>
        <v>717391</v>
      </c>
      <c r="Q209" s="5"/>
      <c r="R209" s="5"/>
      <c r="S209" s="5"/>
      <c r="T209" s="5"/>
      <c r="U209" s="5"/>
      <c r="V209" s="5"/>
      <c r="W209" s="5"/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227</v>
      </c>
      <c r="F210" s="5">
        <f>ROUND(Source!AX203,O210)</f>
        <v>0</v>
      </c>
      <c r="G210" s="5" t="s">
        <v>298</v>
      </c>
      <c r="H210" s="5" t="s">
        <v>299</v>
      </c>
      <c r="I210" s="5"/>
      <c r="J210" s="5"/>
      <c r="K210" s="5">
        <v>227</v>
      </c>
      <c r="L210" s="5">
        <v>6</v>
      </c>
      <c r="M210" s="5">
        <v>3</v>
      </c>
      <c r="N210" s="5" t="s">
        <v>6</v>
      </c>
      <c r="O210" s="5">
        <v>0</v>
      </c>
      <c r="P210" s="5">
        <f>ROUND(Source!EP203,O210)</f>
        <v>0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228</v>
      </c>
      <c r="F211" s="5">
        <f>ROUND(Source!AY203,O211)</f>
        <v>95652</v>
      </c>
      <c r="G211" s="5" t="s">
        <v>300</v>
      </c>
      <c r="H211" s="5" t="s">
        <v>301</v>
      </c>
      <c r="I211" s="5"/>
      <c r="J211" s="5"/>
      <c r="K211" s="5">
        <v>228</v>
      </c>
      <c r="L211" s="5">
        <v>7</v>
      </c>
      <c r="M211" s="5">
        <v>3</v>
      </c>
      <c r="N211" s="5" t="s">
        <v>6</v>
      </c>
      <c r="O211" s="5">
        <v>0</v>
      </c>
      <c r="P211" s="5">
        <f>ROUND(Source!EQ203,O211)</f>
        <v>717391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216</v>
      </c>
      <c r="F212" s="5">
        <f>ROUND(Source!AP203,O212)</f>
        <v>0</v>
      </c>
      <c r="G212" s="5" t="s">
        <v>302</v>
      </c>
      <c r="H212" s="5" t="s">
        <v>303</v>
      </c>
      <c r="I212" s="5"/>
      <c r="J212" s="5"/>
      <c r="K212" s="5">
        <v>216</v>
      </c>
      <c r="L212" s="5">
        <v>8</v>
      </c>
      <c r="M212" s="5">
        <v>3</v>
      </c>
      <c r="N212" s="5" t="s">
        <v>6</v>
      </c>
      <c r="O212" s="5">
        <v>0</v>
      </c>
      <c r="P212" s="5">
        <f>ROUND(Source!EH203,O212)</f>
        <v>0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223</v>
      </c>
      <c r="F213" s="5">
        <f>ROUND(Source!AQ203,O213)</f>
        <v>0</v>
      </c>
      <c r="G213" s="5" t="s">
        <v>304</v>
      </c>
      <c r="H213" s="5" t="s">
        <v>305</v>
      </c>
      <c r="I213" s="5"/>
      <c r="J213" s="5"/>
      <c r="K213" s="5">
        <v>223</v>
      </c>
      <c r="L213" s="5">
        <v>9</v>
      </c>
      <c r="M213" s="5">
        <v>3</v>
      </c>
      <c r="N213" s="5" t="s">
        <v>6</v>
      </c>
      <c r="O213" s="5">
        <v>0</v>
      </c>
      <c r="P213" s="5">
        <f>ROUND(Source!EI203,O213)</f>
        <v>0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229</v>
      </c>
      <c r="F214" s="5">
        <f>ROUND(Source!AZ203,O214)</f>
        <v>0</v>
      </c>
      <c r="G214" s="5" t="s">
        <v>306</v>
      </c>
      <c r="H214" s="5" t="s">
        <v>307</v>
      </c>
      <c r="I214" s="5"/>
      <c r="J214" s="5"/>
      <c r="K214" s="5">
        <v>229</v>
      </c>
      <c r="L214" s="5">
        <v>10</v>
      </c>
      <c r="M214" s="5">
        <v>3</v>
      </c>
      <c r="N214" s="5" t="s">
        <v>6</v>
      </c>
      <c r="O214" s="5">
        <v>0</v>
      </c>
      <c r="P214" s="5">
        <f>ROUND(Source!ER203,O214)</f>
        <v>0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203</v>
      </c>
      <c r="F215" s="5">
        <f>ROUND(Source!Q203,O215)</f>
        <v>14728</v>
      </c>
      <c r="G215" s="5" t="s">
        <v>308</v>
      </c>
      <c r="H215" s="5" t="s">
        <v>309</v>
      </c>
      <c r="I215" s="5"/>
      <c r="J215" s="5"/>
      <c r="K215" s="5">
        <v>203</v>
      </c>
      <c r="L215" s="5">
        <v>11</v>
      </c>
      <c r="M215" s="5">
        <v>3</v>
      </c>
      <c r="N215" s="5" t="s">
        <v>6</v>
      </c>
      <c r="O215" s="5">
        <v>0</v>
      </c>
      <c r="P215" s="5">
        <f>ROUND(Source!DI203,O215)</f>
        <v>184107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231</v>
      </c>
      <c r="F216" s="5">
        <f>ROUND(Source!BB203,O216)</f>
        <v>0</v>
      </c>
      <c r="G216" s="5" t="s">
        <v>310</v>
      </c>
      <c r="H216" s="5" t="s">
        <v>311</v>
      </c>
      <c r="I216" s="5"/>
      <c r="J216" s="5"/>
      <c r="K216" s="5">
        <v>231</v>
      </c>
      <c r="L216" s="5">
        <v>12</v>
      </c>
      <c r="M216" s="5">
        <v>3</v>
      </c>
      <c r="N216" s="5" t="s">
        <v>6</v>
      </c>
      <c r="O216" s="5">
        <v>0</v>
      </c>
      <c r="P216" s="5">
        <f>ROUND(Source!ET203,O216)</f>
        <v>0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204</v>
      </c>
      <c r="F217" s="5">
        <f>ROUND(Source!R203,O217)</f>
        <v>1570</v>
      </c>
      <c r="G217" s="5" t="s">
        <v>312</v>
      </c>
      <c r="H217" s="5" t="s">
        <v>313</v>
      </c>
      <c r="I217" s="5"/>
      <c r="J217" s="5"/>
      <c r="K217" s="5">
        <v>204</v>
      </c>
      <c r="L217" s="5">
        <v>13</v>
      </c>
      <c r="M217" s="5">
        <v>3</v>
      </c>
      <c r="N217" s="5" t="s">
        <v>6</v>
      </c>
      <c r="O217" s="5">
        <v>0</v>
      </c>
      <c r="P217" s="5">
        <f>ROUND(Source!DJ203,O217)</f>
        <v>28747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205</v>
      </c>
      <c r="F218" s="5">
        <f>ROUND(Source!S203,O218)</f>
        <v>3959</v>
      </c>
      <c r="G218" s="5" t="s">
        <v>314</v>
      </c>
      <c r="H218" s="5" t="s">
        <v>315</v>
      </c>
      <c r="I218" s="5"/>
      <c r="J218" s="5"/>
      <c r="K218" s="5">
        <v>205</v>
      </c>
      <c r="L218" s="5">
        <v>14</v>
      </c>
      <c r="M218" s="5">
        <v>3</v>
      </c>
      <c r="N218" s="5" t="s">
        <v>6</v>
      </c>
      <c r="O218" s="5">
        <v>0</v>
      </c>
      <c r="P218" s="5">
        <f>ROUND(Source!DK203,O218)</f>
        <v>72448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232</v>
      </c>
      <c r="F219" s="5">
        <f>ROUND(Source!BC203,O219)</f>
        <v>0</v>
      </c>
      <c r="G219" s="5" t="s">
        <v>316</v>
      </c>
      <c r="H219" s="5" t="s">
        <v>317</v>
      </c>
      <c r="I219" s="5"/>
      <c r="J219" s="5"/>
      <c r="K219" s="5">
        <v>232</v>
      </c>
      <c r="L219" s="5">
        <v>15</v>
      </c>
      <c r="M219" s="5">
        <v>3</v>
      </c>
      <c r="N219" s="5" t="s">
        <v>6</v>
      </c>
      <c r="O219" s="5">
        <v>0</v>
      </c>
      <c r="P219" s="5">
        <f>ROUND(Source!EU203,O219)</f>
        <v>0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214</v>
      </c>
      <c r="F220" s="5">
        <f>ROUND(Source!AS203,O220)</f>
        <v>117865</v>
      </c>
      <c r="G220" s="5" t="s">
        <v>318</v>
      </c>
      <c r="H220" s="5" t="s">
        <v>319</v>
      </c>
      <c r="I220" s="5"/>
      <c r="J220" s="5"/>
      <c r="K220" s="5">
        <v>214</v>
      </c>
      <c r="L220" s="5">
        <v>16</v>
      </c>
      <c r="M220" s="5">
        <v>3</v>
      </c>
      <c r="N220" s="5" t="s">
        <v>6</v>
      </c>
      <c r="O220" s="5">
        <v>0</v>
      </c>
      <c r="P220" s="5">
        <f>ROUND(Source!EK203,O220)</f>
        <v>1032120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215</v>
      </c>
      <c r="F221" s="5">
        <f>ROUND(Source!AT203,O221)</f>
        <v>3895</v>
      </c>
      <c r="G221" s="5" t="s">
        <v>320</v>
      </c>
      <c r="H221" s="5" t="s">
        <v>321</v>
      </c>
      <c r="I221" s="5"/>
      <c r="J221" s="5"/>
      <c r="K221" s="5">
        <v>215</v>
      </c>
      <c r="L221" s="5">
        <v>17</v>
      </c>
      <c r="M221" s="5">
        <v>3</v>
      </c>
      <c r="N221" s="5" t="s">
        <v>6</v>
      </c>
      <c r="O221" s="5">
        <v>0</v>
      </c>
      <c r="P221" s="5">
        <f>ROUND(Source!EL203,O221)</f>
        <v>52658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217</v>
      </c>
      <c r="F222" s="5">
        <f>ROUND(Source!AU203,O222)</f>
        <v>1294</v>
      </c>
      <c r="G222" s="5" t="s">
        <v>322</v>
      </c>
      <c r="H222" s="5" t="s">
        <v>323</v>
      </c>
      <c r="I222" s="5"/>
      <c r="J222" s="5"/>
      <c r="K222" s="5">
        <v>217</v>
      </c>
      <c r="L222" s="5">
        <v>18</v>
      </c>
      <c r="M222" s="5">
        <v>3</v>
      </c>
      <c r="N222" s="5" t="s">
        <v>6</v>
      </c>
      <c r="O222" s="5">
        <v>0</v>
      </c>
      <c r="P222" s="5">
        <f>ROUND(Source!EM203,O222)</f>
        <v>21592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230</v>
      </c>
      <c r="F223" s="5">
        <f>ROUND(Source!BA203,O223)</f>
        <v>0</v>
      </c>
      <c r="G223" s="5" t="s">
        <v>324</v>
      </c>
      <c r="H223" s="5" t="s">
        <v>325</v>
      </c>
      <c r="I223" s="5"/>
      <c r="J223" s="5"/>
      <c r="K223" s="5">
        <v>230</v>
      </c>
      <c r="L223" s="5">
        <v>19</v>
      </c>
      <c r="M223" s="5">
        <v>3</v>
      </c>
      <c r="N223" s="5" t="s">
        <v>6</v>
      </c>
      <c r="O223" s="5">
        <v>0</v>
      </c>
      <c r="P223" s="5">
        <f>ROUND(Source!ES203,O223)</f>
        <v>0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206</v>
      </c>
      <c r="F224" s="5">
        <f>ROUND(Source!T203,O224)</f>
        <v>0</v>
      </c>
      <c r="G224" s="5" t="s">
        <v>326</v>
      </c>
      <c r="H224" s="5" t="s">
        <v>327</v>
      </c>
      <c r="I224" s="5"/>
      <c r="J224" s="5"/>
      <c r="K224" s="5">
        <v>206</v>
      </c>
      <c r="L224" s="5">
        <v>20</v>
      </c>
      <c r="M224" s="5">
        <v>3</v>
      </c>
      <c r="N224" s="5" t="s">
        <v>6</v>
      </c>
      <c r="O224" s="5">
        <v>0</v>
      </c>
      <c r="P224" s="5">
        <f>ROUND(Source!DL203,O224)</f>
        <v>0</v>
      </c>
      <c r="Q224" s="5"/>
      <c r="R224" s="5"/>
      <c r="S224" s="5"/>
      <c r="T224" s="5"/>
      <c r="U224" s="5"/>
      <c r="V224" s="5"/>
      <c r="W224" s="5"/>
    </row>
    <row r="225" spans="1:206" x14ac:dyDescent="0.2">
      <c r="A225" s="5">
        <v>50</v>
      </c>
      <c r="B225" s="5">
        <v>0</v>
      </c>
      <c r="C225" s="5">
        <v>0</v>
      </c>
      <c r="D225" s="5">
        <v>1</v>
      </c>
      <c r="E225" s="5">
        <v>207</v>
      </c>
      <c r="F225" s="5">
        <f>Source!U203</f>
        <v>413.93999999999994</v>
      </c>
      <c r="G225" s="5" t="s">
        <v>328</v>
      </c>
      <c r="H225" s="5" t="s">
        <v>329</v>
      </c>
      <c r="I225" s="5"/>
      <c r="J225" s="5"/>
      <c r="K225" s="5">
        <v>207</v>
      </c>
      <c r="L225" s="5">
        <v>21</v>
      </c>
      <c r="M225" s="5">
        <v>3</v>
      </c>
      <c r="N225" s="5" t="s">
        <v>6</v>
      </c>
      <c r="O225" s="5">
        <v>-1</v>
      </c>
      <c r="P225" s="5">
        <f>Source!DM203</f>
        <v>413.93999999999994</v>
      </c>
      <c r="Q225" s="5"/>
      <c r="R225" s="5"/>
      <c r="S225" s="5"/>
      <c r="T225" s="5"/>
      <c r="U225" s="5"/>
      <c r="V225" s="5"/>
      <c r="W225" s="5"/>
    </row>
    <row r="226" spans="1:206" x14ac:dyDescent="0.2">
      <c r="A226" s="5">
        <v>50</v>
      </c>
      <c r="B226" s="5">
        <v>0</v>
      </c>
      <c r="C226" s="5">
        <v>0</v>
      </c>
      <c r="D226" s="5">
        <v>1</v>
      </c>
      <c r="E226" s="5">
        <v>208</v>
      </c>
      <c r="F226" s="5">
        <f>Source!V203</f>
        <v>137.69999999999999</v>
      </c>
      <c r="G226" s="5" t="s">
        <v>330</v>
      </c>
      <c r="H226" s="5" t="s">
        <v>331</v>
      </c>
      <c r="I226" s="5"/>
      <c r="J226" s="5"/>
      <c r="K226" s="5">
        <v>208</v>
      </c>
      <c r="L226" s="5">
        <v>22</v>
      </c>
      <c r="M226" s="5">
        <v>3</v>
      </c>
      <c r="N226" s="5" t="s">
        <v>6</v>
      </c>
      <c r="O226" s="5">
        <v>-1</v>
      </c>
      <c r="P226" s="5">
        <f>Source!DN203</f>
        <v>137.69999999999999</v>
      </c>
      <c r="Q226" s="5"/>
      <c r="R226" s="5"/>
      <c r="S226" s="5"/>
      <c r="T226" s="5"/>
      <c r="U226" s="5"/>
      <c r="V226" s="5"/>
      <c r="W226" s="5"/>
    </row>
    <row r="227" spans="1:206" x14ac:dyDescent="0.2">
      <c r="A227" s="5">
        <v>50</v>
      </c>
      <c r="B227" s="5">
        <v>0</v>
      </c>
      <c r="C227" s="5">
        <v>0</v>
      </c>
      <c r="D227" s="5">
        <v>1</v>
      </c>
      <c r="E227" s="5">
        <v>209</v>
      </c>
      <c r="F227" s="5">
        <f>ROUND(Source!W203,O227)</f>
        <v>0</v>
      </c>
      <c r="G227" s="5" t="s">
        <v>332</v>
      </c>
      <c r="H227" s="5" t="s">
        <v>333</v>
      </c>
      <c r="I227" s="5"/>
      <c r="J227" s="5"/>
      <c r="K227" s="5">
        <v>209</v>
      </c>
      <c r="L227" s="5">
        <v>23</v>
      </c>
      <c r="M227" s="5">
        <v>3</v>
      </c>
      <c r="N227" s="5" t="s">
        <v>6</v>
      </c>
      <c r="O227" s="5">
        <v>0</v>
      </c>
      <c r="P227" s="5">
        <f>ROUND(Source!DO203,O227)</f>
        <v>0</v>
      </c>
      <c r="Q227" s="5"/>
      <c r="R227" s="5"/>
      <c r="S227" s="5"/>
      <c r="T227" s="5"/>
      <c r="U227" s="5"/>
      <c r="V227" s="5"/>
      <c r="W227" s="5"/>
    </row>
    <row r="228" spans="1:206" x14ac:dyDescent="0.2">
      <c r="A228" s="5">
        <v>50</v>
      </c>
      <c r="B228" s="5">
        <v>0</v>
      </c>
      <c r="C228" s="5">
        <v>0</v>
      </c>
      <c r="D228" s="5">
        <v>1</v>
      </c>
      <c r="E228" s="5">
        <v>210</v>
      </c>
      <c r="F228" s="5">
        <f>ROUND(Source!X203,O228)</f>
        <v>5494</v>
      </c>
      <c r="G228" s="5" t="s">
        <v>334</v>
      </c>
      <c r="H228" s="5" t="s">
        <v>335</v>
      </c>
      <c r="I228" s="5"/>
      <c r="J228" s="5"/>
      <c r="K228" s="5">
        <v>210</v>
      </c>
      <c r="L228" s="5">
        <v>24</v>
      </c>
      <c r="M228" s="5">
        <v>3</v>
      </c>
      <c r="N228" s="5" t="s">
        <v>6</v>
      </c>
      <c r="O228" s="5">
        <v>0</v>
      </c>
      <c r="P228" s="5">
        <f>ROUND(Source!DP203,O228)</f>
        <v>85263</v>
      </c>
      <c r="Q228" s="5"/>
      <c r="R228" s="5"/>
      <c r="S228" s="5"/>
      <c r="T228" s="5"/>
      <c r="U228" s="5"/>
      <c r="V228" s="5"/>
      <c r="W228" s="5"/>
    </row>
    <row r="229" spans="1:206" x14ac:dyDescent="0.2">
      <c r="A229" s="5">
        <v>50</v>
      </c>
      <c r="B229" s="5">
        <v>0</v>
      </c>
      <c r="C229" s="5">
        <v>0</v>
      </c>
      <c r="D229" s="5">
        <v>1</v>
      </c>
      <c r="E229" s="5">
        <v>211</v>
      </c>
      <c r="F229" s="5">
        <f>ROUND(Source!Y203,O229)</f>
        <v>3221</v>
      </c>
      <c r="G229" s="5" t="s">
        <v>336</v>
      </c>
      <c r="H229" s="5" t="s">
        <v>337</v>
      </c>
      <c r="I229" s="5"/>
      <c r="J229" s="5"/>
      <c r="K229" s="5">
        <v>211</v>
      </c>
      <c r="L229" s="5">
        <v>25</v>
      </c>
      <c r="M229" s="5">
        <v>3</v>
      </c>
      <c r="N229" s="5" t="s">
        <v>6</v>
      </c>
      <c r="O229" s="5">
        <v>0</v>
      </c>
      <c r="P229" s="5">
        <f>ROUND(Source!DQ203,O229)</f>
        <v>47161</v>
      </c>
      <c r="Q229" s="5"/>
      <c r="R229" s="5"/>
      <c r="S229" s="5"/>
      <c r="T229" s="5"/>
      <c r="U229" s="5"/>
      <c r="V229" s="5"/>
      <c r="W229" s="5"/>
    </row>
    <row r="230" spans="1:206" x14ac:dyDescent="0.2">
      <c r="A230" s="5">
        <v>50</v>
      </c>
      <c r="B230" s="5">
        <v>0</v>
      </c>
      <c r="C230" s="5">
        <v>0</v>
      </c>
      <c r="D230" s="5">
        <v>1</v>
      </c>
      <c r="E230" s="5">
        <v>224</v>
      </c>
      <c r="F230" s="5">
        <f>ROUND(Source!AR203,O230)</f>
        <v>123054</v>
      </c>
      <c r="G230" s="5" t="s">
        <v>338</v>
      </c>
      <c r="H230" s="5" t="s">
        <v>339</v>
      </c>
      <c r="I230" s="5"/>
      <c r="J230" s="5"/>
      <c r="K230" s="5">
        <v>224</v>
      </c>
      <c r="L230" s="5">
        <v>26</v>
      </c>
      <c r="M230" s="5">
        <v>3</v>
      </c>
      <c r="N230" s="5" t="s">
        <v>6</v>
      </c>
      <c r="O230" s="5">
        <v>0</v>
      </c>
      <c r="P230" s="5">
        <f>ROUND(Source!EJ203,O230)</f>
        <v>1106370</v>
      </c>
      <c r="Q230" s="5"/>
      <c r="R230" s="5"/>
      <c r="S230" s="5"/>
      <c r="T230" s="5"/>
      <c r="U230" s="5"/>
      <c r="V230" s="5"/>
      <c r="W230" s="5"/>
    </row>
    <row r="232" spans="1:206" x14ac:dyDescent="0.2">
      <c r="A232" s="3">
        <v>51</v>
      </c>
      <c r="B232" s="3">
        <f>B12</f>
        <v>295</v>
      </c>
      <c r="C232" s="3">
        <f>A12</f>
        <v>1</v>
      </c>
      <c r="D232" s="3">
        <f>ROW(A12)</f>
        <v>12</v>
      </c>
      <c r="E232" s="3"/>
      <c r="F232" s="3" t="str">
        <f>IF(F12&lt;&gt;"",F12,"")</f>
        <v>Новый объект</v>
      </c>
      <c r="G232" s="3" t="str">
        <f>IF(G12&lt;&gt;"",G12,"")</f>
        <v>Новое строительство ВЛЗ 6 10кВ СИП 3 1х50</v>
      </c>
      <c r="H232" s="3">
        <v>0</v>
      </c>
      <c r="I232" s="3"/>
      <c r="J232" s="3"/>
      <c r="K232" s="3"/>
      <c r="L232" s="3"/>
      <c r="M232" s="3"/>
      <c r="N232" s="3"/>
      <c r="O232" s="3">
        <f t="shared" ref="O232:T232" si="253">ROUND(O203,0)</f>
        <v>114339</v>
      </c>
      <c r="P232" s="3">
        <f t="shared" si="253"/>
        <v>95652</v>
      </c>
      <c r="Q232" s="3">
        <f t="shared" si="253"/>
        <v>14728</v>
      </c>
      <c r="R232" s="3">
        <f t="shared" si="253"/>
        <v>1570</v>
      </c>
      <c r="S232" s="3">
        <f t="shared" si="253"/>
        <v>3959</v>
      </c>
      <c r="T232" s="3">
        <f t="shared" si="253"/>
        <v>0</v>
      </c>
      <c r="U232" s="3">
        <f>U203</f>
        <v>413.93999999999994</v>
      </c>
      <c r="V232" s="3">
        <f>V203</f>
        <v>137.69999999999999</v>
      </c>
      <c r="W232" s="3">
        <f>ROUND(W203,0)</f>
        <v>0</v>
      </c>
      <c r="X232" s="3">
        <f>ROUND(X203,0)</f>
        <v>5494</v>
      </c>
      <c r="Y232" s="3">
        <f>ROUND(Y203,0)</f>
        <v>3221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>
        <f t="shared" ref="AO232:BC232" si="254">ROUND(AO203,0)</f>
        <v>0</v>
      </c>
      <c r="AP232" s="3">
        <f t="shared" si="254"/>
        <v>0</v>
      </c>
      <c r="AQ232" s="3">
        <f t="shared" si="254"/>
        <v>0</v>
      </c>
      <c r="AR232" s="3">
        <f t="shared" si="254"/>
        <v>123054</v>
      </c>
      <c r="AS232" s="3">
        <f t="shared" si="254"/>
        <v>117865</v>
      </c>
      <c r="AT232" s="3">
        <f t="shared" si="254"/>
        <v>3895</v>
      </c>
      <c r="AU232" s="3">
        <f t="shared" si="254"/>
        <v>1294</v>
      </c>
      <c r="AV232" s="3">
        <f t="shared" si="254"/>
        <v>95652</v>
      </c>
      <c r="AW232" s="3">
        <f t="shared" si="254"/>
        <v>95652</v>
      </c>
      <c r="AX232" s="3">
        <f t="shared" si="254"/>
        <v>0</v>
      </c>
      <c r="AY232" s="3">
        <f t="shared" si="254"/>
        <v>95652</v>
      </c>
      <c r="AZ232" s="3">
        <f t="shared" si="254"/>
        <v>0</v>
      </c>
      <c r="BA232" s="3">
        <f t="shared" si="254"/>
        <v>0</v>
      </c>
      <c r="BB232" s="3">
        <f t="shared" si="254"/>
        <v>0</v>
      </c>
      <c r="BC232" s="3">
        <f t="shared" si="254"/>
        <v>0</v>
      </c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4">
        <f t="shared" ref="DG232:DL232" si="255">ROUND(DG203,0)</f>
        <v>973946</v>
      </c>
      <c r="DH232" s="4">
        <f t="shared" si="255"/>
        <v>717391</v>
      </c>
      <c r="DI232" s="4">
        <f t="shared" si="255"/>
        <v>184107</v>
      </c>
      <c r="DJ232" s="4">
        <f t="shared" si="255"/>
        <v>28747</v>
      </c>
      <c r="DK232" s="4">
        <f t="shared" si="255"/>
        <v>72448</v>
      </c>
      <c r="DL232" s="4">
        <f t="shared" si="255"/>
        <v>0</v>
      </c>
      <c r="DM232" s="4">
        <f>DM203</f>
        <v>413.93999999999994</v>
      </c>
      <c r="DN232" s="4">
        <f>DN203</f>
        <v>137.69999999999999</v>
      </c>
      <c r="DO232" s="4">
        <f>ROUND(DO203,0)</f>
        <v>0</v>
      </c>
      <c r="DP232" s="4">
        <f>ROUND(DP203,0)</f>
        <v>85263</v>
      </c>
      <c r="DQ232" s="4">
        <f>ROUND(DQ203,0)</f>
        <v>47161</v>
      </c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>
        <f t="shared" ref="EG232:EU232" si="256">ROUND(EG203,0)</f>
        <v>0</v>
      </c>
      <c r="EH232" s="4">
        <f t="shared" si="256"/>
        <v>0</v>
      </c>
      <c r="EI232" s="4">
        <f t="shared" si="256"/>
        <v>0</v>
      </c>
      <c r="EJ232" s="4">
        <f t="shared" si="256"/>
        <v>1106370</v>
      </c>
      <c r="EK232" s="4">
        <f t="shared" si="256"/>
        <v>1032120</v>
      </c>
      <c r="EL232" s="4">
        <f t="shared" si="256"/>
        <v>52658</v>
      </c>
      <c r="EM232" s="4">
        <f t="shared" si="256"/>
        <v>21592</v>
      </c>
      <c r="EN232" s="4">
        <f t="shared" si="256"/>
        <v>717391</v>
      </c>
      <c r="EO232" s="4">
        <f t="shared" si="256"/>
        <v>717391</v>
      </c>
      <c r="EP232" s="4">
        <f t="shared" si="256"/>
        <v>0</v>
      </c>
      <c r="EQ232" s="4">
        <f t="shared" si="256"/>
        <v>717391</v>
      </c>
      <c r="ER232" s="4">
        <f t="shared" si="256"/>
        <v>0</v>
      </c>
      <c r="ES232" s="4">
        <f t="shared" si="256"/>
        <v>0</v>
      </c>
      <c r="ET232" s="4">
        <f t="shared" si="256"/>
        <v>0</v>
      </c>
      <c r="EU232" s="4">
        <f t="shared" si="256"/>
        <v>0</v>
      </c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>
        <v>0</v>
      </c>
    </row>
    <row r="234" spans="1:206" x14ac:dyDescent="0.2">
      <c r="A234" s="5">
        <v>50</v>
      </c>
      <c r="B234" s="5">
        <v>0</v>
      </c>
      <c r="C234" s="5">
        <v>0</v>
      </c>
      <c r="D234" s="5">
        <v>1</v>
      </c>
      <c r="E234" s="5">
        <v>201</v>
      </c>
      <c r="F234" s="5">
        <f>ROUND(Source!O232,O234)</f>
        <v>114339</v>
      </c>
      <c r="G234" s="5" t="s">
        <v>288</v>
      </c>
      <c r="H234" s="5" t="s">
        <v>289</v>
      </c>
      <c r="I234" s="5"/>
      <c r="J234" s="5"/>
      <c r="K234" s="5">
        <v>201</v>
      </c>
      <c r="L234" s="5">
        <v>1</v>
      </c>
      <c r="M234" s="5">
        <v>3</v>
      </c>
      <c r="N234" s="5" t="s">
        <v>6</v>
      </c>
      <c r="O234" s="5">
        <v>0</v>
      </c>
      <c r="P234" s="5">
        <f>ROUND(Source!DG232,O234)</f>
        <v>973946</v>
      </c>
      <c r="Q234" s="5"/>
      <c r="R234" s="5"/>
      <c r="S234" s="5"/>
      <c r="T234" s="5"/>
      <c r="U234" s="5"/>
      <c r="V234" s="5"/>
      <c r="W234" s="5"/>
    </row>
    <row r="235" spans="1:206" x14ac:dyDescent="0.2">
      <c r="A235" s="5">
        <v>50</v>
      </c>
      <c r="B235" s="5">
        <v>0</v>
      </c>
      <c r="C235" s="5">
        <v>0</v>
      </c>
      <c r="D235" s="5">
        <v>1</v>
      </c>
      <c r="E235" s="5">
        <v>202</v>
      </c>
      <c r="F235" s="5">
        <f>ROUND(Source!P232,O235)</f>
        <v>95652</v>
      </c>
      <c r="G235" s="5" t="s">
        <v>290</v>
      </c>
      <c r="H235" s="5" t="s">
        <v>291</v>
      </c>
      <c r="I235" s="5"/>
      <c r="J235" s="5"/>
      <c r="K235" s="5">
        <v>202</v>
      </c>
      <c r="L235" s="5">
        <v>2</v>
      </c>
      <c r="M235" s="5">
        <v>3</v>
      </c>
      <c r="N235" s="5" t="s">
        <v>6</v>
      </c>
      <c r="O235" s="5">
        <v>0</v>
      </c>
      <c r="P235" s="5">
        <f>ROUND(Source!DH232,O235)</f>
        <v>717391</v>
      </c>
      <c r="Q235" s="5"/>
      <c r="R235" s="5"/>
      <c r="S235" s="5"/>
      <c r="T235" s="5"/>
      <c r="U235" s="5"/>
      <c r="V235" s="5"/>
      <c r="W235" s="5"/>
    </row>
    <row r="236" spans="1:206" x14ac:dyDescent="0.2">
      <c r="A236" s="5">
        <v>50</v>
      </c>
      <c r="B236" s="5">
        <v>0</v>
      </c>
      <c r="C236" s="5">
        <v>0</v>
      </c>
      <c r="D236" s="5">
        <v>1</v>
      </c>
      <c r="E236" s="5">
        <v>222</v>
      </c>
      <c r="F236" s="5">
        <f>ROUND(Source!AO232,O236)</f>
        <v>0</v>
      </c>
      <c r="G236" s="5" t="s">
        <v>292</v>
      </c>
      <c r="H236" s="5" t="s">
        <v>293</v>
      </c>
      <c r="I236" s="5"/>
      <c r="J236" s="5"/>
      <c r="K236" s="5">
        <v>222</v>
      </c>
      <c r="L236" s="5">
        <v>3</v>
      </c>
      <c r="M236" s="5">
        <v>3</v>
      </c>
      <c r="N236" s="5" t="s">
        <v>6</v>
      </c>
      <c r="O236" s="5">
        <v>0</v>
      </c>
      <c r="P236" s="5">
        <f>ROUND(Source!EG232,O236)</f>
        <v>0</v>
      </c>
      <c r="Q236" s="5"/>
      <c r="R236" s="5"/>
      <c r="S236" s="5"/>
      <c r="T236" s="5"/>
      <c r="U236" s="5"/>
      <c r="V236" s="5"/>
      <c r="W236" s="5"/>
    </row>
    <row r="237" spans="1:206" x14ac:dyDescent="0.2">
      <c r="A237" s="5">
        <v>50</v>
      </c>
      <c r="B237" s="5">
        <v>0</v>
      </c>
      <c r="C237" s="5">
        <v>0</v>
      </c>
      <c r="D237" s="5">
        <v>1</v>
      </c>
      <c r="E237" s="5">
        <v>225</v>
      </c>
      <c r="F237" s="5">
        <f>ROUND(Source!AV232,O237)</f>
        <v>95652</v>
      </c>
      <c r="G237" s="5" t="s">
        <v>294</v>
      </c>
      <c r="H237" s="5" t="s">
        <v>295</v>
      </c>
      <c r="I237" s="5"/>
      <c r="J237" s="5"/>
      <c r="K237" s="5">
        <v>225</v>
      </c>
      <c r="L237" s="5">
        <v>4</v>
      </c>
      <c r="M237" s="5">
        <v>3</v>
      </c>
      <c r="N237" s="5" t="s">
        <v>6</v>
      </c>
      <c r="O237" s="5">
        <v>0</v>
      </c>
      <c r="P237" s="5">
        <f>ROUND(Source!EN232,O237)</f>
        <v>717391</v>
      </c>
      <c r="Q237" s="5"/>
      <c r="R237" s="5"/>
      <c r="S237" s="5"/>
      <c r="T237" s="5"/>
      <c r="U237" s="5"/>
      <c r="V237" s="5"/>
      <c r="W237" s="5"/>
    </row>
    <row r="238" spans="1:206" x14ac:dyDescent="0.2">
      <c r="A238" s="5">
        <v>50</v>
      </c>
      <c r="B238" s="5">
        <v>0</v>
      </c>
      <c r="C238" s="5">
        <v>0</v>
      </c>
      <c r="D238" s="5">
        <v>1</v>
      </c>
      <c r="E238" s="5">
        <v>226</v>
      </c>
      <c r="F238" s="5">
        <f>ROUND(Source!AW232,O238)</f>
        <v>95652</v>
      </c>
      <c r="G238" s="5" t="s">
        <v>296</v>
      </c>
      <c r="H238" s="5" t="s">
        <v>297</v>
      </c>
      <c r="I238" s="5"/>
      <c r="J238" s="5"/>
      <c r="K238" s="5">
        <v>226</v>
      </c>
      <c r="L238" s="5">
        <v>5</v>
      </c>
      <c r="M238" s="5">
        <v>3</v>
      </c>
      <c r="N238" s="5" t="s">
        <v>6</v>
      </c>
      <c r="O238" s="5">
        <v>0</v>
      </c>
      <c r="P238" s="5">
        <f>ROUND(Source!EO232,O238)</f>
        <v>717391</v>
      </c>
      <c r="Q238" s="5"/>
      <c r="R238" s="5"/>
      <c r="S238" s="5"/>
      <c r="T238" s="5"/>
      <c r="U238" s="5"/>
      <c r="V238" s="5"/>
      <c r="W238" s="5"/>
    </row>
    <row r="239" spans="1:206" x14ac:dyDescent="0.2">
      <c r="A239" s="5">
        <v>50</v>
      </c>
      <c r="B239" s="5">
        <v>0</v>
      </c>
      <c r="C239" s="5">
        <v>0</v>
      </c>
      <c r="D239" s="5">
        <v>1</v>
      </c>
      <c r="E239" s="5">
        <v>227</v>
      </c>
      <c r="F239" s="5">
        <f>ROUND(Source!AX232,O239)</f>
        <v>0</v>
      </c>
      <c r="G239" s="5" t="s">
        <v>298</v>
      </c>
      <c r="H239" s="5" t="s">
        <v>299</v>
      </c>
      <c r="I239" s="5"/>
      <c r="J239" s="5"/>
      <c r="K239" s="5">
        <v>227</v>
      </c>
      <c r="L239" s="5">
        <v>6</v>
      </c>
      <c r="M239" s="5">
        <v>3</v>
      </c>
      <c r="N239" s="5" t="s">
        <v>6</v>
      </c>
      <c r="O239" s="5">
        <v>0</v>
      </c>
      <c r="P239" s="5">
        <f>ROUND(Source!EP232,O239)</f>
        <v>0</v>
      </c>
      <c r="Q239" s="5"/>
      <c r="R239" s="5"/>
      <c r="S239" s="5"/>
      <c r="T239" s="5"/>
      <c r="U239" s="5"/>
      <c r="V239" s="5"/>
      <c r="W239" s="5"/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228</v>
      </c>
      <c r="F240" s="5">
        <f>ROUND(Source!AY232,O240)</f>
        <v>95652</v>
      </c>
      <c r="G240" s="5" t="s">
        <v>300</v>
      </c>
      <c r="H240" s="5" t="s">
        <v>301</v>
      </c>
      <c r="I240" s="5"/>
      <c r="J240" s="5"/>
      <c r="K240" s="5">
        <v>228</v>
      </c>
      <c r="L240" s="5">
        <v>7</v>
      </c>
      <c r="M240" s="5">
        <v>3</v>
      </c>
      <c r="N240" s="5" t="s">
        <v>6</v>
      </c>
      <c r="O240" s="5">
        <v>0</v>
      </c>
      <c r="P240" s="5">
        <f>ROUND(Source!EQ232,O240)</f>
        <v>717391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216</v>
      </c>
      <c r="F241" s="5">
        <f>ROUND(Source!AP232,O241)</f>
        <v>0</v>
      </c>
      <c r="G241" s="5" t="s">
        <v>302</v>
      </c>
      <c r="H241" s="5" t="s">
        <v>303</v>
      </c>
      <c r="I241" s="5"/>
      <c r="J241" s="5"/>
      <c r="K241" s="5">
        <v>216</v>
      </c>
      <c r="L241" s="5">
        <v>8</v>
      </c>
      <c r="M241" s="5">
        <v>3</v>
      </c>
      <c r="N241" s="5" t="s">
        <v>6</v>
      </c>
      <c r="O241" s="5">
        <v>0</v>
      </c>
      <c r="P241" s="5">
        <f>ROUND(Source!EH232,O241)</f>
        <v>0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223</v>
      </c>
      <c r="F242" s="5">
        <f>ROUND(Source!AQ232,O242)</f>
        <v>0</v>
      </c>
      <c r="G242" s="5" t="s">
        <v>304</v>
      </c>
      <c r="H242" s="5" t="s">
        <v>305</v>
      </c>
      <c r="I242" s="5"/>
      <c r="J242" s="5"/>
      <c r="K242" s="5">
        <v>223</v>
      </c>
      <c r="L242" s="5">
        <v>9</v>
      </c>
      <c r="M242" s="5">
        <v>3</v>
      </c>
      <c r="N242" s="5" t="s">
        <v>6</v>
      </c>
      <c r="O242" s="5">
        <v>0</v>
      </c>
      <c r="P242" s="5">
        <f>ROUND(Source!EI232,O242)</f>
        <v>0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229</v>
      </c>
      <c r="F243" s="5">
        <f>ROUND(Source!AZ232,O243)</f>
        <v>0</v>
      </c>
      <c r="G243" s="5" t="s">
        <v>306</v>
      </c>
      <c r="H243" s="5" t="s">
        <v>307</v>
      </c>
      <c r="I243" s="5"/>
      <c r="J243" s="5"/>
      <c r="K243" s="5">
        <v>229</v>
      </c>
      <c r="L243" s="5">
        <v>10</v>
      </c>
      <c r="M243" s="5">
        <v>3</v>
      </c>
      <c r="N243" s="5" t="s">
        <v>6</v>
      </c>
      <c r="O243" s="5">
        <v>0</v>
      </c>
      <c r="P243" s="5">
        <f>ROUND(Source!ER232,O243)</f>
        <v>0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203</v>
      </c>
      <c r="F244" s="5">
        <f>ROUND(Source!Q232,O244)</f>
        <v>14728</v>
      </c>
      <c r="G244" s="5" t="s">
        <v>308</v>
      </c>
      <c r="H244" s="5" t="s">
        <v>309</v>
      </c>
      <c r="I244" s="5"/>
      <c r="J244" s="5"/>
      <c r="K244" s="5">
        <v>203</v>
      </c>
      <c r="L244" s="5">
        <v>11</v>
      </c>
      <c r="M244" s="5">
        <v>3</v>
      </c>
      <c r="N244" s="5" t="s">
        <v>6</v>
      </c>
      <c r="O244" s="5">
        <v>0</v>
      </c>
      <c r="P244" s="5">
        <f>ROUND(Source!DI232,O244)</f>
        <v>184107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231</v>
      </c>
      <c r="F245" s="5">
        <f>ROUND(Source!BB232,O245)</f>
        <v>0</v>
      </c>
      <c r="G245" s="5" t="s">
        <v>310</v>
      </c>
      <c r="H245" s="5" t="s">
        <v>311</v>
      </c>
      <c r="I245" s="5"/>
      <c r="J245" s="5"/>
      <c r="K245" s="5">
        <v>231</v>
      </c>
      <c r="L245" s="5">
        <v>12</v>
      </c>
      <c r="M245" s="5">
        <v>3</v>
      </c>
      <c r="N245" s="5" t="s">
        <v>6</v>
      </c>
      <c r="O245" s="5">
        <v>0</v>
      </c>
      <c r="P245" s="5">
        <f>ROUND(Source!ET232,O245)</f>
        <v>0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204</v>
      </c>
      <c r="F246" s="5">
        <f>ROUND(Source!R232,O246)</f>
        <v>1570</v>
      </c>
      <c r="G246" s="5" t="s">
        <v>312</v>
      </c>
      <c r="H246" s="5" t="s">
        <v>313</v>
      </c>
      <c r="I246" s="5"/>
      <c r="J246" s="5"/>
      <c r="K246" s="5">
        <v>204</v>
      </c>
      <c r="L246" s="5">
        <v>13</v>
      </c>
      <c r="M246" s="5">
        <v>3</v>
      </c>
      <c r="N246" s="5" t="s">
        <v>6</v>
      </c>
      <c r="O246" s="5">
        <v>0</v>
      </c>
      <c r="P246" s="5">
        <f>ROUND(Source!DJ232,O246)</f>
        <v>28747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205</v>
      </c>
      <c r="F247" s="5">
        <f>ROUND(Source!S232,O247)</f>
        <v>3959</v>
      </c>
      <c r="G247" s="5" t="s">
        <v>314</v>
      </c>
      <c r="H247" s="5" t="s">
        <v>315</v>
      </c>
      <c r="I247" s="5"/>
      <c r="J247" s="5"/>
      <c r="K247" s="5">
        <v>205</v>
      </c>
      <c r="L247" s="5">
        <v>14</v>
      </c>
      <c r="M247" s="5">
        <v>3</v>
      </c>
      <c r="N247" s="5" t="s">
        <v>6</v>
      </c>
      <c r="O247" s="5">
        <v>0</v>
      </c>
      <c r="P247" s="5">
        <f>ROUND(Source!DK232,O247)</f>
        <v>72448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232</v>
      </c>
      <c r="F248" s="5">
        <f>ROUND(Source!BC232,O248)</f>
        <v>0</v>
      </c>
      <c r="G248" s="5" t="s">
        <v>316</v>
      </c>
      <c r="H248" s="5" t="s">
        <v>317</v>
      </c>
      <c r="I248" s="5"/>
      <c r="J248" s="5"/>
      <c r="K248" s="5">
        <v>232</v>
      </c>
      <c r="L248" s="5">
        <v>15</v>
      </c>
      <c r="M248" s="5">
        <v>3</v>
      </c>
      <c r="N248" s="5" t="s">
        <v>6</v>
      </c>
      <c r="O248" s="5">
        <v>0</v>
      </c>
      <c r="P248" s="5">
        <f>ROUND(Source!EU232,O248)</f>
        <v>0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214</v>
      </c>
      <c r="F249" s="5">
        <f>ROUND(Source!AS232,O249)</f>
        <v>117865</v>
      </c>
      <c r="G249" s="5" t="s">
        <v>318</v>
      </c>
      <c r="H249" s="5" t="s">
        <v>319</v>
      </c>
      <c r="I249" s="5"/>
      <c r="J249" s="5"/>
      <c r="K249" s="5">
        <v>214</v>
      </c>
      <c r="L249" s="5">
        <v>16</v>
      </c>
      <c r="M249" s="5">
        <v>3</v>
      </c>
      <c r="N249" s="5" t="s">
        <v>6</v>
      </c>
      <c r="O249" s="5">
        <v>0</v>
      </c>
      <c r="P249" s="5">
        <f>ROUND(Source!EK232,O249)</f>
        <v>1032120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215</v>
      </c>
      <c r="F250" s="5">
        <f>ROUND(Source!AT232,O250)</f>
        <v>3895</v>
      </c>
      <c r="G250" s="5" t="s">
        <v>320</v>
      </c>
      <c r="H250" s="5" t="s">
        <v>321</v>
      </c>
      <c r="I250" s="5"/>
      <c r="J250" s="5"/>
      <c r="K250" s="5">
        <v>215</v>
      </c>
      <c r="L250" s="5">
        <v>17</v>
      </c>
      <c r="M250" s="5">
        <v>3</v>
      </c>
      <c r="N250" s="5" t="s">
        <v>6</v>
      </c>
      <c r="O250" s="5">
        <v>0</v>
      </c>
      <c r="P250" s="5">
        <f>ROUND(Source!EL232,O250)</f>
        <v>52658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217</v>
      </c>
      <c r="F251" s="5">
        <f>ROUND(Source!AU232,O251)</f>
        <v>1294</v>
      </c>
      <c r="G251" s="5" t="s">
        <v>322</v>
      </c>
      <c r="H251" s="5" t="s">
        <v>323</v>
      </c>
      <c r="I251" s="5"/>
      <c r="J251" s="5"/>
      <c r="K251" s="5">
        <v>217</v>
      </c>
      <c r="L251" s="5">
        <v>18</v>
      </c>
      <c r="M251" s="5">
        <v>3</v>
      </c>
      <c r="N251" s="5" t="s">
        <v>6</v>
      </c>
      <c r="O251" s="5">
        <v>0</v>
      </c>
      <c r="P251" s="5">
        <f>ROUND(Source!EM232,O251)</f>
        <v>21592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230</v>
      </c>
      <c r="F252" s="5">
        <f>ROUND(Source!BA232,O252)</f>
        <v>0</v>
      </c>
      <c r="G252" s="5" t="s">
        <v>324</v>
      </c>
      <c r="H252" s="5" t="s">
        <v>325</v>
      </c>
      <c r="I252" s="5"/>
      <c r="J252" s="5"/>
      <c r="K252" s="5">
        <v>230</v>
      </c>
      <c r="L252" s="5">
        <v>19</v>
      </c>
      <c r="M252" s="5">
        <v>3</v>
      </c>
      <c r="N252" s="5" t="s">
        <v>6</v>
      </c>
      <c r="O252" s="5">
        <v>0</v>
      </c>
      <c r="P252" s="5">
        <f>ROUND(Source!ES232,O252)</f>
        <v>0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206</v>
      </c>
      <c r="F253" s="5">
        <f>ROUND(Source!T232,O253)</f>
        <v>0</v>
      </c>
      <c r="G253" s="5" t="s">
        <v>326</v>
      </c>
      <c r="H253" s="5" t="s">
        <v>327</v>
      </c>
      <c r="I253" s="5"/>
      <c r="J253" s="5"/>
      <c r="K253" s="5">
        <v>206</v>
      </c>
      <c r="L253" s="5">
        <v>20</v>
      </c>
      <c r="M253" s="5">
        <v>3</v>
      </c>
      <c r="N253" s="5" t="s">
        <v>6</v>
      </c>
      <c r="O253" s="5">
        <v>0</v>
      </c>
      <c r="P253" s="5">
        <f>ROUND(Source!DL232,O253)</f>
        <v>0</v>
      </c>
      <c r="Q253" s="5"/>
      <c r="R253" s="5"/>
      <c r="S253" s="5"/>
      <c r="T253" s="5"/>
      <c r="U253" s="5"/>
      <c r="V253" s="5"/>
      <c r="W253" s="5"/>
    </row>
    <row r="254" spans="1:23" x14ac:dyDescent="0.2">
      <c r="A254" s="5">
        <v>50</v>
      </c>
      <c r="B254" s="5">
        <v>0</v>
      </c>
      <c r="C254" s="5">
        <v>0</v>
      </c>
      <c r="D254" s="5">
        <v>1</v>
      </c>
      <c r="E254" s="5">
        <v>207</v>
      </c>
      <c r="F254" s="5">
        <f>Source!U232</f>
        <v>413.93999999999994</v>
      </c>
      <c r="G254" s="5" t="s">
        <v>328</v>
      </c>
      <c r="H254" s="5" t="s">
        <v>329</v>
      </c>
      <c r="I254" s="5"/>
      <c r="J254" s="5"/>
      <c r="K254" s="5">
        <v>207</v>
      </c>
      <c r="L254" s="5">
        <v>21</v>
      </c>
      <c r="M254" s="5">
        <v>3</v>
      </c>
      <c r="N254" s="5" t="s">
        <v>6</v>
      </c>
      <c r="O254" s="5">
        <v>-1</v>
      </c>
      <c r="P254" s="5">
        <f>Source!DM232</f>
        <v>413.93999999999994</v>
      </c>
      <c r="Q254" s="5"/>
      <c r="R254" s="5"/>
      <c r="S254" s="5"/>
      <c r="T254" s="5"/>
      <c r="U254" s="5"/>
      <c r="V254" s="5"/>
      <c r="W254" s="5"/>
    </row>
    <row r="255" spans="1:23" x14ac:dyDescent="0.2">
      <c r="A255" s="5">
        <v>50</v>
      </c>
      <c r="B255" s="5">
        <v>0</v>
      </c>
      <c r="C255" s="5">
        <v>0</v>
      </c>
      <c r="D255" s="5">
        <v>1</v>
      </c>
      <c r="E255" s="5">
        <v>208</v>
      </c>
      <c r="F255" s="5">
        <f>Source!V232</f>
        <v>137.69999999999999</v>
      </c>
      <c r="G255" s="5" t="s">
        <v>330</v>
      </c>
      <c r="H255" s="5" t="s">
        <v>331</v>
      </c>
      <c r="I255" s="5"/>
      <c r="J255" s="5"/>
      <c r="K255" s="5">
        <v>208</v>
      </c>
      <c r="L255" s="5">
        <v>22</v>
      </c>
      <c r="M255" s="5">
        <v>3</v>
      </c>
      <c r="N255" s="5" t="s">
        <v>6</v>
      </c>
      <c r="O255" s="5">
        <v>-1</v>
      </c>
      <c r="P255" s="5">
        <f>Source!DN232</f>
        <v>137.69999999999999</v>
      </c>
      <c r="Q255" s="5"/>
      <c r="R255" s="5"/>
      <c r="S255" s="5"/>
      <c r="T255" s="5"/>
      <c r="U255" s="5"/>
      <c r="V255" s="5"/>
      <c r="W255" s="5"/>
    </row>
    <row r="256" spans="1:23" x14ac:dyDescent="0.2">
      <c r="A256" s="5">
        <v>50</v>
      </c>
      <c r="B256" s="5">
        <v>0</v>
      </c>
      <c r="C256" s="5">
        <v>0</v>
      </c>
      <c r="D256" s="5">
        <v>1</v>
      </c>
      <c r="E256" s="5">
        <v>209</v>
      </c>
      <c r="F256" s="5">
        <f>ROUND(Source!W232,O256)</f>
        <v>0</v>
      </c>
      <c r="G256" s="5" t="s">
        <v>332</v>
      </c>
      <c r="H256" s="5" t="s">
        <v>333</v>
      </c>
      <c r="I256" s="5"/>
      <c r="J256" s="5"/>
      <c r="K256" s="5">
        <v>209</v>
      </c>
      <c r="L256" s="5">
        <v>23</v>
      </c>
      <c r="M256" s="5">
        <v>3</v>
      </c>
      <c r="N256" s="5" t="s">
        <v>6</v>
      </c>
      <c r="O256" s="5">
        <v>0</v>
      </c>
      <c r="P256" s="5">
        <f>ROUND(Source!DO232,O256)</f>
        <v>0</v>
      </c>
      <c r="Q256" s="5"/>
      <c r="R256" s="5"/>
      <c r="S256" s="5"/>
      <c r="T256" s="5"/>
      <c r="U256" s="5"/>
      <c r="V256" s="5"/>
      <c r="W256" s="5"/>
    </row>
    <row r="257" spans="1:23" x14ac:dyDescent="0.2">
      <c r="A257" s="5">
        <v>50</v>
      </c>
      <c r="B257" s="5">
        <v>0</v>
      </c>
      <c r="C257" s="5">
        <v>0</v>
      </c>
      <c r="D257" s="5">
        <v>1</v>
      </c>
      <c r="E257" s="5">
        <v>210</v>
      </c>
      <c r="F257" s="5">
        <f>ROUND(Source!X232,O257)</f>
        <v>5494</v>
      </c>
      <c r="G257" s="5" t="s">
        <v>334</v>
      </c>
      <c r="H257" s="5" t="s">
        <v>335</v>
      </c>
      <c r="I257" s="5"/>
      <c r="J257" s="5"/>
      <c r="K257" s="5">
        <v>210</v>
      </c>
      <c r="L257" s="5">
        <v>24</v>
      </c>
      <c r="M257" s="5">
        <v>3</v>
      </c>
      <c r="N257" s="5" t="s">
        <v>6</v>
      </c>
      <c r="O257" s="5">
        <v>0</v>
      </c>
      <c r="P257" s="5">
        <f>ROUND(Source!DP232,O257)</f>
        <v>85263</v>
      </c>
      <c r="Q257" s="5"/>
      <c r="R257" s="5"/>
      <c r="S257" s="5"/>
      <c r="T257" s="5"/>
      <c r="U257" s="5"/>
      <c r="V257" s="5"/>
      <c r="W257" s="5"/>
    </row>
    <row r="258" spans="1:23" x14ac:dyDescent="0.2">
      <c r="A258" s="5">
        <v>50</v>
      </c>
      <c r="B258" s="5">
        <v>0</v>
      </c>
      <c r="C258" s="5">
        <v>0</v>
      </c>
      <c r="D258" s="5">
        <v>1</v>
      </c>
      <c r="E258" s="5">
        <v>211</v>
      </c>
      <c r="F258" s="5">
        <f>ROUND(Source!Y232,O258)</f>
        <v>3221</v>
      </c>
      <c r="G258" s="5" t="s">
        <v>336</v>
      </c>
      <c r="H258" s="5" t="s">
        <v>337</v>
      </c>
      <c r="I258" s="5"/>
      <c r="J258" s="5"/>
      <c r="K258" s="5">
        <v>211</v>
      </c>
      <c r="L258" s="5">
        <v>25</v>
      </c>
      <c r="M258" s="5">
        <v>3</v>
      </c>
      <c r="N258" s="5" t="s">
        <v>6</v>
      </c>
      <c r="O258" s="5">
        <v>0</v>
      </c>
      <c r="P258" s="5">
        <f>ROUND(Source!DQ232,O258)</f>
        <v>47161</v>
      </c>
      <c r="Q258" s="5"/>
      <c r="R258" s="5"/>
      <c r="S258" s="5"/>
      <c r="T258" s="5"/>
      <c r="U258" s="5"/>
      <c r="V258" s="5"/>
      <c r="W258" s="5"/>
    </row>
    <row r="259" spans="1:23" x14ac:dyDescent="0.2">
      <c r="A259" s="5">
        <v>50</v>
      </c>
      <c r="B259" s="5">
        <v>0</v>
      </c>
      <c r="C259" s="5">
        <v>0</v>
      </c>
      <c r="D259" s="5">
        <v>1</v>
      </c>
      <c r="E259" s="5">
        <v>224</v>
      </c>
      <c r="F259" s="5">
        <f>ROUND(Source!AR232,O259)</f>
        <v>123054</v>
      </c>
      <c r="G259" s="5" t="s">
        <v>338</v>
      </c>
      <c r="H259" s="5" t="s">
        <v>339</v>
      </c>
      <c r="I259" s="5"/>
      <c r="J259" s="5"/>
      <c r="K259" s="5">
        <v>224</v>
      </c>
      <c r="L259" s="5">
        <v>26</v>
      </c>
      <c r="M259" s="5">
        <v>3</v>
      </c>
      <c r="N259" s="5" t="s">
        <v>6</v>
      </c>
      <c r="O259" s="5">
        <v>0</v>
      </c>
      <c r="P259" s="5">
        <f>ROUND(Source!EJ232,O259)</f>
        <v>1106370</v>
      </c>
      <c r="Q259" s="5"/>
      <c r="R259" s="5"/>
      <c r="S259" s="5"/>
      <c r="T259" s="5"/>
      <c r="U259" s="5"/>
      <c r="V259" s="5"/>
      <c r="W259" s="5"/>
    </row>
    <row r="262" spans="1:23" x14ac:dyDescent="0.2">
      <c r="A262">
        <v>70</v>
      </c>
      <c r="B262">
        <v>1</v>
      </c>
      <c r="D262">
        <v>1</v>
      </c>
      <c r="E262" t="s">
        <v>340</v>
      </c>
      <c r="F262" t="s">
        <v>341</v>
      </c>
      <c r="G262">
        <v>1</v>
      </c>
      <c r="H262">
        <v>0</v>
      </c>
      <c r="I262" t="s">
        <v>342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1</v>
      </c>
    </row>
    <row r="263" spans="1:23" x14ac:dyDescent="0.2">
      <c r="A263">
        <v>70</v>
      </c>
      <c r="B263">
        <v>1</v>
      </c>
      <c r="D263">
        <v>2</v>
      </c>
      <c r="E263" t="s">
        <v>343</v>
      </c>
      <c r="F263" t="s">
        <v>344</v>
      </c>
      <c r="G263">
        <v>0</v>
      </c>
      <c r="H263">
        <v>0</v>
      </c>
      <c r="I263" t="s">
        <v>342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0</v>
      </c>
    </row>
    <row r="264" spans="1:23" x14ac:dyDescent="0.2">
      <c r="A264">
        <v>70</v>
      </c>
      <c r="B264">
        <v>1</v>
      </c>
      <c r="D264">
        <v>3</v>
      </c>
      <c r="E264" t="s">
        <v>345</v>
      </c>
      <c r="F264" t="s">
        <v>346</v>
      </c>
      <c r="G264">
        <v>0</v>
      </c>
      <c r="H264">
        <v>0</v>
      </c>
      <c r="I264" t="s">
        <v>342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0</v>
      </c>
    </row>
    <row r="265" spans="1:23" x14ac:dyDescent="0.2">
      <c r="A265">
        <v>70</v>
      </c>
      <c r="B265">
        <v>1</v>
      </c>
      <c r="D265">
        <v>4</v>
      </c>
      <c r="E265" t="s">
        <v>347</v>
      </c>
      <c r="F265" t="s">
        <v>348</v>
      </c>
      <c r="G265">
        <v>0</v>
      </c>
      <c r="H265">
        <v>0</v>
      </c>
      <c r="I265" t="s">
        <v>342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0</v>
      </c>
    </row>
    <row r="266" spans="1:23" x14ac:dyDescent="0.2">
      <c r="A266">
        <v>70</v>
      </c>
      <c r="B266">
        <v>1</v>
      </c>
      <c r="D266">
        <v>5</v>
      </c>
      <c r="E266" t="s">
        <v>349</v>
      </c>
      <c r="F266" t="s">
        <v>350</v>
      </c>
      <c r="G266">
        <v>0</v>
      </c>
      <c r="H266">
        <v>0</v>
      </c>
      <c r="I266" t="s">
        <v>342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0</v>
      </c>
    </row>
    <row r="267" spans="1:23" x14ac:dyDescent="0.2">
      <c r="A267">
        <v>70</v>
      </c>
      <c r="B267">
        <v>1</v>
      </c>
      <c r="D267">
        <v>6</v>
      </c>
      <c r="E267" t="s">
        <v>351</v>
      </c>
      <c r="F267" t="s">
        <v>352</v>
      </c>
      <c r="G267">
        <v>0</v>
      </c>
      <c r="H267">
        <v>0</v>
      </c>
      <c r="I267" t="s">
        <v>342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0</v>
      </c>
    </row>
    <row r="268" spans="1:23" x14ac:dyDescent="0.2">
      <c r="A268">
        <v>70</v>
      </c>
      <c r="B268">
        <v>1</v>
      </c>
      <c r="D268">
        <v>7</v>
      </c>
      <c r="E268" t="s">
        <v>353</v>
      </c>
      <c r="F268" t="s">
        <v>354</v>
      </c>
      <c r="G268">
        <v>0</v>
      </c>
      <c r="H268">
        <v>0</v>
      </c>
      <c r="I268" t="s">
        <v>342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0</v>
      </c>
    </row>
    <row r="269" spans="1:23" x14ac:dyDescent="0.2">
      <c r="A269">
        <v>70</v>
      </c>
      <c r="B269">
        <v>1</v>
      </c>
      <c r="D269">
        <v>8</v>
      </c>
      <c r="E269" t="s">
        <v>355</v>
      </c>
      <c r="F269" t="s">
        <v>356</v>
      </c>
      <c r="G269">
        <v>0</v>
      </c>
      <c r="H269">
        <v>0</v>
      </c>
      <c r="I269" t="s">
        <v>342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0</v>
      </c>
    </row>
    <row r="270" spans="1:23" x14ac:dyDescent="0.2">
      <c r="A270">
        <v>70</v>
      </c>
      <c r="B270">
        <v>1</v>
      </c>
      <c r="D270">
        <v>9</v>
      </c>
      <c r="E270" t="s">
        <v>357</v>
      </c>
      <c r="F270" t="s">
        <v>358</v>
      </c>
      <c r="G270">
        <v>0</v>
      </c>
      <c r="H270">
        <v>0</v>
      </c>
      <c r="I270" t="s">
        <v>342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0</v>
      </c>
    </row>
    <row r="271" spans="1:23" x14ac:dyDescent="0.2">
      <c r="A271">
        <v>70</v>
      </c>
      <c r="B271">
        <v>1</v>
      </c>
      <c r="D271">
        <v>1</v>
      </c>
      <c r="E271" t="s">
        <v>359</v>
      </c>
      <c r="F271" t="s">
        <v>360</v>
      </c>
      <c r="G271">
        <v>1</v>
      </c>
      <c r="H271">
        <v>1</v>
      </c>
      <c r="I271" t="s">
        <v>342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1</v>
      </c>
    </row>
    <row r="272" spans="1:23" x14ac:dyDescent="0.2">
      <c r="A272">
        <v>70</v>
      </c>
      <c r="B272">
        <v>1</v>
      </c>
      <c r="D272">
        <v>2</v>
      </c>
      <c r="E272" t="s">
        <v>361</v>
      </c>
      <c r="F272" t="s">
        <v>362</v>
      </c>
      <c r="G272">
        <v>1</v>
      </c>
      <c r="H272">
        <v>1</v>
      </c>
      <c r="I272" t="s">
        <v>342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1</v>
      </c>
    </row>
    <row r="273" spans="1:15" x14ac:dyDescent="0.2">
      <c r="A273">
        <v>70</v>
      </c>
      <c r="B273">
        <v>1</v>
      </c>
      <c r="D273">
        <v>3</v>
      </c>
      <c r="E273" t="s">
        <v>363</v>
      </c>
      <c r="F273" t="s">
        <v>364</v>
      </c>
      <c r="G273">
        <v>1</v>
      </c>
      <c r="H273">
        <v>0</v>
      </c>
      <c r="I273" t="s">
        <v>342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1</v>
      </c>
    </row>
    <row r="274" spans="1:15" x14ac:dyDescent="0.2">
      <c r="A274">
        <v>70</v>
      </c>
      <c r="B274">
        <v>1</v>
      </c>
      <c r="D274">
        <v>4</v>
      </c>
      <c r="E274" t="s">
        <v>365</v>
      </c>
      <c r="F274" t="s">
        <v>366</v>
      </c>
      <c r="G274">
        <v>1</v>
      </c>
      <c r="H274">
        <v>0</v>
      </c>
      <c r="I274" t="s">
        <v>342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1</v>
      </c>
    </row>
    <row r="275" spans="1:15" x14ac:dyDescent="0.2">
      <c r="A275">
        <v>70</v>
      </c>
      <c r="B275">
        <v>1</v>
      </c>
      <c r="D275">
        <v>5</v>
      </c>
      <c r="E275" t="s">
        <v>367</v>
      </c>
      <c r="F275" t="s">
        <v>368</v>
      </c>
      <c r="G275">
        <v>1</v>
      </c>
      <c r="H275">
        <v>0</v>
      </c>
      <c r="I275" t="s">
        <v>342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0.85</v>
      </c>
    </row>
    <row r="276" spans="1:15" x14ac:dyDescent="0.2">
      <c r="A276">
        <v>70</v>
      </c>
      <c r="B276">
        <v>1</v>
      </c>
      <c r="D276">
        <v>6</v>
      </c>
      <c r="E276" t="s">
        <v>369</v>
      </c>
      <c r="F276" t="s">
        <v>370</v>
      </c>
      <c r="G276">
        <v>1</v>
      </c>
      <c r="H276">
        <v>0</v>
      </c>
      <c r="I276" t="s">
        <v>342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0.8</v>
      </c>
    </row>
    <row r="277" spans="1:15" x14ac:dyDescent="0.2">
      <c r="A277">
        <v>70</v>
      </c>
      <c r="B277">
        <v>1</v>
      </c>
      <c r="D277">
        <v>7</v>
      </c>
      <c r="E277" t="s">
        <v>371</v>
      </c>
      <c r="F277" t="s">
        <v>372</v>
      </c>
      <c r="G277">
        <v>1</v>
      </c>
      <c r="H277">
        <v>0</v>
      </c>
      <c r="I277" t="s">
        <v>342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1</v>
      </c>
    </row>
    <row r="278" spans="1:15" x14ac:dyDescent="0.2">
      <c r="A278">
        <v>70</v>
      </c>
      <c r="B278">
        <v>1</v>
      </c>
      <c r="D278">
        <v>8</v>
      </c>
      <c r="E278" t="s">
        <v>373</v>
      </c>
      <c r="F278" t="s">
        <v>374</v>
      </c>
      <c r="G278">
        <v>1</v>
      </c>
      <c r="H278">
        <v>0.8</v>
      </c>
      <c r="I278" t="s">
        <v>342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1</v>
      </c>
    </row>
    <row r="279" spans="1:15" x14ac:dyDescent="0.2">
      <c r="A279">
        <v>70</v>
      </c>
      <c r="B279">
        <v>1</v>
      </c>
      <c r="D279">
        <v>9</v>
      </c>
      <c r="E279" t="s">
        <v>375</v>
      </c>
      <c r="F279" t="s">
        <v>376</v>
      </c>
      <c r="G279">
        <v>1</v>
      </c>
      <c r="H279">
        <v>0.85</v>
      </c>
      <c r="I279" t="s">
        <v>342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1</v>
      </c>
    </row>
    <row r="280" spans="1:15" x14ac:dyDescent="0.2">
      <c r="A280">
        <v>70</v>
      </c>
      <c r="B280">
        <v>1</v>
      </c>
      <c r="D280">
        <v>10</v>
      </c>
      <c r="E280" t="s">
        <v>377</v>
      </c>
      <c r="F280" t="s">
        <v>378</v>
      </c>
      <c r="G280">
        <v>1</v>
      </c>
      <c r="H280">
        <v>0</v>
      </c>
      <c r="I280" t="s">
        <v>342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1</v>
      </c>
    </row>
    <row r="281" spans="1:15" x14ac:dyDescent="0.2">
      <c r="A281">
        <v>70</v>
      </c>
      <c r="B281">
        <v>1</v>
      </c>
      <c r="D281">
        <v>11</v>
      </c>
      <c r="E281" t="s">
        <v>379</v>
      </c>
      <c r="F281" t="s">
        <v>380</v>
      </c>
      <c r="G281">
        <v>1</v>
      </c>
      <c r="H281">
        <v>0</v>
      </c>
      <c r="I281" t="s">
        <v>342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0.94</v>
      </c>
    </row>
    <row r="282" spans="1:15" x14ac:dyDescent="0.2">
      <c r="A282">
        <v>70</v>
      </c>
      <c r="B282">
        <v>1</v>
      </c>
      <c r="D282">
        <v>12</v>
      </c>
      <c r="E282" t="s">
        <v>381</v>
      </c>
      <c r="F282" t="s">
        <v>382</v>
      </c>
      <c r="G282">
        <v>1</v>
      </c>
      <c r="H282">
        <v>0</v>
      </c>
      <c r="I282" t="s">
        <v>342</v>
      </c>
      <c r="J282">
        <v>0</v>
      </c>
      <c r="K282">
        <v>0</v>
      </c>
      <c r="L282" t="s">
        <v>6</v>
      </c>
      <c r="M282" t="s">
        <v>6</v>
      </c>
      <c r="N282">
        <v>0</v>
      </c>
      <c r="O282">
        <v>0.9</v>
      </c>
    </row>
    <row r="283" spans="1:15" x14ac:dyDescent="0.2">
      <c r="A283">
        <v>70</v>
      </c>
      <c r="B283">
        <v>1</v>
      </c>
      <c r="D283">
        <v>13</v>
      </c>
      <c r="E283" t="s">
        <v>383</v>
      </c>
      <c r="F283" t="s">
        <v>384</v>
      </c>
      <c r="G283">
        <v>0.6</v>
      </c>
      <c r="H283">
        <v>0</v>
      </c>
      <c r="I283" t="s">
        <v>342</v>
      </c>
      <c r="J283">
        <v>0</v>
      </c>
      <c r="K283">
        <v>0</v>
      </c>
      <c r="L283" t="s">
        <v>6</v>
      </c>
      <c r="M283" t="s">
        <v>6</v>
      </c>
      <c r="N283">
        <v>0</v>
      </c>
      <c r="O283">
        <v>0.6</v>
      </c>
    </row>
    <row r="284" spans="1:15" x14ac:dyDescent="0.2">
      <c r="A284">
        <v>70</v>
      </c>
      <c r="B284">
        <v>1</v>
      </c>
      <c r="D284">
        <v>14</v>
      </c>
      <c r="E284" t="s">
        <v>385</v>
      </c>
      <c r="F284" t="s">
        <v>386</v>
      </c>
      <c r="G284">
        <v>1</v>
      </c>
      <c r="H284">
        <v>0</v>
      </c>
      <c r="I284" t="s">
        <v>342</v>
      </c>
      <c r="J284">
        <v>0</v>
      </c>
      <c r="K284">
        <v>0</v>
      </c>
      <c r="L284" t="s">
        <v>6</v>
      </c>
      <c r="M284" t="s">
        <v>6</v>
      </c>
      <c r="N284">
        <v>0</v>
      </c>
      <c r="O284">
        <v>1</v>
      </c>
    </row>
    <row r="285" spans="1:15" x14ac:dyDescent="0.2">
      <c r="A285">
        <v>70</v>
      </c>
      <c r="B285">
        <v>1</v>
      </c>
      <c r="D285">
        <v>15</v>
      </c>
      <c r="E285" t="s">
        <v>387</v>
      </c>
      <c r="F285" t="s">
        <v>388</v>
      </c>
      <c r="G285">
        <v>1.2</v>
      </c>
      <c r="H285">
        <v>0</v>
      </c>
      <c r="I285" t="s">
        <v>342</v>
      </c>
      <c r="J285">
        <v>0</v>
      </c>
      <c r="K285">
        <v>0</v>
      </c>
      <c r="L285" t="s">
        <v>6</v>
      </c>
      <c r="M285" t="s">
        <v>6</v>
      </c>
      <c r="N285">
        <v>0</v>
      </c>
      <c r="O285">
        <v>1.2</v>
      </c>
    </row>
    <row r="286" spans="1:15" x14ac:dyDescent="0.2">
      <c r="A286">
        <v>70</v>
      </c>
      <c r="B286">
        <v>1</v>
      </c>
      <c r="D286">
        <v>16</v>
      </c>
      <c r="E286" t="s">
        <v>389</v>
      </c>
      <c r="F286" t="s">
        <v>390</v>
      </c>
      <c r="G286">
        <v>1</v>
      </c>
      <c r="H286">
        <v>0</v>
      </c>
      <c r="I286" t="s">
        <v>342</v>
      </c>
      <c r="J286">
        <v>0</v>
      </c>
      <c r="K286">
        <v>0</v>
      </c>
      <c r="L286" t="s">
        <v>6</v>
      </c>
      <c r="M286" t="s">
        <v>6</v>
      </c>
      <c r="N286">
        <v>0</v>
      </c>
      <c r="O286">
        <v>1</v>
      </c>
    </row>
    <row r="287" spans="1:15" x14ac:dyDescent="0.2">
      <c r="A287">
        <v>70</v>
      </c>
      <c r="B287">
        <v>1</v>
      </c>
      <c r="D287">
        <v>17</v>
      </c>
      <c r="E287" t="s">
        <v>391</v>
      </c>
      <c r="F287" t="s">
        <v>392</v>
      </c>
      <c r="G287">
        <v>1</v>
      </c>
      <c r="H287">
        <v>0</v>
      </c>
      <c r="I287" t="s">
        <v>342</v>
      </c>
      <c r="J287">
        <v>0</v>
      </c>
      <c r="K287">
        <v>0</v>
      </c>
      <c r="L287" t="s">
        <v>6</v>
      </c>
      <c r="M287" t="s">
        <v>6</v>
      </c>
      <c r="N287">
        <v>0</v>
      </c>
      <c r="O287">
        <v>1</v>
      </c>
    </row>
    <row r="288" spans="1:15" x14ac:dyDescent="0.2">
      <c r="A288">
        <v>70</v>
      </c>
      <c r="B288">
        <v>1</v>
      </c>
      <c r="D288">
        <v>18</v>
      </c>
      <c r="E288" t="s">
        <v>393</v>
      </c>
      <c r="F288" t="s">
        <v>394</v>
      </c>
      <c r="G288">
        <v>1</v>
      </c>
      <c r="H288">
        <v>0</v>
      </c>
      <c r="I288" t="s">
        <v>342</v>
      </c>
      <c r="J288">
        <v>0</v>
      </c>
      <c r="K288">
        <v>0</v>
      </c>
      <c r="L288" t="s">
        <v>6</v>
      </c>
      <c r="M288" t="s">
        <v>6</v>
      </c>
      <c r="N288">
        <v>0</v>
      </c>
      <c r="O288">
        <v>1</v>
      </c>
    </row>
    <row r="289" spans="1:34" x14ac:dyDescent="0.2">
      <c r="A289">
        <v>70</v>
      </c>
      <c r="B289">
        <v>1</v>
      </c>
      <c r="D289">
        <v>19</v>
      </c>
      <c r="E289" t="s">
        <v>395</v>
      </c>
      <c r="F289" t="s">
        <v>392</v>
      </c>
      <c r="G289">
        <v>1</v>
      </c>
      <c r="H289">
        <v>0</v>
      </c>
      <c r="I289" t="s">
        <v>342</v>
      </c>
      <c r="J289">
        <v>0</v>
      </c>
      <c r="K289">
        <v>0</v>
      </c>
      <c r="L289" t="s">
        <v>6</v>
      </c>
      <c r="M289" t="s">
        <v>6</v>
      </c>
      <c r="N289">
        <v>0</v>
      </c>
      <c r="O289">
        <v>1</v>
      </c>
    </row>
    <row r="290" spans="1:34" x14ac:dyDescent="0.2">
      <c r="A290">
        <v>70</v>
      </c>
      <c r="B290">
        <v>1</v>
      </c>
      <c r="D290">
        <v>20</v>
      </c>
      <c r="E290" t="s">
        <v>396</v>
      </c>
      <c r="F290" t="s">
        <v>394</v>
      </c>
      <c r="G290">
        <v>1</v>
      </c>
      <c r="H290">
        <v>0</v>
      </c>
      <c r="I290" t="s">
        <v>342</v>
      </c>
      <c r="J290">
        <v>0</v>
      </c>
      <c r="K290">
        <v>0</v>
      </c>
      <c r="L290" t="s">
        <v>6</v>
      </c>
      <c r="M290" t="s">
        <v>6</v>
      </c>
      <c r="N290">
        <v>0</v>
      </c>
      <c r="O290">
        <v>1</v>
      </c>
    </row>
    <row r="291" spans="1:34" x14ac:dyDescent="0.2">
      <c r="A291">
        <v>70</v>
      </c>
      <c r="B291">
        <v>1</v>
      </c>
      <c r="D291">
        <v>21</v>
      </c>
      <c r="E291" t="s">
        <v>397</v>
      </c>
      <c r="F291" t="s">
        <v>398</v>
      </c>
      <c r="G291">
        <v>0</v>
      </c>
      <c r="H291">
        <v>0</v>
      </c>
      <c r="I291" t="s">
        <v>342</v>
      </c>
      <c r="J291">
        <v>0</v>
      </c>
      <c r="K291">
        <v>0</v>
      </c>
      <c r="L291" t="s">
        <v>6</v>
      </c>
      <c r="M291" t="s">
        <v>6</v>
      </c>
      <c r="N291">
        <v>0</v>
      </c>
      <c r="O291">
        <v>0</v>
      </c>
    </row>
    <row r="293" spans="1:34" x14ac:dyDescent="0.2">
      <c r="A293">
        <v>-1</v>
      </c>
    </row>
    <row r="295" spans="1:34" x14ac:dyDescent="0.2">
      <c r="A295" s="4">
        <v>75</v>
      </c>
      <c r="B295" s="4" t="s">
        <v>399</v>
      </c>
      <c r="C295" s="4">
        <v>2000</v>
      </c>
      <c r="D295" s="4">
        <v>0</v>
      </c>
      <c r="E295" s="4">
        <v>1</v>
      </c>
      <c r="F295" s="4">
        <v>0</v>
      </c>
      <c r="G295" s="4">
        <v>0</v>
      </c>
      <c r="H295" s="4">
        <v>1</v>
      </c>
      <c r="I295" s="4">
        <v>0</v>
      </c>
      <c r="J295" s="4">
        <v>4</v>
      </c>
      <c r="K295" s="4">
        <v>0</v>
      </c>
      <c r="L295" s="4">
        <v>0</v>
      </c>
      <c r="M295" s="4">
        <v>0</v>
      </c>
      <c r="N295" s="4">
        <v>34650331</v>
      </c>
      <c r="O295" s="4">
        <v>1</v>
      </c>
    </row>
    <row r="296" spans="1:34" x14ac:dyDescent="0.2">
      <c r="A296" s="4">
        <v>75</v>
      </c>
      <c r="B296" s="4" t="s">
        <v>400</v>
      </c>
      <c r="C296" s="4">
        <v>2018</v>
      </c>
      <c r="D296" s="4">
        <v>1</v>
      </c>
      <c r="E296" s="4">
        <v>0</v>
      </c>
      <c r="F296" s="4">
        <v>0</v>
      </c>
      <c r="G296" s="4">
        <v>0</v>
      </c>
      <c r="H296" s="4">
        <v>1</v>
      </c>
      <c r="I296" s="4">
        <v>0</v>
      </c>
      <c r="J296" s="4">
        <v>4</v>
      </c>
      <c r="K296" s="4">
        <v>0</v>
      </c>
      <c r="L296" s="4">
        <v>0</v>
      </c>
      <c r="M296" s="4">
        <v>1</v>
      </c>
      <c r="N296" s="4">
        <v>34650332</v>
      </c>
      <c r="O296" s="4">
        <v>2</v>
      </c>
    </row>
    <row r="297" spans="1:34" x14ac:dyDescent="0.2">
      <c r="A297" s="6">
        <v>3</v>
      </c>
      <c r="B297" s="6" t="s">
        <v>401</v>
      </c>
      <c r="C297" s="6">
        <v>12.5</v>
      </c>
      <c r="D297" s="6">
        <v>7.5</v>
      </c>
      <c r="E297" s="6">
        <v>12.5</v>
      </c>
      <c r="F297" s="6">
        <v>18.3</v>
      </c>
      <c r="G297" s="6">
        <v>18.3</v>
      </c>
      <c r="H297" s="6">
        <v>7.5</v>
      </c>
      <c r="I297" s="6">
        <v>18.3</v>
      </c>
      <c r="J297" s="6">
        <v>2</v>
      </c>
      <c r="K297" s="6">
        <v>18.3</v>
      </c>
      <c r="L297" s="6">
        <v>12.5</v>
      </c>
      <c r="M297" s="6">
        <v>12.5</v>
      </c>
      <c r="N297" s="6">
        <v>7.5</v>
      </c>
      <c r="O297" s="6">
        <v>7.5</v>
      </c>
      <c r="P297" s="6">
        <v>18.3</v>
      </c>
      <c r="Q297" s="6">
        <v>18.3</v>
      </c>
      <c r="R297" s="6">
        <v>12.5</v>
      </c>
      <c r="S297" s="6" t="s">
        <v>6</v>
      </c>
      <c r="T297" s="6" t="s">
        <v>6</v>
      </c>
      <c r="U297" s="6" t="s">
        <v>6</v>
      </c>
      <c r="V297" s="6" t="s">
        <v>6</v>
      </c>
      <c r="W297" s="6" t="s">
        <v>6</v>
      </c>
      <c r="X297" s="6" t="s">
        <v>6</v>
      </c>
      <c r="Y297" s="6" t="s">
        <v>6</v>
      </c>
      <c r="Z297" s="6" t="s">
        <v>6</v>
      </c>
      <c r="AA297" s="6" t="s">
        <v>6</v>
      </c>
      <c r="AB297" s="6" t="s">
        <v>6</v>
      </c>
      <c r="AC297" s="6" t="s">
        <v>6</v>
      </c>
      <c r="AD297" s="6" t="s">
        <v>6</v>
      </c>
      <c r="AE297" s="6" t="s">
        <v>6</v>
      </c>
      <c r="AF297" s="6" t="s">
        <v>6</v>
      </c>
      <c r="AG297" s="6" t="s">
        <v>6</v>
      </c>
      <c r="AH297" s="6" t="s">
        <v>6</v>
      </c>
    </row>
    <row r="301" spans="1:34" x14ac:dyDescent="0.2">
      <c r="A301">
        <v>65</v>
      </c>
      <c r="C301">
        <v>1</v>
      </c>
      <c r="D301">
        <v>0</v>
      </c>
      <c r="E30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402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34650331</v>
      </c>
      <c r="E14" s="1">
        <v>34650332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(Source!F220)/1000</f>
        <v>117.86499999999999</v>
      </c>
      <c r="F16" s="8">
        <f>(Source!F221)/1000</f>
        <v>3.895</v>
      </c>
      <c r="G16" s="8">
        <f>(Source!F212)/1000</f>
        <v>0</v>
      </c>
      <c r="H16" s="8">
        <f>(Source!F222)/1000+(Source!F223)/1000</f>
        <v>1.294</v>
      </c>
      <c r="I16" s="8">
        <f>E16+F16+G16+H16</f>
        <v>123.05399999999999</v>
      </c>
      <c r="J16" s="8">
        <f>(Source!F218)/1000</f>
        <v>3.9590000000000001</v>
      </c>
      <c r="T16" s="9">
        <f>(Source!P220)/1000</f>
        <v>1032.1199999999999</v>
      </c>
      <c r="U16" s="9">
        <f>(Source!P221)/1000</f>
        <v>52.658000000000001</v>
      </c>
      <c r="V16" s="9">
        <f>(Source!P212)/1000</f>
        <v>0</v>
      </c>
      <c r="W16" s="9">
        <f>(Source!P222)/1000+(Source!P223)/1000</f>
        <v>21.591999999999999</v>
      </c>
      <c r="X16" s="9">
        <f>T16+U16+V16+W16</f>
        <v>1106.3699999999999</v>
      </c>
      <c r="Y16" s="9">
        <f>(Source!P218)/1000</f>
        <v>72.447999999999993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114339</v>
      </c>
      <c r="AU16" s="8">
        <v>95652</v>
      </c>
      <c r="AV16" s="8">
        <v>0</v>
      </c>
      <c r="AW16" s="8">
        <v>0</v>
      </c>
      <c r="AX16" s="8">
        <v>0</v>
      </c>
      <c r="AY16" s="8">
        <v>14728</v>
      </c>
      <c r="AZ16" s="8">
        <v>1570</v>
      </c>
      <c r="BA16" s="8">
        <v>3959</v>
      </c>
      <c r="BB16" s="8">
        <v>117865</v>
      </c>
      <c r="BC16" s="8">
        <v>3895</v>
      </c>
      <c r="BD16" s="8">
        <v>1294</v>
      </c>
      <c r="BE16" s="8">
        <v>0</v>
      </c>
      <c r="BF16" s="8">
        <v>413.93999999999994</v>
      </c>
      <c r="BG16" s="8">
        <v>137.69999999999999</v>
      </c>
      <c r="BH16" s="8">
        <v>0</v>
      </c>
      <c r="BI16" s="8">
        <v>5494</v>
      </c>
      <c r="BJ16" s="8">
        <v>3221</v>
      </c>
      <c r="BK16" s="8">
        <v>123054</v>
      </c>
      <c r="BR16" s="9">
        <v>973946</v>
      </c>
      <c r="BS16" s="9">
        <v>717391</v>
      </c>
      <c r="BT16" s="9">
        <v>0</v>
      </c>
      <c r="BU16" s="9">
        <v>0</v>
      </c>
      <c r="BV16" s="9">
        <v>0</v>
      </c>
      <c r="BW16" s="9">
        <v>184107</v>
      </c>
      <c r="BX16" s="9">
        <v>28747</v>
      </c>
      <c r="BY16" s="9">
        <v>72448</v>
      </c>
      <c r="BZ16" s="9">
        <v>1032120</v>
      </c>
      <c r="CA16" s="9">
        <v>52658</v>
      </c>
      <c r="CB16" s="9">
        <v>21592</v>
      </c>
      <c r="CC16" s="9">
        <v>0</v>
      </c>
      <c r="CD16" s="9">
        <v>413.93999999999994</v>
      </c>
      <c r="CE16" s="9">
        <v>137.69999999999999</v>
      </c>
      <c r="CF16" s="9">
        <v>0</v>
      </c>
      <c r="CG16" s="9">
        <v>85263</v>
      </c>
      <c r="CH16" s="9">
        <v>47161</v>
      </c>
      <c r="CI16" s="9">
        <v>1106370</v>
      </c>
    </row>
    <row r="18" spans="1:40" x14ac:dyDescent="0.2">
      <c r="A18">
        <v>51</v>
      </c>
      <c r="E18" s="10">
        <f>SUMIF(A16:A17,3,E16:E17)</f>
        <v>117.86499999999999</v>
      </c>
      <c r="F18" s="10">
        <f>SUMIF(A16:A17,3,F16:F17)</f>
        <v>3.895</v>
      </c>
      <c r="G18" s="10">
        <f>SUMIF(A16:A17,3,G16:G17)</f>
        <v>0</v>
      </c>
      <c r="H18" s="10">
        <f>SUMIF(A16:A17,3,H16:H17)</f>
        <v>1.294</v>
      </c>
      <c r="I18" s="10">
        <f>SUMIF(A16:A17,3,I16:I17)</f>
        <v>123.05399999999999</v>
      </c>
      <c r="J18" s="10">
        <f>SUMIF(A16:A17,3,J16:J17)</f>
        <v>3.9590000000000001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1032.1199999999999</v>
      </c>
      <c r="U18" s="3">
        <f>SUMIF(A16:A17,3,U16:U17)</f>
        <v>52.658000000000001</v>
      </c>
      <c r="V18" s="3">
        <f>SUMIF(A16:A17,3,V16:V17)</f>
        <v>0</v>
      </c>
      <c r="W18" s="3">
        <f>SUMIF(A16:A17,3,W16:W17)</f>
        <v>21.591999999999999</v>
      </c>
      <c r="X18" s="3">
        <f>SUMIF(A16:A17,3,X16:X17)</f>
        <v>1106.3699999999999</v>
      </c>
      <c r="Y18" s="3">
        <f>SUMIF(A16:A17,3,Y16:Y17)</f>
        <v>72.447999999999993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114339</v>
      </c>
      <c r="G20" s="5" t="s">
        <v>288</v>
      </c>
      <c r="H20" s="5" t="s">
        <v>289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973946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95652</v>
      </c>
      <c r="G21" s="5" t="s">
        <v>290</v>
      </c>
      <c r="H21" s="5" t="s">
        <v>291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717391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292</v>
      </c>
      <c r="H22" s="5" t="s">
        <v>293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95652</v>
      </c>
      <c r="G23" s="5" t="s">
        <v>294</v>
      </c>
      <c r="H23" s="5" t="s">
        <v>295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717391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95652</v>
      </c>
      <c r="G24" s="5" t="s">
        <v>296</v>
      </c>
      <c r="H24" s="5" t="s">
        <v>297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717391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298</v>
      </c>
      <c r="H25" s="5" t="s">
        <v>299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95652</v>
      </c>
      <c r="G26" s="5" t="s">
        <v>300</v>
      </c>
      <c r="H26" s="5" t="s">
        <v>301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717391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302</v>
      </c>
      <c r="H27" s="5" t="s">
        <v>303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304</v>
      </c>
      <c r="H28" s="5" t="s">
        <v>305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306</v>
      </c>
      <c r="H29" s="5" t="s">
        <v>307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14728</v>
      </c>
      <c r="G30" s="5" t="s">
        <v>308</v>
      </c>
      <c r="H30" s="5" t="s">
        <v>309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184107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310</v>
      </c>
      <c r="H31" s="5" t="s">
        <v>311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1570</v>
      </c>
      <c r="G32" s="5" t="s">
        <v>312</v>
      </c>
      <c r="H32" s="5" t="s">
        <v>313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28747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3959</v>
      </c>
      <c r="G33" s="5" t="s">
        <v>314</v>
      </c>
      <c r="H33" s="5" t="s">
        <v>315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72448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316</v>
      </c>
      <c r="H34" s="5" t="s">
        <v>317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117865</v>
      </c>
      <c r="G35" s="5" t="s">
        <v>318</v>
      </c>
      <c r="H35" s="5" t="s">
        <v>319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1032120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3895</v>
      </c>
      <c r="G36" s="5" t="s">
        <v>320</v>
      </c>
      <c r="H36" s="5" t="s">
        <v>321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52658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1294</v>
      </c>
      <c r="G37" s="5" t="s">
        <v>322</v>
      </c>
      <c r="H37" s="5" t="s">
        <v>323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21592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324</v>
      </c>
      <c r="H38" s="5" t="s">
        <v>325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326</v>
      </c>
      <c r="H39" s="5" t="s">
        <v>327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413.93999999999994</v>
      </c>
      <c r="G40" s="5" t="s">
        <v>328</v>
      </c>
      <c r="H40" s="5" t="s">
        <v>329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413.93999999999994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137.69999999999999</v>
      </c>
      <c r="G41" s="5" t="s">
        <v>330</v>
      </c>
      <c r="H41" s="5" t="s">
        <v>331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137.69999999999999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332</v>
      </c>
      <c r="H42" s="5" t="s">
        <v>333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5494</v>
      </c>
      <c r="G43" s="5" t="s">
        <v>334</v>
      </c>
      <c r="H43" s="5" t="s">
        <v>335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85263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3221</v>
      </c>
      <c r="G44" s="5" t="s">
        <v>336</v>
      </c>
      <c r="H44" s="5" t="s">
        <v>337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47161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123054</v>
      </c>
      <c r="G45" s="5" t="s">
        <v>338</v>
      </c>
      <c r="H45" s="5" t="s">
        <v>339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1106370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399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34650331</v>
      </c>
      <c r="O50" s="4">
        <v>1</v>
      </c>
    </row>
    <row r="51" spans="1:34" x14ac:dyDescent="0.2">
      <c r="A51" s="4">
        <v>75</v>
      </c>
      <c r="B51" s="4" t="s">
        <v>400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34650332</v>
      </c>
      <c r="O51" s="4">
        <v>2</v>
      </c>
    </row>
    <row r="52" spans="1:34" x14ac:dyDescent="0.2">
      <c r="A52" s="6">
        <v>3</v>
      </c>
      <c r="B52" s="6" t="s">
        <v>401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34650331</v>
      </c>
      <c r="C1">
        <v>34650394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W1">
        <v>0</v>
      </c>
      <c r="X1">
        <v>-509590494</v>
      </c>
      <c r="Y1">
        <v>0.44</v>
      </c>
      <c r="AA1">
        <v>0</v>
      </c>
      <c r="AB1">
        <v>0</v>
      </c>
      <c r="AC1">
        <v>0</v>
      </c>
      <c r="AD1">
        <v>8.17</v>
      </c>
      <c r="AE1">
        <v>0</v>
      </c>
      <c r="AF1">
        <v>0</v>
      </c>
      <c r="AG1">
        <v>0</v>
      </c>
      <c r="AH1">
        <v>8.17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0.44</v>
      </c>
      <c r="AU1" t="s">
        <v>6</v>
      </c>
      <c r="AV1">
        <v>1</v>
      </c>
      <c r="AW1">
        <v>2</v>
      </c>
      <c r="AX1">
        <v>34650400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11</v>
      </c>
      <c r="CY1">
        <f>AD1</f>
        <v>8.17</v>
      </c>
      <c r="CZ1">
        <f>AH1</f>
        <v>8.17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34650331</v>
      </c>
      <c r="C2">
        <v>34650394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W2">
        <v>0</v>
      </c>
      <c r="X2">
        <v>-1417349443</v>
      </c>
      <c r="Y2">
        <v>0.48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0.48</v>
      </c>
      <c r="AU2" t="s">
        <v>6</v>
      </c>
      <c r="AV2">
        <v>2</v>
      </c>
      <c r="AW2">
        <v>2</v>
      </c>
      <c r="AX2">
        <v>34650401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12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34650331</v>
      </c>
      <c r="C3">
        <v>34650394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W3">
        <v>0</v>
      </c>
      <c r="X3">
        <v>-1718674368</v>
      </c>
      <c r="Y3">
        <v>0.24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0.24</v>
      </c>
      <c r="AU3" t="s">
        <v>6</v>
      </c>
      <c r="AV3">
        <v>0</v>
      </c>
      <c r="AW3">
        <v>2</v>
      </c>
      <c r="AX3">
        <v>34650402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6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34650331</v>
      </c>
      <c r="C4">
        <v>34650394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W4">
        <v>0</v>
      </c>
      <c r="X4">
        <v>-1566678675</v>
      </c>
      <c r="Y4">
        <v>0.24</v>
      </c>
      <c r="AA4">
        <v>0</v>
      </c>
      <c r="AB4">
        <v>4.01</v>
      </c>
      <c r="AC4">
        <v>0</v>
      </c>
      <c r="AD4">
        <v>0</v>
      </c>
      <c r="AE4">
        <v>0</v>
      </c>
      <c r="AF4">
        <v>4.01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0.24</v>
      </c>
      <c r="AU4" t="s">
        <v>6</v>
      </c>
      <c r="AV4">
        <v>0</v>
      </c>
      <c r="AW4">
        <v>2</v>
      </c>
      <c r="AX4">
        <v>34650403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6</v>
      </c>
      <c r="CY4">
        <f>AB4</f>
        <v>4.01</v>
      </c>
      <c r="CZ4">
        <f>AF4</f>
        <v>4.01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34650331</v>
      </c>
      <c r="C5">
        <v>34650394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415</v>
      </c>
      <c r="J5" t="s">
        <v>416</v>
      </c>
      <c r="K5" t="s">
        <v>417</v>
      </c>
      <c r="L5">
        <v>1368</v>
      </c>
      <c r="N5">
        <v>1011</v>
      </c>
      <c r="O5" t="s">
        <v>411</v>
      </c>
      <c r="P5" t="s">
        <v>411</v>
      </c>
      <c r="Q5">
        <v>1</v>
      </c>
      <c r="W5">
        <v>0</v>
      </c>
      <c r="X5">
        <v>-1801140340</v>
      </c>
      <c r="Y5">
        <v>0.24</v>
      </c>
      <c r="AA5">
        <v>0</v>
      </c>
      <c r="AB5">
        <v>74.61</v>
      </c>
      <c r="AC5">
        <v>13.5</v>
      </c>
      <c r="AD5">
        <v>0</v>
      </c>
      <c r="AE5">
        <v>0</v>
      </c>
      <c r="AF5">
        <v>74.61</v>
      </c>
      <c r="AG5">
        <v>13.5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0.24</v>
      </c>
      <c r="AU5" t="s">
        <v>6</v>
      </c>
      <c r="AV5">
        <v>0</v>
      </c>
      <c r="AW5">
        <v>2</v>
      </c>
      <c r="AX5">
        <v>34650404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6</v>
      </c>
      <c r="CY5">
        <f>AB5</f>
        <v>74.61</v>
      </c>
      <c r="CZ5">
        <f>AF5</f>
        <v>74.61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34650332</v>
      </c>
      <c r="C6">
        <v>34650394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403</v>
      </c>
      <c r="J6" t="s">
        <v>6</v>
      </c>
      <c r="K6" t="s">
        <v>404</v>
      </c>
      <c r="L6">
        <v>1191</v>
      </c>
      <c r="N6">
        <v>1013</v>
      </c>
      <c r="O6" t="s">
        <v>405</v>
      </c>
      <c r="P6" t="s">
        <v>405</v>
      </c>
      <c r="Q6">
        <v>1</v>
      </c>
      <c r="W6">
        <v>0</v>
      </c>
      <c r="X6">
        <v>-509590494</v>
      </c>
      <c r="Y6">
        <v>0.44</v>
      </c>
      <c r="AA6">
        <v>0</v>
      </c>
      <c r="AB6">
        <v>0</v>
      </c>
      <c r="AC6">
        <v>0</v>
      </c>
      <c r="AD6">
        <v>149.51</v>
      </c>
      <c r="AE6">
        <v>0</v>
      </c>
      <c r="AF6">
        <v>0</v>
      </c>
      <c r="AG6">
        <v>0</v>
      </c>
      <c r="AH6">
        <v>8.17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0.44</v>
      </c>
      <c r="AU6" t="s">
        <v>6</v>
      </c>
      <c r="AV6">
        <v>1</v>
      </c>
      <c r="AW6">
        <v>2</v>
      </c>
      <c r="AX6">
        <v>34650400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11</v>
      </c>
      <c r="CY6">
        <f>AD6</f>
        <v>149.51</v>
      </c>
      <c r="CZ6">
        <f>AH6</f>
        <v>8.17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34650332</v>
      </c>
      <c r="C7">
        <v>34650394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406</v>
      </c>
      <c r="J7" t="s">
        <v>6</v>
      </c>
      <c r="K7" t="s">
        <v>407</v>
      </c>
      <c r="L7">
        <v>1191</v>
      </c>
      <c r="N7">
        <v>1013</v>
      </c>
      <c r="O7" t="s">
        <v>405</v>
      </c>
      <c r="P7" t="s">
        <v>405</v>
      </c>
      <c r="Q7">
        <v>1</v>
      </c>
      <c r="W7">
        <v>0</v>
      </c>
      <c r="X7">
        <v>-1417349443</v>
      </c>
      <c r="Y7">
        <v>0.48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0.48</v>
      </c>
      <c r="AU7" t="s">
        <v>6</v>
      </c>
      <c r="AV7">
        <v>2</v>
      </c>
      <c r="AW7">
        <v>2</v>
      </c>
      <c r="AX7">
        <v>34650401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12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34650332</v>
      </c>
      <c r="C8">
        <v>34650394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408</v>
      </c>
      <c r="J8" t="s">
        <v>409</v>
      </c>
      <c r="K8" t="s">
        <v>410</v>
      </c>
      <c r="L8">
        <v>1368</v>
      </c>
      <c r="N8">
        <v>1011</v>
      </c>
      <c r="O8" t="s">
        <v>411</v>
      </c>
      <c r="P8" t="s">
        <v>411</v>
      </c>
      <c r="Q8">
        <v>1</v>
      </c>
      <c r="W8">
        <v>0</v>
      </c>
      <c r="X8">
        <v>-1718674368</v>
      </c>
      <c r="Y8">
        <v>0.24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0.24</v>
      </c>
      <c r="AU8" t="s">
        <v>6</v>
      </c>
      <c r="AV8">
        <v>0</v>
      </c>
      <c r="AW8">
        <v>2</v>
      </c>
      <c r="AX8">
        <v>34650402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6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34650332</v>
      </c>
      <c r="C9">
        <v>34650394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412</v>
      </c>
      <c r="J9" t="s">
        <v>413</v>
      </c>
      <c r="K9" t="s">
        <v>414</v>
      </c>
      <c r="L9">
        <v>1368</v>
      </c>
      <c r="N9">
        <v>1011</v>
      </c>
      <c r="O9" t="s">
        <v>411</v>
      </c>
      <c r="P9" t="s">
        <v>411</v>
      </c>
      <c r="Q9">
        <v>1</v>
      </c>
      <c r="W9">
        <v>0</v>
      </c>
      <c r="X9">
        <v>-1566678675</v>
      </c>
      <c r="Y9">
        <v>0.24</v>
      </c>
      <c r="AA9">
        <v>0</v>
      </c>
      <c r="AB9">
        <v>50.13</v>
      </c>
      <c r="AC9">
        <v>0</v>
      </c>
      <c r="AD9">
        <v>0</v>
      </c>
      <c r="AE9">
        <v>0</v>
      </c>
      <c r="AF9">
        <v>4.01</v>
      </c>
      <c r="AG9">
        <v>0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0.24</v>
      </c>
      <c r="AU9" t="s">
        <v>6</v>
      </c>
      <c r="AV9">
        <v>0</v>
      </c>
      <c r="AW9">
        <v>2</v>
      </c>
      <c r="AX9">
        <v>34650403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6</v>
      </c>
      <c r="CY9">
        <f>AB9</f>
        <v>50.13</v>
      </c>
      <c r="CZ9">
        <f>AF9</f>
        <v>4.01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34650332</v>
      </c>
      <c r="C10">
        <v>34650394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415</v>
      </c>
      <c r="J10" t="s">
        <v>416</v>
      </c>
      <c r="K10" t="s">
        <v>417</v>
      </c>
      <c r="L10">
        <v>1368</v>
      </c>
      <c r="N10">
        <v>1011</v>
      </c>
      <c r="O10" t="s">
        <v>411</v>
      </c>
      <c r="P10" t="s">
        <v>411</v>
      </c>
      <c r="Q10">
        <v>1</v>
      </c>
      <c r="W10">
        <v>0</v>
      </c>
      <c r="X10">
        <v>-1801140340</v>
      </c>
      <c r="Y10">
        <v>0.24</v>
      </c>
      <c r="AA10">
        <v>0</v>
      </c>
      <c r="AB10">
        <v>932.63</v>
      </c>
      <c r="AC10">
        <v>247.05</v>
      </c>
      <c r="AD10">
        <v>0</v>
      </c>
      <c r="AE10">
        <v>0</v>
      </c>
      <c r="AF10">
        <v>74.61</v>
      </c>
      <c r="AG10">
        <v>13.5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0.24</v>
      </c>
      <c r="AU10" t="s">
        <v>6</v>
      </c>
      <c r="AV10">
        <v>0</v>
      </c>
      <c r="AW10">
        <v>2</v>
      </c>
      <c r="AX10">
        <v>34650404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6</v>
      </c>
      <c r="CY10">
        <f>AB10</f>
        <v>932.63</v>
      </c>
      <c r="CZ10">
        <f>AF10</f>
        <v>74.61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34650331</v>
      </c>
      <c r="C11">
        <v>34650405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418</v>
      </c>
      <c r="J11" t="s">
        <v>6</v>
      </c>
      <c r="K11" t="s">
        <v>419</v>
      </c>
      <c r="L11">
        <v>1191</v>
      </c>
      <c r="N11">
        <v>1013</v>
      </c>
      <c r="O11" t="s">
        <v>405</v>
      </c>
      <c r="P11" t="s">
        <v>405</v>
      </c>
      <c r="Q11">
        <v>1</v>
      </c>
      <c r="W11">
        <v>0</v>
      </c>
      <c r="X11">
        <v>-719309759</v>
      </c>
      <c r="Y11">
        <v>3.8</v>
      </c>
      <c r="AA11">
        <v>0</v>
      </c>
      <c r="AB11">
        <v>0</v>
      </c>
      <c r="AC11">
        <v>0</v>
      </c>
      <c r="AD11">
        <v>8.86</v>
      </c>
      <c r="AE11">
        <v>0</v>
      </c>
      <c r="AF11">
        <v>0</v>
      </c>
      <c r="AG11">
        <v>0</v>
      </c>
      <c r="AH11">
        <v>8.86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3.8</v>
      </c>
      <c r="AU11" t="s">
        <v>6</v>
      </c>
      <c r="AV11">
        <v>1</v>
      </c>
      <c r="AW11">
        <v>2</v>
      </c>
      <c r="AX11">
        <v>34650424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64.599999999999994</v>
      </c>
      <c r="CY11">
        <f>AD11</f>
        <v>8.86</v>
      </c>
      <c r="CZ11">
        <f>AH11</f>
        <v>8.86</v>
      </c>
      <c r="DA11">
        <f>AL11</f>
        <v>1</v>
      </c>
      <c r="DB11">
        <v>0</v>
      </c>
    </row>
    <row r="12" spans="1:106" x14ac:dyDescent="0.2">
      <c r="A12">
        <f>ROW(Source!A26)</f>
        <v>26</v>
      </c>
      <c r="B12">
        <v>34650331</v>
      </c>
      <c r="C12">
        <v>34650405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406</v>
      </c>
      <c r="J12" t="s">
        <v>6</v>
      </c>
      <c r="K12" t="s">
        <v>407</v>
      </c>
      <c r="L12">
        <v>1191</v>
      </c>
      <c r="N12">
        <v>1013</v>
      </c>
      <c r="O12" t="s">
        <v>405</v>
      </c>
      <c r="P12" t="s">
        <v>405</v>
      </c>
      <c r="Q12">
        <v>1</v>
      </c>
      <c r="W12">
        <v>0</v>
      </c>
      <c r="X12">
        <v>-1417349443</v>
      </c>
      <c r="Y12">
        <v>0.97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2</v>
      </c>
      <c r="AW12">
        <v>2</v>
      </c>
      <c r="AX12">
        <v>34650425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16.489999999999998</v>
      </c>
      <c r="CY12">
        <f>AD12</f>
        <v>0</v>
      </c>
      <c r="CZ12">
        <f>AH12</f>
        <v>0</v>
      </c>
      <c r="DA12">
        <f>AL12</f>
        <v>1</v>
      </c>
      <c r="DB12">
        <v>0</v>
      </c>
    </row>
    <row r="13" spans="1:106" x14ac:dyDescent="0.2">
      <c r="A13">
        <f>ROW(Source!A26)</f>
        <v>26</v>
      </c>
      <c r="B13">
        <v>34650331</v>
      </c>
      <c r="C13">
        <v>34650405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420</v>
      </c>
      <c r="J13" t="s">
        <v>421</v>
      </c>
      <c r="K13" t="s">
        <v>422</v>
      </c>
      <c r="L13">
        <v>1368</v>
      </c>
      <c r="N13">
        <v>1011</v>
      </c>
      <c r="O13" t="s">
        <v>411</v>
      </c>
      <c r="P13" t="s">
        <v>411</v>
      </c>
      <c r="Q13">
        <v>1</v>
      </c>
      <c r="W13">
        <v>0</v>
      </c>
      <c r="X13">
        <v>-742200527</v>
      </c>
      <c r="Y13">
        <v>0.78</v>
      </c>
      <c r="AA13">
        <v>0</v>
      </c>
      <c r="AB13">
        <v>138.54</v>
      </c>
      <c r="AC13">
        <v>11.6</v>
      </c>
      <c r="AD13">
        <v>0</v>
      </c>
      <c r="AE13">
        <v>0</v>
      </c>
      <c r="AF13">
        <v>138.54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0.78</v>
      </c>
      <c r="AU13" t="s">
        <v>6</v>
      </c>
      <c r="AV13">
        <v>0</v>
      </c>
      <c r="AW13">
        <v>2</v>
      </c>
      <c r="AX13">
        <v>34650426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13.26</v>
      </c>
      <c r="CY13">
        <f>AB13</f>
        <v>138.54</v>
      </c>
      <c r="CZ13">
        <f>AF13</f>
        <v>138.54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34650331</v>
      </c>
      <c r="C14">
        <v>34650405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423</v>
      </c>
      <c r="J14" t="s">
        <v>424</v>
      </c>
      <c r="K14" t="s">
        <v>425</v>
      </c>
      <c r="L14">
        <v>1368</v>
      </c>
      <c r="N14">
        <v>1011</v>
      </c>
      <c r="O14" t="s">
        <v>411</v>
      </c>
      <c r="P14" t="s">
        <v>411</v>
      </c>
      <c r="Q14">
        <v>1</v>
      </c>
      <c r="W14">
        <v>0</v>
      </c>
      <c r="X14">
        <v>1372534845</v>
      </c>
      <c r="Y14">
        <v>0.19</v>
      </c>
      <c r="AA14">
        <v>0</v>
      </c>
      <c r="AB14">
        <v>65.709999999999994</v>
      </c>
      <c r="AC14">
        <v>11.6</v>
      </c>
      <c r="AD14">
        <v>0</v>
      </c>
      <c r="AE14">
        <v>0</v>
      </c>
      <c r="AF14">
        <v>65.709999999999994</v>
      </c>
      <c r="AG14">
        <v>11.6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0.19</v>
      </c>
      <c r="AU14" t="s">
        <v>6</v>
      </c>
      <c r="AV14">
        <v>0</v>
      </c>
      <c r="AW14">
        <v>2</v>
      </c>
      <c r="AX14">
        <v>34650427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3.23</v>
      </c>
      <c r="CY14">
        <f>AB14</f>
        <v>65.709999999999994</v>
      </c>
      <c r="CZ14">
        <f>AF14</f>
        <v>65.709999999999994</v>
      </c>
      <c r="DA14">
        <f>AJ14</f>
        <v>1</v>
      </c>
      <c r="DB14">
        <v>0</v>
      </c>
    </row>
    <row r="15" spans="1:106" x14ac:dyDescent="0.2">
      <c r="A15">
        <f>ROW(Source!A26)</f>
        <v>26</v>
      </c>
      <c r="B15">
        <v>34650331</v>
      </c>
      <c r="C15">
        <v>34650405</v>
      </c>
      <c r="D15">
        <v>31450127</v>
      </c>
      <c r="E15">
        <v>1</v>
      </c>
      <c r="F15">
        <v>1</v>
      </c>
      <c r="G15">
        <v>1</v>
      </c>
      <c r="H15">
        <v>3</v>
      </c>
      <c r="I15" t="s">
        <v>46</v>
      </c>
      <c r="J15" t="s">
        <v>49</v>
      </c>
      <c r="K15" t="s">
        <v>47</v>
      </c>
      <c r="L15">
        <v>1346</v>
      </c>
      <c r="N15">
        <v>1009</v>
      </c>
      <c r="O15" t="s">
        <v>48</v>
      </c>
      <c r="P15" t="s">
        <v>48</v>
      </c>
      <c r="Q15">
        <v>1</v>
      </c>
      <c r="W15">
        <v>0</v>
      </c>
      <c r="X15">
        <v>813963326</v>
      </c>
      <c r="Y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6</v>
      </c>
      <c r="AT15">
        <v>0</v>
      </c>
      <c r="AU15" t="s">
        <v>6</v>
      </c>
      <c r="AV15">
        <v>0</v>
      </c>
      <c r="AW15">
        <v>2</v>
      </c>
      <c r="AX15">
        <v>34650431</v>
      </c>
      <c r="AY15">
        <v>2</v>
      </c>
      <c r="AZ15">
        <v>22528</v>
      </c>
      <c r="BA15">
        <v>18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0</v>
      </c>
      <c r="CY15">
        <f t="shared" ref="CY15:CY28" si="0">AA15</f>
        <v>0</v>
      </c>
      <c r="CZ15">
        <f t="shared" ref="CZ15:CZ28" si="1">AE15</f>
        <v>0</v>
      </c>
      <c r="DA15">
        <f t="shared" ref="DA15:DA28" si="2">AI15</f>
        <v>1</v>
      </c>
      <c r="DB15">
        <v>0</v>
      </c>
    </row>
    <row r="16" spans="1:106" x14ac:dyDescent="0.2">
      <c r="A16">
        <f>ROW(Source!A26)</f>
        <v>26</v>
      </c>
      <c r="B16">
        <v>34650331</v>
      </c>
      <c r="C16">
        <v>34650405</v>
      </c>
      <c r="D16">
        <v>31453451</v>
      </c>
      <c r="E16">
        <v>1</v>
      </c>
      <c r="F16">
        <v>1</v>
      </c>
      <c r="G16">
        <v>1</v>
      </c>
      <c r="H16">
        <v>3</v>
      </c>
      <c r="I16" t="s">
        <v>52</v>
      </c>
      <c r="J16" t="s">
        <v>54</v>
      </c>
      <c r="K16" t="s">
        <v>53</v>
      </c>
      <c r="L16">
        <v>1354</v>
      </c>
      <c r="N16">
        <v>1010</v>
      </c>
      <c r="O16" t="s">
        <v>31</v>
      </c>
      <c r="P16" t="s">
        <v>31</v>
      </c>
      <c r="Q16">
        <v>1</v>
      </c>
      <c r="W16">
        <v>0</v>
      </c>
      <c r="X16">
        <v>139708595</v>
      </c>
      <c r="Y16">
        <v>0</v>
      </c>
      <c r="AA16">
        <v>3358.74</v>
      </c>
      <c r="AB16">
        <v>0</v>
      </c>
      <c r="AC16">
        <v>0</v>
      </c>
      <c r="AD16">
        <v>0</v>
      </c>
      <c r="AE16">
        <v>3358.74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1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</v>
      </c>
      <c r="AU16" t="s">
        <v>6</v>
      </c>
      <c r="AV16">
        <v>0</v>
      </c>
      <c r="AW16">
        <v>2</v>
      </c>
      <c r="AX16">
        <v>34650432</v>
      </c>
      <c r="AY16">
        <v>1</v>
      </c>
      <c r="AZ16">
        <v>0</v>
      </c>
      <c r="BA16">
        <v>19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0</v>
      </c>
      <c r="CY16">
        <f t="shared" si="0"/>
        <v>3358.74</v>
      </c>
      <c r="CZ16">
        <f t="shared" si="1"/>
        <v>3358.74</v>
      </c>
      <c r="DA16">
        <f t="shared" si="2"/>
        <v>1</v>
      </c>
      <c r="DB16">
        <v>0</v>
      </c>
    </row>
    <row r="17" spans="1:106" x14ac:dyDescent="0.2">
      <c r="A17">
        <f>ROW(Source!A26)</f>
        <v>26</v>
      </c>
      <c r="B17">
        <v>34650331</v>
      </c>
      <c r="C17">
        <v>34650405</v>
      </c>
      <c r="D17">
        <v>31443366</v>
      </c>
      <c r="E17">
        <v>17</v>
      </c>
      <c r="F17">
        <v>1</v>
      </c>
      <c r="G17">
        <v>1</v>
      </c>
      <c r="H17">
        <v>3</v>
      </c>
      <c r="I17" t="s">
        <v>56</v>
      </c>
      <c r="J17" t="s">
        <v>6</v>
      </c>
      <c r="K17" t="s">
        <v>57</v>
      </c>
      <c r="L17">
        <v>1348</v>
      </c>
      <c r="N17">
        <v>1009</v>
      </c>
      <c r="O17" t="s">
        <v>58</v>
      </c>
      <c r="P17" t="s">
        <v>58</v>
      </c>
      <c r="Q17">
        <v>1000</v>
      </c>
      <c r="W17">
        <v>0</v>
      </c>
      <c r="X17">
        <v>1602794472</v>
      </c>
      <c r="Y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1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</v>
      </c>
      <c r="AU17" t="s">
        <v>6</v>
      </c>
      <c r="AV17">
        <v>0</v>
      </c>
      <c r="AW17">
        <v>2</v>
      </c>
      <c r="AX17">
        <v>34650433</v>
      </c>
      <c r="AY17">
        <v>1</v>
      </c>
      <c r="AZ17">
        <v>0</v>
      </c>
      <c r="BA17">
        <v>20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</v>
      </c>
      <c r="CY17">
        <f t="shared" si="0"/>
        <v>0</v>
      </c>
      <c r="CZ17">
        <f t="shared" si="1"/>
        <v>0</v>
      </c>
      <c r="DA17">
        <f t="shared" si="2"/>
        <v>1</v>
      </c>
      <c r="DB17">
        <v>0</v>
      </c>
    </row>
    <row r="18" spans="1:106" x14ac:dyDescent="0.2">
      <c r="A18">
        <f>ROW(Source!A26)</f>
        <v>26</v>
      </c>
      <c r="B18">
        <v>34650331</v>
      </c>
      <c r="C18">
        <v>34650405</v>
      </c>
      <c r="D18">
        <v>31440934</v>
      </c>
      <c r="E18">
        <v>17</v>
      </c>
      <c r="F18">
        <v>1</v>
      </c>
      <c r="G18">
        <v>1</v>
      </c>
      <c r="H18">
        <v>3</v>
      </c>
      <c r="I18" t="s">
        <v>62</v>
      </c>
      <c r="J18" t="s">
        <v>6</v>
      </c>
      <c r="K18" t="s">
        <v>63</v>
      </c>
      <c r="L18">
        <v>1346</v>
      </c>
      <c r="N18">
        <v>1009</v>
      </c>
      <c r="O18" t="s">
        <v>48</v>
      </c>
      <c r="P18" t="s">
        <v>48</v>
      </c>
      <c r="Q18">
        <v>1</v>
      </c>
      <c r="W18">
        <v>0</v>
      </c>
      <c r="X18">
        <v>-1111733769</v>
      </c>
      <c r="Y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1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34650434</v>
      </c>
      <c r="AY18">
        <v>1</v>
      </c>
      <c r="AZ18">
        <v>0</v>
      </c>
      <c r="BA18">
        <v>21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</v>
      </c>
      <c r="CY18">
        <f t="shared" si="0"/>
        <v>0</v>
      </c>
      <c r="CZ18">
        <f t="shared" si="1"/>
        <v>0</v>
      </c>
      <c r="DA18">
        <f t="shared" si="2"/>
        <v>1</v>
      </c>
      <c r="DB18">
        <v>0</v>
      </c>
    </row>
    <row r="19" spans="1:106" x14ac:dyDescent="0.2">
      <c r="A19">
        <f>ROW(Source!A26)</f>
        <v>26</v>
      </c>
      <c r="B19">
        <v>34650331</v>
      </c>
      <c r="C19">
        <v>34650405</v>
      </c>
      <c r="D19">
        <v>31443318</v>
      </c>
      <c r="E19">
        <v>17</v>
      </c>
      <c r="F19">
        <v>1</v>
      </c>
      <c r="G19">
        <v>1</v>
      </c>
      <c r="H19">
        <v>3</v>
      </c>
      <c r="I19" t="s">
        <v>65</v>
      </c>
      <c r="J19" t="s">
        <v>6</v>
      </c>
      <c r="K19" t="s">
        <v>66</v>
      </c>
      <c r="L19">
        <v>1348</v>
      </c>
      <c r="N19">
        <v>1009</v>
      </c>
      <c r="O19" t="s">
        <v>58</v>
      </c>
      <c r="P19" t="s">
        <v>58</v>
      </c>
      <c r="Q19">
        <v>1000</v>
      </c>
      <c r="W19">
        <v>0</v>
      </c>
      <c r="X19">
        <v>1613753229</v>
      </c>
      <c r="Y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0</v>
      </c>
      <c r="AU19" t="s">
        <v>6</v>
      </c>
      <c r="AV19">
        <v>0</v>
      </c>
      <c r="AW19">
        <v>2</v>
      </c>
      <c r="AX19">
        <v>34650435</v>
      </c>
      <c r="AY19">
        <v>1</v>
      </c>
      <c r="AZ19">
        <v>0</v>
      </c>
      <c r="BA19">
        <v>22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Y19*Source!I26</f>
        <v>0</v>
      </c>
      <c r="CY19">
        <f t="shared" si="0"/>
        <v>0</v>
      </c>
      <c r="CZ19">
        <f t="shared" si="1"/>
        <v>0</v>
      </c>
      <c r="DA19">
        <f t="shared" si="2"/>
        <v>1</v>
      </c>
      <c r="DB19">
        <v>0</v>
      </c>
    </row>
    <row r="20" spans="1:106" x14ac:dyDescent="0.2">
      <c r="A20">
        <f>ROW(Source!A26)</f>
        <v>26</v>
      </c>
      <c r="B20">
        <v>34650331</v>
      </c>
      <c r="C20">
        <v>34650405</v>
      </c>
      <c r="D20">
        <v>31482813</v>
      </c>
      <c r="E20">
        <v>1</v>
      </c>
      <c r="F20">
        <v>1</v>
      </c>
      <c r="G20">
        <v>1</v>
      </c>
      <c r="H20">
        <v>3</v>
      </c>
      <c r="I20" t="s">
        <v>68</v>
      </c>
      <c r="J20" t="s">
        <v>70</v>
      </c>
      <c r="K20" t="s">
        <v>69</v>
      </c>
      <c r="L20">
        <v>1348</v>
      </c>
      <c r="N20">
        <v>1009</v>
      </c>
      <c r="O20" t="s">
        <v>58</v>
      </c>
      <c r="P20" t="s">
        <v>58</v>
      </c>
      <c r="Q20">
        <v>1000</v>
      </c>
      <c r="W20">
        <v>0</v>
      </c>
      <c r="X20">
        <v>-1843346877</v>
      </c>
      <c r="Y20">
        <v>0</v>
      </c>
      <c r="AA20">
        <v>15707</v>
      </c>
      <c r="AB20">
        <v>0</v>
      </c>
      <c r="AC20">
        <v>0</v>
      </c>
      <c r="AD20">
        <v>0</v>
      </c>
      <c r="AE20">
        <v>15707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</v>
      </c>
      <c r="AU20" t="s">
        <v>6</v>
      </c>
      <c r="AV20">
        <v>0</v>
      </c>
      <c r="AW20">
        <v>2</v>
      </c>
      <c r="AX20">
        <v>34650436</v>
      </c>
      <c r="AY20">
        <v>1</v>
      </c>
      <c r="AZ20">
        <v>6144</v>
      </c>
      <c r="BA20">
        <v>23</v>
      </c>
      <c r="BB20">
        <v>3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Y20*Source!I26</f>
        <v>0</v>
      </c>
      <c r="CY20">
        <f t="shared" si="0"/>
        <v>15707</v>
      </c>
      <c r="CZ20">
        <f t="shared" si="1"/>
        <v>15707</v>
      </c>
      <c r="DA20">
        <f t="shared" si="2"/>
        <v>1</v>
      </c>
      <c r="DB20">
        <v>0</v>
      </c>
    </row>
    <row r="21" spans="1:106" x14ac:dyDescent="0.2">
      <c r="A21">
        <f>ROW(Source!A26)</f>
        <v>26</v>
      </c>
      <c r="B21">
        <v>34650331</v>
      </c>
      <c r="C21">
        <v>34650405</v>
      </c>
      <c r="D21">
        <v>31482963</v>
      </c>
      <c r="E21">
        <v>1</v>
      </c>
      <c r="F21">
        <v>1</v>
      </c>
      <c r="G21">
        <v>1</v>
      </c>
      <c r="H21">
        <v>3</v>
      </c>
      <c r="I21" t="s">
        <v>72</v>
      </c>
      <c r="J21" t="s">
        <v>74</v>
      </c>
      <c r="K21" t="s">
        <v>73</v>
      </c>
      <c r="L21">
        <v>1348</v>
      </c>
      <c r="N21">
        <v>1009</v>
      </c>
      <c r="O21" t="s">
        <v>58</v>
      </c>
      <c r="P21" t="s">
        <v>58</v>
      </c>
      <c r="Q21">
        <v>1000</v>
      </c>
      <c r="W21">
        <v>0</v>
      </c>
      <c r="X21">
        <v>654489916</v>
      </c>
      <c r="Y21">
        <v>0</v>
      </c>
      <c r="AA21">
        <v>9550.01</v>
      </c>
      <c r="AB21">
        <v>0</v>
      </c>
      <c r="AC21">
        <v>0</v>
      </c>
      <c r="AD21">
        <v>0</v>
      </c>
      <c r="AE21">
        <v>9550.01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0</v>
      </c>
      <c r="AU21" t="s">
        <v>6</v>
      </c>
      <c r="AV21">
        <v>0</v>
      </c>
      <c r="AW21">
        <v>2</v>
      </c>
      <c r="AX21">
        <v>34650437</v>
      </c>
      <c r="AY21">
        <v>1</v>
      </c>
      <c r="AZ21">
        <v>6144</v>
      </c>
      <c r="BA21">
        <v>24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Y21*Source!I26</f>
        <v>0</v>
      </c>
      <c r="CY21">
        <f t="shared" si="0"/>
        <v>9550.01</v>
      </c>
      <c r="CZ21">
        <f t="shared" si="1"/>
        <v>9550.01</v>
      </c>
      <c r="DA21">
        <f t="shared" si="2"/>
        <v>1</v>
      </c>
      <c r="DB21">
        <v>0</v>
      </c>
    </row>
    <row r="22" spans="1:106" x14ac:dyDescent="0.2">
      <c r="A22">
        <f>ROW(Source!A26)</f>
        <v>26</v>
      </c>
      <c r="B22">
        <v>34650331</v>
      </c>
      <c r="C22">
        <v>34650405</v>
      </c>
      <c r="D22">
        <v>31496699</v>
      </c>
      <c r="E22">
        <v>1</v>
      </c>
      <c r="F22">
        <v>1</v>
      </c>
      <c r="G22">
        <v>1</v>
      </c>
      <c r="H22">
        <v>3</v>
      </c>
      <c r="I22" t="s">
        <v>76</v>
      </c>
      <c r="J22" t="s">
        <v>79</v>
      </c>
      <c r="K22" t="s">
        <v>77</v>
      </c>
      <c r="L22">
        <v>1355</v>
      </c>
      <c r="N22">
        <v>1010</v>
      </c>
      <c r="O22" t="s">
        <v>78</v>
      </c>
      <c r="P22" t="s">
        <v>78</v>
      </c>
      <c r="Q22">
        <v>100</v>
      </c>
      <c r="W22">
        <v>0</v>
      </c>
      <c r="X22">
        <v>1556400765</v>
      </c>
      <c r="Y22">
        <v>0</v>
      </c>
      <c r="AA22">
        <v>610</v>
      </c>
      <c r="AB22">
        <v>0</v>
      </c>
      <c r="AC22">
        <v>0</v>
      </c>
      <c r="AD22">
        <v>0</v>
      </c>
      <c r="AE22">
        <v>610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34650438</v>
      </c>
      <c r="AY22">
        <v>1</v>
      </c>
      <c r="AZ22">
        <v>6144</v>
      </c>
      <c r="BA22">
        <v>25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Y22*Source!I26</f>
        <v>0</v>
      </c>
      <c r="CY22">
        <f t="shared" si="0"/>
        <v>610</v>
      </c>
      <c r="CZ22">
        <f t="shared" si="1"/>
        <v>610</v>
      </c>
      <c r="DA22">
        <f t="shared" si="2"/>
        <v>1</v>
      </c>
      <c r="DB22">
        <v>0</v>
      </c>
    </row>
    <row r="23" spans="1:106" x14ac:dyDescent="0.2">
      <c r="A23">
        <f>ROW(Source!A26)</f>
        <v>26</v>
      </c>
      <c r="B23">
        <v>34650331</v>
      </c>
      <c r="C23">
        <v>34650405</v>
      </c>
      <c r="D23">
        <v>31443118</v>
      </c>
      <c r="E23">
        <v>17</v>
      </c>
      <c r="F23">
        <v>1</v>
      </c>
      <c r="G23">
        <v>1</v>
      </c>
      <c r="H23">
        <v>3</v>
      </c>
      <c r="I23" t="s">
        <v>84</v>
      </c>
      <c r="J23" t="s">
        <v>6</v>
      </c>
      <c r="K23" t="s">
        <v>85</v>
      </c>
      <c r="L23">
        <v>1354</v>
      </c>
      <c r="N23">
        <v>1010</v>
      </c>
      <c r="O23" t="s">
        <v>31</v>
      </c>
      <c r="P23" t="s">
        <v>31</v>
      </c>
      <c r="Q23">
        <v>1</v>
      </c>
      <c r="W23">
        <v>0</v>
      </c>
      <c r="X23">
        <v>-1974579473</v>
      </c>
      <c r="Y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1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34650439</v>
      </c>
      <c r="AY23">
        <v>1</v>
      </c>
      <c r="AZ23">
        <v>0</v>
      </c>
      <c r="BA23">
        <v>26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Y23*Source!I26</f>
        <v>0</v>
      </c>
      <c r="CY23">
        <f t="shared" si="0"/>
        <v>0</v>
      </c>
      <c r="CZ23">
        <f t="shared" si="1"/>
        <v>0</v>
      </c>
      <c r="DA23">
        <f t="shared" si="2"/>
        <v>1</v>
      </c>
      <c r="DB23">
        <v>0</v>
      </c>
    </row>
    <row r="24" spans="1:106" x14ac:dyDescent="0.2">
      <c r="A24">
        <f>ROW(Source!A26)</f>
        <v>26</v>
      </c>
      <c r="B24">
        <v>34650331</v>
      </c>
      <c r="C24">
        <v>34650405</v>
      </c>
      <c r="D24">
        <v>31443369</v>
      </c>
      <c r="E24">
        <v>17</v>
      </c>
      <c r="F24">
        <v>1</v>
      </c>
      <c r="G24">
        <v>1</v>
      </c>
      <c r="H24">
        <v>3</v>
      </c>
      <c r="I24" t="s">
        <v>87</v>
      </c>
      <c r="J24" t="s">
        <v>6</v>
      </c>
      <c r="K24" t="s">
        <v>88</v>
      </c>
      <c r="L24">
        <v>1354</v>
      </c>
      <c r="N24">
        <v>1010</v>
      </c>
      <c r="O24" t="s">
        <v>31</v>
      </c>
      <c r="P24" t="s">
        <v>31</v>
      </c>
      <c r="Q24">
        <v>1</v>
      </c>
      <c r="W24">
        <v>0</v>
      </c>
      <c r="X24">
        <v>-1577809094</v>
      </c>
      <c r="Y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1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34650440</v>
      </c>
      <c r="AY24">
        <v>1</v>
      </c>
      <c r="AZ24">
        <v>0</v>
      </c>
      <c r="BA24">
        <v>27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Y24*Source!I26</f>
        <v>0</v>
      </c>
      <c r="CY24">
        <f t="shared" si="0"/>
        <v>0</v>
      </c>
      <c r="CZ24">
        <f t="shared" si="1"/>
        <v>0</v>
      </c>
      <c r="DA24">
        <f t="shared" si="2"/>
        <v>1</v>
      </c>
      <c r="DB24">
        <v>0</v>
      </c>
    </row>
    <row r="25" spans="1:106" x14ac:dyDescent="0.2">
      <c r="A25">
        <f>ROW(Source!A26)</f>
        <v>26</v>
      </c>
      <c r="B25">
        <v>34650331</v>
      </c>
      <c r="C25">
        <v>34650405</v>
      </c>
      <c r="D25">
        <v>31443336</v>
      </c>
      <c r="E25">
        <v>17</v>
      </c>
      <c r="F25">
        <v>1</v>
      </c>
      <c r="G25">
        <v>1</v>
      </c>
      <c r="H25">
        <v>3</v>
      </c>
      <c r="I25" t="s">
        <v>90</v>
      </c>
      <c r="J25" t="s">
        <v>6</v>
      </c>
      <c r="K25" t="s">
        <v>91</v>
      </c>
      <c r="L25">
        <v>1354</v>
      </c>
      <c r="N25">
        <v>1010</v>
      </c>
      <c r="O25" t="s">
        <v>31</v>
      </c>
      <c r="P25" t="s">
        <v>31</v>
      </c>
      <c r="Q25">
        <v>1</v>
      </c>
      <c r="W25">
        <v>0</v>
      </c>
      <c r="X25">
        <v>1584408094</v>
      </c>
      <c r="Y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2</v>
      </c>
      <c r="AX25">
        <v>34650441</v>
      </c>
      <c r="AY25">
        <v>1</v>
      </c>
      <c r="AZ25">
        <v>6144</v>
      </c>
      <c r="BA25">
        <v>28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Y25*Source!I26</f>
        <v>0</v>
      </c>
      <c r="CY25">
        <f t="shared" si="0"/>
        <v>0</v>
      </c>
      <c r="CZ25">
        <f t="shared" si="1"/>
        <v>0</v>
      </c>
      <c r="DA25">
        <f t="shared" si="2"/>
        <v>1</v>
      </c>
      <c r="DB25">
        <v>0</v>
      </c>
    </row>
    <row r="26" spans="1:106" x14ac:dyDescent="0.2">
      <c r="A26">
        <f>ROW(Source!A26)</f>
        <v>26</v>
      </c>
      <c r="B26">
        <v>34650331</v>
      </c>
      <c r="C26">
        <v>34650405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29</v>
      </c>
      <c r="J26" t="s">
        <v>32</v>
      </c>
      <c r="K26" t="s">
        <v>30</v>
      </c>
      <c r="L26">
        <v>1354</v>
      </c>
      <c r="N26">
        <v>1010</v>
      </c>
      <c r="O26" t="s">
        <v>31</v>
      </c>
      <c r="P26" t="s">
        <v>31</v>
      </c>
      <c r="Q26">
        <v>1</v>
      </c>
      <c r="W26">
        <v>0</v>
      </c>
      <c r="X26">
        <v>445135153</v>
      </c>
      <c r="Y26">
        <v>1</v>
      </c>
      <c r="AA26">
        <v>1016</v>
      </c>
      <c r="AB26">
        <v>0</v>
      </c>
      <c r="AC26">
        <v>0</v>
      </c>
      <c r="AD26">
        <v>0</v>
      </c>
      <c r="AE26">
        <v>1016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1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Y26*Source!I26</f>
        <v>17</v>
      </c>
      <c r="CY26">
        <f t="shared" si="0"/>
        <v>1016</v>
      </c>
      <c r="CZ26">
        <f t="shared" si="1"/>
        <v>1016</v>
      </c>
      <c r="DA26">
        <f t="shared" si="2"/>
        <v>1</v>
      </c>
      <c r="DB26">
        <v>0</v>
      </c>
    </row>
    <row r="27" spans="1:106" x14ac:dyDescent="0.2">
      <c r="A27">
        <f>ROW(Source!A26)</f>
        <v>26</v>
      </c>
      <c r="B27">
        <v>34650331</v>
      </c>
      <c r="C27">
        <v>34650405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29</v>
      </c>
      <c r="J27" t="s">
        <v>39</v>
      </c>
      <c r="K27" t="s">
        <v>38</v>
      </c>
      <c r="L27">
        <v>1354</v>
      </c>
      <c r="N27">
        <v>1010</v>
      </c>
      <c r="O27" t="s">
        <v>31</v>
      </c>
      <c r="P27" t="s">
        <v>31</v>
      </c>
      <c r="Q27">
        <v>1</v>
      </c>
      <c r="W27">
        <v>0</v>
      </c>
      <c r="X27">
        <v>600057312</v>
      </c>
      <c r="Y27">
        <v>1.470588</v>
      </c>
      <c r="AA27">
        <v>263.02999999999997</v>
      </c>
      <c r="AB27">
        <v>0</v>
      </c>
      <c r="AC27">
        <v>0</v>
      </c>
      <c r="AD27">
        <v>0</v>
      </c>
      <c r="AE27">
        <v>263.02999999999997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1.470588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Y27*Source!I26</f>
        <v>24.999995999999999</v>
      </c>
      <c r="CY27">
        <f t="shared" si="0"/>
        <v>263.02999999999997</v>
      </c>
      <c r="CZ27">
        <f t="shared" si="1"/>
        <v>263.02999999999997</v>
      </c>
      <c r="DA27">
        <f t="shared" si="2"/>
        <v>1</v>
      </c>
      <c r="DB27">
        <v>0</v>
      </c>
    </row>
    <row r="28" spans="1:106" x14ac:dyDescent="0.2">
      <c r="A28">
        <f>ROW(Source!A26)</f>
        <v>26</v>
      </c>
      <c r="B28">
        <v>34650331</v>
      </c>
      <c r="C28">
        <v>34650405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29</v>
      </c>
      <c r="J28" t="s">
        <v>43</v>
      </c>
      <c r="K28" t="s">
        <v>42</v>
      </c>
      <c r="L28">
        <v>1354</v>
      </c>
      <c r="N28">
        <v>1010</v>
      </c>
      <c r="O28" t="s">
        <v>31</v>
      </c>
      <c r="P28" t="s">
        <v>31</v>
      </c>
      <c r="Q28">
        <v>1</v>
      </c>
      <c r="W28">
        <v>0</v>
      </c>
      <c r="X28">
        <v>-535556701</v>
      </c>
      <c r="Y28">
        <v>2.3529409999999999</v>
      </c>
      <c r="AA28">
        <v>17.440000000000001</v>
      </c>
      <c r="AB28">
        <v>0</v>
      </c>
      <c r="AC28">
        <v>0</v>
      </c>
      <c r="AD28">
        <v>0</v>
      </c>
      <c r="AE28">
        <v>17.440000000000001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1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2.3529409999999999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Y28*Source!I26</f>
        <v>39.999997</v>
      </c>
      <c r="CY28">
        <f t="shared" si="0"/>
        <v>17.440000000000001</v>
      </c>
      <c r="CZ28">
        <f t="shared" si="1"/>
        <v>17.440000000000001</v>
      </c>
      <c r="DA28">
        <f t="shared" si="2"/>
        <v>1</v>
      </c>
      <c r="DB28">
        <v>0</v>
      </c>
    </row>
    <row r="29" spans="1:106" x14ac:dyDescent="0.2">
      <c r="A29">
        <f>ROW(Source!A27)</f>
        <v>27</v>
      </c>
      <c r="B29">
        <v>34650332</v>
      </c>
      <c r="C29">
        <v>34650405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418</v>
      </c>
      <c r="J29" t="s">
        <v>6</v>
      </c>
      <c r="K29" t="s">
        <v>419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W29">
        <v>0</v>
      </c>
      <c r="X29">
        <v>-719309759</v>
      </c>
      <c r="Y29">
        <v>3.8</v>
      </c>
      <c r="AA29">
        <v>0</v>
      </c>
      <c r="AB29">
        <v>0</v>
      </c>
      <c r="AC29">
        <v>0</v>
      </c>
      <c r="AD29">
        <v>162.13999999999999</v>
      </c>
      <c r="AE29">
        <v>0</v>
      </c>
      <c r="AF29">
        <v>0</v>
      </c>
      <c r="AG29">
        <v>0</v>
      </c>
      <c r="AH29">
        <v>8.86</v>
      </c>
      <c r="AI29">
        <v>1</v>
      </c>
      <c r="AJ29">
        <v>1</v>
      </c>
      <c r="AK29">
        <v>1</v>
      </c>
      <c r="AL29">
        <v>18.3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3.8</v>
      </c>
      <c r="AU29" t="s">
        <v>6</v>
      </c>
      <c r="AV29">
        <v>1</v>
      </c>
      <c r="AW29">
        <v>2</v>
      </c>
      <c r="AX29">
        <v>34650424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Y29*Source!I27</f>
        <v>64.599999999999994</v>
      </c>
      <c r="CY29">
        <f>AD29</f>
        <v>162.13999999999999</v>
      </c>
      <c r="CZ29">
        <f>AH29</f>
        <v>8.86</v>
      </c>
      <c r="DA29">
        <f>AL29</f>
        <v>18.3</v>
      </c>
      <c r="DB29">
        <v>0</v>
      </c>
    </row>
    <row r="30" spans="1:106" x14ac:dyDescent="0.2">
      <c r="A30">
        <f>ROW(Source!A27)</f>
        <v>27</v>
      </c>
      <c r="B30">
        <v>34650332</v>
      </c>
      <c r="C30">
        <v>34650405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W30">
        <v>0</v>
      </c>
      <c r="X30">
        <v>-1417349443</v>
      </c>
      <c r="Y30">
        <v>0.97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0.97</v>
      </c>
      <c r="AU30" t="s">
        <v>6</v>
      </c>
      <c r="AV30">
        <v>2</v>
      </c>
      <c r="AW30">
        <v>2</v>
      </c>
      <c r="AX30">
        <v>34650425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Y30*Source!I27</f>
        <v>16.489999999999998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ROW(Source!A27)</f>
        <v>27</v>
      </c>
      <c r="B31">
        <v>34650332</v>
      </c>
      <c r="C31">
        <v>34650405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420</v>
      </c>
      <c r="J31" t="s">
        <v>421</v>
      </c>
      <c r="K31" t="s">
        <v>422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W31">
        <v>0</v>
      </c>
      <c r="X31">
        <v>-742200527</v>
      </c>
      <c r="Y31">
        <v>0.78</v>
      </c>
      <c r="AA31">
        <v>0</v>
      </c>
      <c r="AB31">
        <v>1731.75</v>
      </c>
      <c r="AC31">
        <v>212.28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0.78</v>
      </c>
      <c r="AU31" t="s">
        <v>6</v>
      </c>
      <c r="AV31">
        <v>0</v>
      </c>
      <c r="AW31">
        <v>2</v>
      </c>
      <c r="AX31">
        <v>34650426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Y31*Source!I27</f>
        <v>13.26</v>
      </c>
      <c r="CY31">
        <f>AB31</f>
        <v>1731.75</v>
      </c>
      <c r="CZ31">
        <f>AF31</f>
        <v>138.54</v>
      </c>
      <c r="DA31">
        <f>AJ31</f>
        <v>12.5</v>
      </c>
      <c r="DB31">
        <v>0</v>
      </c>
    </row>
    <row r="32" spans="1:106" x14ac:dyDescent="0.2">
      <c r="A32">
        <f>ROW(Source!A27)</f>
        <v>27</v>
      </c>
      <c r="B32">
        <v>34650332</v>
      </c>
      <c r="C32">
        <v>34650405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423</v>
      </c>
      <c r="J32" t="s">
        <v>424</v>
      </c>
      <c r="K32" t="s">
        <v>425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W32">
        <v>0</v>
      </c>
      <c r="X32">
        <v>1372534845</v>
      </c>
      <c r="Y32">
        <v>0.19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0.19</v>
      </c>
      <c r="AU32" t="s">
        <v>6</v>
      </c>
      <c r="AV32">
        <v>0</v>
      </c>
      <c r="AW32">
        <v>2</v>
      </c>
      <c r="AX32">
        <v>34650427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Y32*Source!I27</f>
        <v>3.23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ROW(Source!A27)</f>
        <v>27</v>
      </c>
      <c r="B33">
        <v>34650332</v>
      </c>
      <c r="C33">
        <v>34650405</v>
      </c>
      <c r="D33">
        <v>31450127</v>
      </c>
      <c r="E33">
        <v>1</v>
      </c>
      <c r="F33">
        <v>1</v>
      </c>
      <c r="G33">
        <v>1</v>
      </c>
      <c r="H33">
        <v>3</v>
      </c>
      <c r="I33" t="s">
        <v>46</v>
      </c>
      <c r="J33" t="s">
        <v>49</v>
      </c>
      <c r="K33" t="s">
        <v>47</v>
      </c>
      <c r="L33">
        <v>1346</v>
      </c>
      <c r="N33">
        <v>1009</v>
      </c>
      <c r="O33" t="s">
        <v>48</v>
      </c>
      <c r="P33" t="s">
        <v>48</v>
      </c>
      <c r="Q33">
        <v>1</v>
      </c>
      <c r="W33">
        <v>0</v>
      </c>
      <c r="X33">
        <v>813963326</v>
      </c>
      <c r="Y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7.5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34650431</v>
      </c>
      <c r="AY33">
        <v>2</v>
      </c>
      <c r="AZ33">
        <v>22528</v>
      </c>
      <c r="BA33">
        <v>36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Y33*Source!I27</f>
        <v>0</v>
      </c>
      <c r="CY33">
        <f t="shared" ref="CY33:CY46" si="3">AA33</f>
        <v>0</v>
      </c>
      <c r="CZ33">
        <f t="shared" ref="CZ33:CZ46" si="4">AE33</f>
        <v>0</v>
      </c>
      <c r="DA33">
        <f t="shared" ref="DA33:DA46" si="5">AI33</f>
        <v>7.5</v>
      </c>
      <c r="DB33">
        <v>0</v>
      </c>
    </row>
    <row r="34" spans="1:106" x14ac:dyDescent="0.2">
      <c r="A34">
        <f>ROW(Source!A27)</f>
        <v>27</v>
      </c>
      <c r="B34">
        <v>34650332</v>
      </c>
      <c r="C34">
        <v>34650405</v>
      </c>
      <c r="D34">
        <v>31453451</v>
      </c>
      <c r="E34">
        <v>1</v>
      </c>
      <c r="F34">
        <v>1</v>
      </c>
      <c r="G34">
        <v>1</v>
      </c>
      <c r="H34">
        <v>3</v>
      </c>
      <c r="I34" t="s">
        <v>52</v>
      </c>
      <c r="J34" t="s">
        <v>54</v>
      </c>
      <c r="K34" t="s">
        <v>53</v>
      </c>
      <c r="L34">
        <v>1354</v>
      </c>
      <c r="N34">
        <v>1010</v>
      </c>
      <c r="O34" t="s">
        <v>31</v>
      </c>
      <c r="P34" t="s">
        <v>31</v>
      </c>
      <c r="Q34">
        <v>1</v>
      </c>
      <c r="W34">
        <v>0</v>
      </c>
      <c r="X34">
        <v>139708595</v>
      </c>
      <c r="Y34">
        <v>0</v>
      </c>
      <c r="AA34">
        <v>25190.55</v>
      </c>
      <c r="AB34">
        <v>0</v>
      </c>
      <c r="AC34">
        <v>0</v>
      </c>
      <c r="AD34">
        <v>0</v>
      </c>
      <c r="AE34">
        <v>3358.74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1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34650432</v>
      </c>
      <c r="AY34">
        <v>1</v>
      </c>
      <c r="AZ34">
        <v>0</v>
      </c>
      <c r="BA34">
        <v>37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Y34*Source!I27</f>
        <v>0</v>
      </c>
      <c r="CY34">
        <f t="shared" si="3"/>
        <v>25190.55</v>
      </c>
      <c r="CZ34">
        <f t="shared" si="4"/>
        <v>3358.74</v>
      </c>
      <c r="DA34">
        <f t="shared" si="5"/>
        <v>7.5</v>
      </c>
      <c r="DB34">
        <v>0</v>
      </c>
    </row>
    <row r="35" spans="1:106" x14ac:dyDescent="0.2">
      <c r="A35">
        <f>ROW(Source!A27)</f>
        <v>27</v>
      </c>
      <c r="B35">
        <v>34650332</v>
      </c>
      <c r="C35">
        <v>34650405</v>
      </c>
      <c r="D35">
        <v>31443366</v>
      </c>
      <c r="E35">
        <v>17</v>
      </c>
      <c r="F35">
        <v>1</v>
      </c>
      <c r="G35">
        <v>1</v>
      </c>
      <c r="H35">
        <v>3</v>
      </c>
      <c r="I35" t="s">
        <v>56</v>
      </c>
      <c r="J35" t="s">
        <v>6</v>
      </c>
      <c r="K35" t="s">
        <v>57</v>
      </c>
      <c r="L35">
        <v>1348</v>
      </c>
      <c r="N35">
        <v>1009</v>
      </c>
      <c r="O35" t="s">
        <v>58</v>
      </c>
      <c r="P35" t="s">
        <v>58</v>
      </c>
      <c r="Q35">
        <v>1000</v>
      </c>
      <c r="W35">
        <v>0</v>
      </c>
      <c r="X35">
        <v>1602794472</v>
      </c>
      <c r="Y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7.5</v>
      </c>
      <c r="AJ35">
        <v>1</v>
      </c>
      <c r="AK35">
        <v>1</v>
      </c>
      <c r="AL35">
        <v>1</v>
      </c>
      <c r="AN35">
        <v>1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34650433</v>
      </c>
      <c r="AY35">
        <v>1</v>
      </c>
      <c r="AZ35">
        <v>0</v>
      </c>
      <c r="BA35">
        <v>38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Y35*Source!I27</f>
        <v>0</v>
      </c>
      <c r="CY35">
        <f t="shared" si="3"/>
        <v>0</v>
      </c>
      <c r="CZ35">
        <f t="shared" si="4"/>
        <v>0</v>
      </c>
      <c r="DA35">
        <f t="shared" si="5"/>
        <v>7.5</v>
      </c>
      <c r="DB35">
        <v>0</v>
      </c>
    </row>
    <row r="36" spans="1:106" x14ac:dyDescent="0.2">
      <c r="A36">
        <f>ROW(Source!A27)</f>
        <v>27</v>
      </c>
      <c r="B36">
        <v>34650332</v>
      </c>
      <c r="C36">
        <v>34650405</v>
      </c>
      <c r="D36">
        <v>31440934</v>
      </c>
      <c r="E36">
        <v>17</v>
      </c>
      <c r="F36">
        <v>1</v>
      </c>
      <c r="G36">
        <v>1</v>
      </c>
      <c r="H36">
        <v>3</v>
      </c>
      <c r="I36" t="s">
        <v>62</v>
      </c>
      <c r="J36" t="s">
        <v>6</v>
      </c>
      <c r="K36" t="s">
        <v>63</v>
      </c>
      <c r="L36">
        <v>1346</v>
      </c>
      <c r="N36">
        <v>1009</v>
      </c>
      <c r="O36" t="s">
        <v>48</v>
      </c>
      <c r="P36" t="s">
        <v>48</v>
      </c>
      <c r="Q36">
        <v>1</v>
      </c>
      <c r="W36">
        <v>0</v>
      </c>
      <c r="X36">
        <v>-1111733769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7.5</v>
      </c>
      <c r="AJ36">
        <v>1</v>
      </c>
      <c r="AK36">
        <v>1</v>
      </c>
      <c r="AL36">
        <v>1</v>
      </c>
      <c r="AN36">
        <v>1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34650434</v>
      </c>
      <c r="AY36">
        <v>1</v>
      </c>
      <c r="AZ36">
        <v>0</v>
      </c>
      <c r="BA36">
        <v>39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Y36*Source!I27</f>
        <v>0</v>
      </c>
      <c r="CY36">
        <f t="shared" si="3"/>
        <v>0</v>
      </c>
      <c r="CZ36">
        <f t="shared" si="4"/>
        <v>0</v>
      </c>
      <c r="DA36">
        <f t="shared" si="5"/>
        <v>7.5</v>
      </c>
      <c r="DB36">
        <v>0</v>
      </c>
    </row>
    <row r="37" spans="1:106" x14ac:dyDescent="0.2">
      <c r="A37">
        <f>ROW(Source!A27)</f>
        <v>27</v>
      </c>
      <c r="B37">
        <v>34650332</v>
      </c>
      <c r="C37">
        <v>34650405</v>
      </c>
      <c r="D37">
        <v>31443318</v>
      </c>
      <c r="E37">
        <v>17</v>
      </c>
      <c r="F37">
        <v>1</v>
      </c>
      <c r="G37">
        <v>1</v>
      </c>
      <c r="H37">
        <v>3</v>
      </c>
      <c r="I37" t="s">
        <v>65</v>
      </c>
      <c r="J37" t="s">
        <v>6</v>
      </c>
      <c r="K37" t="s">
        <v>66</v>
      </c>
      <c r="L37">
        <v>1348</v>
      </c>
      <c r="N37">
        <v>1009</v>
      </c>
      <c r="O37" t="s">
        <v>58</v>
      </c>
      <c r="P37" t="s">
        <v>58</v>
      </c>
      <c r="Q37">
        <v>1000</v>
      </c>
      <c r="W37">
        <v>0</v>
      </c>
      <c r="X37">
        <v>1613753229</v>
      </c>
      <c r="Y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7.5</v>
      </c>
      <c r="AJ37">
        <v>1</v>
      </c>
      <c r="AK37">
        <v>1</v>
      </c>
      <c r="AL37">
        <v>1</v>
      </c>
      <c r="AN37">
        <v>1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34650435</v>
      </c>
      <c r="AY37">
        <v>1</v>
      </c>
      <c r="AZ37">
        <v>0</v>
      </c>
      <c r="BA37">
        <v>40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Y37*Source!I27</f>
        <v>0</v>
      </c>
      <c r="CY37">
        <f t="shared" si="3"/>
        <v>0</v>
      </c>
      <c r="CZ37">
        <f t="shared" si="4"/>
        <v>0</v>
      </c>
      <c r="DA37">
        <f t="shared" si="5"/>
        <v>7.5</v>
      </c>
      <c r="DB37">
        <v>0</v>
      </c>
    </row>
    <row r="38" spans="1:106" x14ac:dyDescent="0.2">
      <c r="A38">
        <f>ROW(Source!A27)</f>
        <v>27</v>
      </c>
      <c r="B38">
        <v>34650332</v>
      </c>
      <c r="C38">
        <v>34650405</v>
      </c>
      <c r="D38">
        <v>31482813</v>
      </c>
      <c r="E38">
        <v>1</v>
      </c>
      <c r="F38">
        <v>1</v>
      </c>
      <c r="G38">
        <v>1</v>
      </c>
      <c r="H38">
        <v>3</v>
      </c>
      <c r="I38" t="s">
        <v>68</v>
      </c>
      <c r="J38" t="s">
        <v>70</v>
      </c>
      <c r="K38" t="s">
        <v>69</v>
      </c>
      <c r="L38">
        <v>1348</v>
      </c>
      <c r="N38">
        <v>1009</v>
      </c>
      <c r="O38" t="s">
        <v>58</v>
      </c>
      <c r="P38" t="s">
        <v>58</v>
      </c>
      <c r="Q38">
        <v>1000</v>
      </c>
      <c r="W38">
        <v>0</v>
      </c>
      <c r="X38">
        <v>-1843346877</v>
      </c>
      <c r="Y38">
        <v>0</v>
      </c>
      <c r="AA38">
        <v>117802.5</v>
      </c>
      <c r="AB38">
        <v>0</v>
      </c>
      <c r="AC38">
        <v>0</v>
      </c>
      <c r="AD38">
        <v>0</v>
      </c>
      <c r="AE38">
        <v>15707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</v>
      </c>
      <c r="AU38" t="s">
        <v>6</v>
      </c>
      <c r="AV38">
        <v>0</v>
      </c>
      <c r="AW38">
        <v>2</v>
      </c>
      <c r="AX38">
        <v>34650436</v>
      </c>
      <c r="AY38">
        <v>1</v>
      </c>
      <c r="AZ38">
        <v>6144</v>
      </c>
      <c r="BA38">
        <v>41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Y38*Source!I27</f>
        <v>0</v>
      </c>
      <c r="CY38">
        <f t="shared" si="3"/>
        <v>117802.5</v>
      </c>
      <c r="CZ38">
        <f t="shared" si="4"/>
        <v>15707</v>
      </c>
      <c r="DA38">
        <f t="shared" si="5"/>
        <v>7.5</v>
      </c>
      <c r="DB38">
        <v>0</v>
      </c>
    </row>
    <row r="39" spans="1:106" x14ac:dyDescent="0.2">
      <c r="A39">
        <f>ROW(Source!A27)</f>
        <v>27</v>
      </c>
      <c r="B39">
        <v>34650332</v>
      </c>
      <c r="C39">
        <v>34650405</v>
      </c>
      <c r="D39">
        <v>31482963</v>
      </c>
      <c r="E39">
        <v>1</v>
      </c>
      <c r="F39">
        <v>1</v>
      </c>
      <c r="G39">
        <v>1</v>
      </c>
      <c r="H39">
        <v>3</v>
      </c>
      <c r="I39" t="s">
        <v>72</v>
      </c>
      <c r="J39" t="s">
        <v>74</v>
      </c>
      <c r="K39" t="s">
        <v>73</v>
      </c>
      <c r="L39">
        <v>1348</v>
      </c>
      <c r="N39">
        <v>1009</v>
      </c>
      <c r="O39" t="s">
        <v>58</v>
      </c>
      <c r="P39" t="s">
        <v>58</v>
      </c>
      <c r="Q39">
        <v>1000</v>
      </c>
      <c r="W39">
        <v>0</v>
      </c>
      <c r="X39">
        <v>654489916</v>
      </c>
      <c r="Y39">
        <v>0</v>
      </c>
      <c r="AA39">
        <v>71625.08</v>
      </c>
      <c r="AB39">
        <v>0</v>
      </c>
      <c r="AC39">
        <v>0</v>
      </c>
      <c r="AD39">
        <v>0</v>
      </c>
      <c r="AE39">
        <v>9550.01</v>
      </c>
      <c r="AF39">
        <v>0</v>
      </c>
      <c r="AG39">
        <v>0</v>
      </c>
      <c r="AH39">
        <v>0</v>
      </c>
      <c r="AI39">
        <v>7.5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34650437</v>
      </c>
      <c r="AY39">
        <v>1</v>
      </c>
      <c r="AZ39">
        <v>6144</v>
      </c>
      <c r="BA39">
        <v>42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Y39*Source!I27</f>
        <v>0</v>
      </c>
      <c r="CY39">
        <f t="shared" si="3"/>
        <v>71625.08</v>
      </c>
      <c r="CZ39">
        <f t="shared" si="4"/>
        <v>9550.01</v>
      </c>
      <c r="DA39">
        <f t="shared" si="5"/>
        <v>7.5</v>
      </c>
      <c r="DB39">
        <v>0</v>
      </c>
    </row>
    <row r="40" spans="1:106" x14ac:dyDescent="0.2">
      <c r="A40">
        <f>ROW(Source!A27)</f>
        <v>27</v>
      </c>
      <c r="B40">
        <v>34650332</v>
      </c>
      <c r="C40">
        <v>34650405</v>
      </c>
      <c r="D40">
        <v>31496699</v>
      </c>
      <c r="E40">
        <v>1</v>
      </c>
      <c r="F40">
        <v>1</v>
      </c>
      <c r="G40">
        <v>1</v>
      </c>
      <c r="H40">
        <v>3</v>
      </c>
      <c r="I40" t="s">
        <v>76</v>
      </c>
      <c r="J40" t="s">
        <v>79</v>
      </c>
      <c r="K40" t="s">
        <v>77</v>
      </c>
      <c r="L40">
        <v>1355</v>
      </c>
      <c r="N40">
        <v>1010</v>
      </c>
      <c r="O40" t="s">
        <v>78</v>
      </c>
      <c r="P40" t="s">
        <v>78</v>
      </c>
      <c r="Q40">
        <v>100</v>
      </c>
      <c r="W40">
        <v>0</v>
      </c>
      <c r="X40">
        <v>1556400765</v>
      </c>
      <c r="Y40">
        <v>0</v>
      </c>
      <c r="AA40">
        <v>4575</v>
      </c>
      <c r="AB40">
        <v>0</v>
      </c>
      <c r="AC40">
        <v>0</v>
      </c>
      <c r="AD40">
        <v>0</v>
      </c>
      <c r="AE40">
        <v>610</v>
      </c>
      <c r="AF40">
        <v>0</v>
      </c>
      <c r="AG40">
        <v>0</v>
      </c>
      <c r="AH40">
        <v>0</v>
      </c>
      <c r="AI40">
        <v>7.5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34650438</v>
      </c>
      <c r="AY40">
        <v>1</v>
      </c>
      <c r="AZ40">
        <v>6144</v>
      </c>
      <c r="BA40">
        <v>43</v>
      </c>
      <c r="BB40">
        <v>3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Y40*Source!I27</f>
        <v>0</v>
      </c>
      <c r="CY40">
        <f t="shared" si="3"/>
        <v>4575</v>
      </c>
      <c r="CZ40">
        <f t="shared" si="4"/>
        <v>610</v>
      </c>
      <c r="DA40">
        <f t="shared" si="5"/>
        <v>7.5</v>
      </c>
      <c r="DB40">
        <v>0</v>
      </c>
    </row>
    <row r="41" spans="1:106" x14ac:dyDescent="0.2">
      <c r="A41">
        <f>ROW(Source!A27)</f>
        <v>27</v>
      </c>
      <c r="B41">
        <v>34650332</v>
      </c>
      <c r="C41">
        <v>34650405</v>
      </c>
      <c r="D41">
        <v>31443118</v>
      </c>
      <c r="E41">
        <v>17</v>
      </c>
      <c r="F41">
        <v>1</v>
      </c>
      <c r="G41">
        <v>1</v>
      </c>
      <c r="H41">
        <v>3</v>
      </c>
      <c r="I41" t="s">
        <v>84</v>
      </c>
      <c r="J41" t="s">
        <v>6</v>
      </c>
      <c r="K41" t="s">
        <v>85</v>
      </c>
      <c r="L41">
        <v>1354</v>
      </c>
      <c r="N41">
        <v>1010</v>
      </c>
      <c r="O41" t="s">
        <v>31</v>
      </c>
      <c r="P41" t="s">
        <v>31</v>
      </c>
      <c r="Q41">
        <v>1</v>
      </c>
      <c r="W41">
        <v>0</v>
      </c>
      <c r="X41">
        <v>-1974579473</v>
      </c>
      <c r="Y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1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34650439</v>
      </c>
      <c r="AY41">
        <v>1</v>
      </c>
      <c r="AZ41">
        <v>0</v>
      </c>
      <c r="BA41">
        <v>44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Y41*Source!I27</f>
        <v>0</v>
      </c>
      <c r="CY41">
        <f t="shared" si="3"/>
        <v>0</v>
      </c>
      <c r="CZ41">
        <f t="shared" si="4"/>
        <v>0</v>
      </c>
      <c r="DA41">
        <f t="shared" si="5"/>
        <v>7.5</v>
      </c>
      <c r="DB41">
        <v>0</v>
      </c>
    </row>
    <row r="42" spans="1:106" x14ac:dyDescent="0.2">
      <c r="A42">
        <f>ROW(Source!A27)</f>
        <v>27</v>
      </c>
      <c r="B42">
        <v>34650332</v>
      </c>
      <c r="C42">
        <v>34650405</v>
      </c>
      <c r="D42">
        <v>31443369</v>
      </c>
      <c r="E42">
        <v>17</v>
      </c>
      <c r="F42">
        <v>1</v>
      </c>
      <c r="G42">
        <v>1</v>
      </c>
      <c r="H42">
        <v>3</v>
      </c>
      <c r="I42" t="s">
        <v>87</v>
      </c>
      <c r="J42" t="s">
        <v>6</v>
      </c>
      <c r="K42" t="s">
        <v>88</v>
      </c>
      <c r="L42">
        <v>1354</v>
      </c>
      <c r="N42">
        <v>1010</v>
      </c>
      <c r="O42" t="s">
        <v>31</v>
      </c>
      <c r="P42" t="s">
        <v>31</v>
      </c>
      <c r="Q42">
        <v>1</v>
      </c>
      <c r="W42">
        <v>0</v>
      </c>
      <c r="X42">
        <v>-1577809094</v>
      </c>
      <c r="Y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1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34650440</v>
      </c>
      <c r="AY42">
        <v>1</v>
      </c>
      <c r="AZ42">
        <v>0</v>
      </c>
      <c r="BA42">
        <v>45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Y42*Source!I27</f>
        <v>0</v>
      </c>
      <c r="CY42">
        <f t="shared" si="3"/>
        <v>0</v>
      </c>
      <c r="CZ42">
        <f t="shared" si="4"/>
        <v>0</v>
      </c>
      <c r="DA42">
        <f t="shared" si="5"/>
        <v>7.5</v>
      </c>
      <c r="DB42">
        <v>0</v>
      </c>
    </row>
    <row r="43" spans="1:106" x14ac:dyDescent="0.2">
      <c r="A43">
        <f>ROW(Source!A27)</f>
        <v>27</v>
      </c>
      <c r="B43">
        <v>34650332</v>
      </c>
      <c r="C43">
        <v>34650405</v>
      </c>
      <c r="D43">
        <v>31443336</v>
      </c>
      <c r="E43">
        <v>17</v>
      </c>
      <c r="F43">
        <v>1</v>
      </c>
      <c r="G43">
        <v>1</v>
      </c>
      <c r="H43">
        <v>3</v>
      </c>
      <c r="I43" t="s">
        <v>90</v>
      </c>
      <c r="J43" t="s">
        <v>6</v>
      </c>
      <c r="K43" t="s">
        <v>91</v>
      </c>
      <c r="L43">
        <v>1354</v>
      </c>
      <c r="N43">
        <v>1010</v>
      </c>
      <c r="O43" t="s">
        <v>31</v>
      </c>
      <c r="P43" t="s">
        <v>31</v>
      </c>
      <c r="Q43">
        <v>1</v>
      </c>
      <c r="W43">
        <v>0</v>
      </c>
      <c r="X43">
        <v>1584408094</v>
      </c>
      <c r="Y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34650441</v>
      </c>
      <c r="AY43">
        <v>1</v>
      </c>
      <c r="AZ43">
        <v>6144</v>
      </c>
      <c r="BA43">
        <v>46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Y43*Source!I27</f>
        <v>0</v>
      </c>
      <c r="CY43">
        <f t="shared" si="3"/>
        <v>0</v>
      </c>
      <c r="CZ43">
        <f t="shared" si="4"/>
        <v>0</v>
      </c>
      <c r="DA43">
        <f t="shared" si="5"/>
        <v>7.5</v>
      </c>
      <c r="DB43">
        <v>0</v>
      </c>
    </row>
    <row r="44" spans="1:106" x14ac:dyDescent="0.2">
      <c r="A44">
        <f>ROW(Source!A27)</f>
        <v>27</v>
      </c>
      <c r="B44">
        <v>34650332</v>
      </c>
      <c r="C44">
        <v>34650405</v>
      </c>
      <c r="D44">
        <v>0</v>
      </c>
      <c r="E44">
        <v>0</v>
      </c>
      <c r="F44">
        <v>1</v>
      </c>
      <c r="G44">
        <v>1</v>
      </c>
      <c r="H44">
        <v>3</v>
      </c>
      <c r="I44" t="s">
        <v>29</v>
      </c>
      <c r="J44" t="s">
        <v>32</v>
      </c>
      <c r="K44" t="s">
        <v>30</v>
      </c>
      <c r="L44">
        <v>1354</v>
      </c>
      <c r="N44">
        <v>1010</v>
      </c>
      <c r="O44" t="s">
        <v>31</v>
      </c>
      <c r="P44" t="s">
        <v>31</v>
      </c>
      <c r="Q44">
        <v>1</v>
      </c>
      <c r="W44">
        <v>0</v>
      </c>
      <c r="X44">
        <v>445135153</v>
      </c>
      <c r="Y44">
        <v>1</v>
      </c>
      <c r="AA44">
        <v>7620</v>
      </c>
      <c r="AB44">
        <v>0</v>
      </c>
      <c r="AC44">
        <v>0</v>
      </c>
      <c r="AD44">
        <v>0</v>
      </c>
      <c r="AE44">
        <v>1016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1</v>
      </c>
      <c r="AU44" t="s">
        <v>6</v>
      </c>
      <c r="AV44">
        <v>0</v>
      </c>
      <c r="AW44">
        <v>1</v>
      </c>
      <c r="AX44">
        <v>-1</v>
      </c>
      <c r="AY44">
        <v>0</v>
      </c>
      <c r="AZ44">
        <v>0</v>
      </c>
      <c r="BA44" t="s">
        <v>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Y44*Source!I27</f>
        <v>17</v>
      </c>
      <c r="CY44">
        <f t="shared" si="3"/>
        <v>7620</v>
      </c>
      <c r="CZ44">
        <f t="shared" si="4"/>
        <v>1016</v>
      </c>
      <c r="DA44">
        <f t="shared" si="5"/>
        <v>7.5</v>
      </c>
      <c r="DB44">
        <v>0</v>
      </c>
    </row>
    <row r="45" spans="1:106" x14ac:dyDescent="0.2">
      <c r="A45">
        <f>ROW(Source!A27)</f>
        <v>27</v>
      </c>
      <c r="B45">
        <v>34650332</v>
      </c>
      <c r="C45">
        <v>34650405</v>
      </c>
      <c r="D45">
        <v>0</v>
      </c>
      <c r="E45">
        <v>0</v>
      </c>
      <c r="F45">
        <v>1</v>
      </c>
      <c r="G45">
        <v>1</v>
      </c>
      <c r="H45">
        <v>3</v>
      </c>
      <c r="I45" t="s">
        <v>29</v>
      </c>
      <c r="J45" t="s">
        <v>39</v>
      </c>
      <c r="K45" t="s">
        <v>38</v>
      </c>
      <c r="L45">
        <v>1354</v>
      </c>
      <c r="N45">
        <v>1010</v>
      </c>
      <c r="O45" t="s">
        <v>31</v>
      </c>
      <c r="P45" t="s">
        <v>31</v>
      </c>
      <c r="Q45">
        <v>1</v>
      </c>
      <c r="W45">
        <v>0</v>
      </c>
      <c r="X45">
        <v>600057312</v>
      </c>
      <c r="Y45">
        <v>1.470588</v>
      </c>
      <c r="AA45">
        <v>1972.75</v>
      </c>
      <c r="AB45">
        <v>0</v>
      </c>
      <c r="AC45">
        <v>0</v>
      </c>
      <c r="AD45">
        <v>0</v>
      </c>
      <c r="AE45">
        <v>263.02999999999997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1.470588</v>
      </c>
      <c r="AU45" t="s">
        <v>6</v>
      </c>
      <c r="AV45">
        <v>0</v>
      </c>
      <c r="AW45">
        <v>1</v>
      </c>
      <c r="AX45">
        <v>-1</v>
      </c>
      <c r="AY45">
        <v>0</v>
      </c>
      <c r="AZ45">
        <v>0</v>
      </c>
      <c r="BA45" t="s">
        <v>6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Y45*Source!I27</f>
        <v>24.999995999999999</v>
      </c>
      <c r="CY45">
        <f t="shared" si="3"/>
        <v>1972.75</v>
      </c>
      <c r="CZ45">
        <f t="shared" si="4"/>
        <v>263.02999999999997</v>
      </c>
      <c r="DA45">
        <f t="shared" si="5"/>
        <v>7.5</v>
      </c>
      <c r="DB45">
        <v>0</v>
      </c>
    </row>
    <row r="46" spans="1:106" x14ac:dyDescent="0.2">
      <c r="A46">
        <f>ROW(Source!A27)</f>
        <v>27</v>
      </c>
      <c r="B46">
        <v>34650332</v>
      </c>
      <c r="C46">
        <v>34650405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29</v>
      </c>
      <c r="J46" t="s">
        <v>43</v>
      </c>
      <c r="K46" t="s">
        <v>42</v>
      </c>
      <c r="L46">
        <v>1354</v>
      </c>
      <c r="N46">
        <v>1010</v>
      </c>
      <c r="O46" t="s">
        <v>31</v>
      </c>
      <c r="P46" t="s">
        <v>31</v>
      </c>
      <c r="Q46">
        <v>1</v>
      </c>
      <c r="W46">
        <v>0</v>
      </c>
      <c r="X46">
        <v>-535556701</v>
      </c>
      <c r="Y46">
        <v>2.3529409999999999</v>
      </c>
      <c r="AA46">
        <v>130.82</v>
      </c>
      <c r="AB46">
        <v>0</v>
      </c>
      <c r="AC46">
        <v>0</v>
      </c>
      <c r="AD46">
        <v>0</v>
      </c>
      <c r="AE46">
        <v>17.440000000000001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1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2.3529409999999999</v>
      </c>
      <c r="AU46" t="s">
        <v>6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Y46*Source!I27</f>
        <v>39.999997</v>
      </c>
      <c r="CY46">
        <f t="shared" si="3"/>
        <v>130.82</v>
      </c>
      <c r="CZ46">
        <f t="shared" si="4"/>
        <v>17.440000000000001</v>
      </c>
      <c r="DA46">
        <f t="shared" si="5"/>
        <v>7.5</v>
      </c>
      <c r="DB46">
        <v>0</v>
      </c>
    </row>
    <row r="47" spans="1:106" x14ac:dyDescent="0.2">
      <c r="A47">
        <f>ROW(Source!A56)</f>
        <v>56</v>
      </c>
      <c r="B47">
        <v>34650331</v>
      </c>
      <c r="C47">
        <v>34650456</v>
      </c>
      <c r="D47">
        <v>31709594</v>
      </c>
      <c r="E47">
        <v>1</v>
      </c>
      <c r="F47">
        <v>1</v>
      </c>
      <c r="G47">
        <v>1</v>
      </c>
      <c r="H47">
        <v>1</v>
      </c>
      <c r="I47" t="s">
        <v>418</v>
      </c>
      <c r="J47" t="s">
        <v>6</v>
      </c>
      <c r="K47" t="s">
        <v>419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W47">
        <v>0</v>
      </c>
      <c r="X47">
        <v>-719309759</v>
      </c>
      <c r="Y47">
        <v>7.9</v>
      </c>
      <c r="AA47">
        <v>0</v>
      </c>
      <c r="AB47">
        <v>0</v>
      </c>
      <c r="AC47">
        <v>0</v>
      </c>
      <c r="AD47">
        <v>8.86</v>
      </c>
      <c r="AE47">
        <v>0</v>
      </c>
      <c r="AF47">
        <v>0</v>
      </c>
      <c r="AG47">
        <v>0</v>
      </c>
      <c r="AH47">
        <v>8.86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7.9</v>
      </c>
      <c r="AU47" t="s">
        <v>6</v>
      </c>
      <c r="AV47">
        <v>1</v>
      </c>
      <c r="AW47">
        <v>2</v>
      </c>
      <c r="AX47">
        <v>34650476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31.6</v>
      </c>
      <c r="CY47">
        <f>AD47</f>
        <v>8.86</v>
      </c>
      <c r="CZ47">
        <f>AH47</f>
        <v>8.86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34650331</v>
      </c>
      <c r="C48">
        <v>34650456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W48">
        <v>0</v>
      </c>
      <c r="X48">
        <v>-1417349443</v>
      </c>
      <c r="Y48">
        <v>2.2599999999999998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2.2599999999999998</v>
      </c>
      <c r="AU48" t="s">
        <v>6</v>
      </c>
      <c r="AV48">
        <v>2</v>
      </c>
      <c r="AW48">
        <v>2</v>
      </c>
      <c r="AX48">
        <v>34650477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9.0399999999999991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34650331</v>
      </c>
      <c r="C49">
        <v>34650456</v>
      </c>
      <c r="D49">
        <v>31526561</v>
      </c>
      <c r="E49">
        <v>1</v>
      </c>
      <c r="F49">
        <v>1</v>
      </c>
      <c r="G49">
        <v>1</v>
      </c>
      <c r="H49">
        <v>2</v>
      </c>
      <c r="I49" t="s">
        <v>420</v>
      </c>
      <c r="J49" t="s">
        <v>421</v>
      </c>
      <c r="K49" t="s">
        <v>422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W49">
        <v>0</v>
      </c>
      <c r="X49">
        <v>-742200527</v>
      </c>
      <c r="Y49">
        <v>1.86</v>
      </c>
      <c r="AA49">
        <v>0</v>
      </c>
      <c r="AB49">
        <v>138.54</v>
      </c>
      <c r="AC49">
        <v>11.6</v>
      </c>
      <c r="AD49">
        <v>0</v>
      </c>
      <c r="AE49">
        <v>0</v>
      </c>
      <c r="AF49">
        <v>138.54</v>
      </c>
      <c r="AG49">
        <v>11.6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1.86</v>
      </c>
      <c r="AU49" t="s">
        <v>6</v>
      </c>
      <c r="AV49">
        <v>0</v>
      </c>
      <c r="AW49">
        <v>2</v>
      </c>
      <c r="AX49">
        <v>34650478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7.44</v>
      </c>
      <c r="CY49">
        <f>AB49</f>
        <v>138.54</v>
      </c>
      <c r="CZ49">
        <f>AF49</f>
        <v>138.54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34650331</v>
      </c>
      <c r="C50">
        <v>34650456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423</v>
      </c>
      <c r="J50" t="s">
        <v>424</v>
      </c>
      <c r="K50" t="s">
        <v>425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W50">
        <v>0</v>
      </c>
      <c r="X50">
        <v>1372534845</v>
      </c>
      <c r="Y50">
        <v>0.4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0.4</v>
      </c>
      <c r="AU50" t="s">
        <v>6</v>
      </c>
      <c r="AV50">
        <v>0</v>
      </c>
      <c r="AW50">
        <v>2</v>
      </c>
      <c r="AX50">
        <v>34650479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1.6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34650331</v>
      </c>
      <c r="C51">
        <v>34650456</v>
      </c>
      <c r="D51">
        <v>31443366</v>
      </c>
      <c r="E51">
        <v>17</v>
      </c>
      <c r="F51">
        <v>1</v>
      </c>
      <c r="G51">
        <v>1</v>
      </c>
      <c r="H51">
        <v>3</v>
      </c>
      <c r="I51" t="s">
        <v>56</v>
      </c>
      <c r="J51" t="s">
        <v>6</v>
      </c>
      <c r="K51" t="s">
        <v>57</v>
      </c>
      <c r="L51">
        <v>1348</v>
      </c>
      <c r="N51">
        <v>1009</v>
      </c>
      <c r="O51" t="s">
        <v>58</v>
      </c>
      <c r="P51" t="s">
        <v>58</v>
      </c>
      <c r="Q51">
        <v>1000</v>
      </c>
      <c r="W51">
        <v>0</v>
      </c>
      <c r="X51">
        <v>1602794472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1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34650486</v>
      </c>
      <c r="AY51">
        <v>1</v>
      </c>
      <c r="AZ51">
        <v>0</v>
      </c>
      <c r="BA51">
        <v>57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 t="shared" ref="CY51:CY65" si="6">AA51</f>
        <v>0</v>
      </c>
      <c r="CZ51">
        <f t="shared" ref="CZ51:CZ65" si="7">AE51</f>
        <v>0</v>
      </c>
      <c r="DA51">
        <f t="shared" ref="DA51:DA65" si="8">AI51</f>
        <v>1</v>
      </c>
      <c r="DB51">
        <v>0</v>
      </c>
    </row>
    <row r="52" spans="1:106" x14ac:dyDescent="0.2">
      <c r="A52">
        <f>ROW(Source!A56)</f>
        <v>56</v>
      </c>
      <c r="B52">
        <v>34650331</v>
      </c>
      <c r="C52">
        <v>34650456</v>
      </c>
      <c r="D52">
        <v>31440934</v>
      </c>
      <c r="E52">
        <v>17</v>
      </c>
      <c r="F52">
        <v>1</v>
      </c>
      <c r="G52">
        <v>1</v>
      </c>
      <c r="H52">
        <v>3</v>
      </c>
      <c r="I52" t="s">
        <v>62</v>
      </c>
      <c r="J52" t="s">
        <v>6</v>
      </c>
      <c r="K52" t="s">
        <v>63</v>
      </c>
      <c r="L52">
        <v>1346</v>
      </c>
      <c r="N52">
        <v>1009</v>
      </c>
      <c r="O52" t="s">
        <v>48</v>
      </c>
      <c r="P52" t="s">
        <v>48</v>
      </c>
      <c r="Q52">
        <v>1</v>
      </c>
      <c r="W52">
        <v>0</v>
      </c>
      <c r="X52">
        <v>-1111733769</v>
      </c>
      <c r="Y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1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34650487</v>
      </c>
      <c r="AY52">
        <v>1</v>
      </c>
      <c r="AZ52">
        <v>0</v>
      </c>
      <c r="BA52">
        <v>58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 t="shared" si="6"/>
        <v>0</v>
      </c>
      <c r="CZ52">
        <f t="shared" si="7"/>
        <v>0</v>
      </c>
      <c r="DA52">
        <f t="shared" si="8"/>
        <v>1</v>
      </c>
      <c r="DB52">
        <v>0</v>
      </c>
    </row>
    <row r="53" spans="1:106" x14ac:dyDescent="0.2">
      <c r="A53">
        <f>ROW(Source!A56)</f>
        <v>56</v>
      </c>
      <c r="B53">
        <v>34650331</v>
      </c>
      <c r="C53">
        <v>34650456</v>
      </c>
      <c r="D53">
        <v>31443318</v>
      </c>
      <c r="E53">
        <v>17</v>
      </c>
      <c r="F53">
        <v>1</v>
      </c>
      <c r="G53">
        <v>1</v>
      </c>
      <c r="H53">
        <v>3</v>
      </c>
      <c r="I53" t="s">
        <v>65</v>
      </c>
      <c r="J53" t="s">
        <v>6</v>
      </c>
      <c r="K53" t="s">
        <v>66</v>
      </c>
      <c r="L53">
        <v>1348</v>
      </c>
      <c r="N53">
        <v>1009</v>
      </c>
      <c r="O53" t="s">
        <v>58</v>
      </c>
      <c r="P53" t="s">
        <v>58</v>
      </c>
      <c r="Q53">
        <v>1000</v>
      </c>
      <c r="W53">
        <v>0</v>
      </c>
      <c r="X53">
        <v>1613753229</v>
      </c>
      <c r="Y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1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34650488</v>
      </c>
      <c r="AY53">
        <v>1</v>
      </c>
      <c r="AZ53">
        <v>0</v>
      </c>
      <c r="BA53">
        <v>59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 t="shared" si="6"/>
        <v>0</v>
      </c>
      <c r="CZ53">
        <f t="shared" si="7"/>
        <v>0</v>
      </c>
      <c r="DA53">
        <f t="shared" si="8"/>
        <v>1</v>
      </c>
      <c r="DB53">
        <v>0</v>
      </c>
    </row>
    <row r="54" spans="1:106" x14ac:dyDescent="0.2">
      <c r="A54">
        <f>ROW(Source!A56)</f>
        <v>56</v>
      </c>
      <c r="B54">
        <v>34650331</v>
      </c>
      <c r="C54">
        <v>34650456</v>
      </c>
      <c r="D54">
        <v>31482813</v>
      </c>
      <c r="E54">
        <v>1</v>
      </c>
      <c r="F54">
        <v>1</v>
      </c>
      <c r="G54">
        <v>1</v>
      </c>
      <c r="H54">
        <v>3</v>
      </c>
      <c r="I54" t="s">
        <v>68</v>
      </c>
      <c r="J54" t="s">
        <v>70</v>
      </c>
      <c r="K54" t="s">
        <v>69</v>
      </c>
      <c r="L54">
        <v>1348</v>
      </c>
      <c r="N54">
        <v>1009</v>
      </c>
      <c r="O54" t="s">
        <v>58</v>
      </c>
      <c r="P54" t="s">
        <v>58</v>
      </c>
      <c r="Q54">
        <v>1000</v>
      </c>
      <c r="W54">
        <v>0</v>
      </c>
      <c r="X54">
        <v>-1843346877</v>
      </c>
      <c r="Y54">
        <v>0</v>
      </c>
      <c r="AA54">
        <v>15707</v>
      </c>
      <c r="AB54">
        <v>0</v>
      </c>
      <c r="AC54">
        <v>0</v>
      </c>
      <c r="AD54">
        <v>0</v>
      </c>
      <c r="AE54">
        <v>15707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34650489</v>
      </c>
      <c r="AY54">
        <v>1</v>
      </c>
      <c r="AZ54">
        <v>6144</v>
      </c>
      <c r="BA54">
        <v>60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 t="shared" si="6"/>
        <v>15707</v>
      </c>
      <c r="CZ54">
        <f t="shared" si="7"/>
        <v>15707</v>
      </c>
      <c r="DA54">
        <f t="shared" si="8"/>
        <v>1</v>
      </c>
      <c r="DB54">
        <v>0</v>
      </c>
    </row>
    <row r="55" spans="1:106" x14ac:dyDescent="0.2">
      <c r="A55">
        <f>ROW(Source!A56)</f>
        <v>56</v>
      </c>
      <c r="B55">
        <v>34650331</v>
      </c>
      <c r="C55">
        <v>34650456</v>
      </c>
      <c r="D55">
        <v>31482963</v>
      </c>
      <c r="E55">
        <v>1</v>
      </c>
      <c r="F55">
        <v>1</v>
      </c>
      <c r="G55">
        <v>1</v>
      </c>
      <c r="H55">
        <v>3</v>
      </c>
      <c r="I55" t="s">
        <v>72</v>
      </c>
      <c r="J55" t="s">
        <v>74</v>
      </c>
      <c r="K55" t="s">
        <v>73</v>
      </c>
      <c r="L55">
        <v>1348</v>
      </c>
      <c r="N55">
        <v>1009</v>
      </c>
      <c r="O55" t="s">
        <v>58</v>
      </c>
      <c r="P55" t="s">
        <v>58</v>
      </c>
      <c r="Q55">
        <v>1000</v>
      </c>
      <c r="W55">
        <v>0</v>
      </c>
      <c r="X55">
        <v>654489916</v>
      </c>
      <c r="Y55">
        <v>0</v>
      </c>
      <c r="AA55">
        <v>9550.01</v>
      </c>
      <c r="AB55">
        <v>0</v>
      </c>
      <c r="AC55">
        <v>0</v>
      </c>
      <c r="AD55">
        <v>0</v>
      </c>
      <c r="AE55">
        <v>9550.01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0</v>
      </c>
      <c r="AU55" t="s">
        <v>6</v>
      </c>
      <c r="AV55">
        <v>0</v>
      </c>
      <c r="AW55">
        <v>2</v>
      </c>
      <c r="AX55">
        <v>34650490</v>
      </c>
      <c r="AY55">
        <v>1</v>
      </c>
      <c r="AZ55">
        <v>6144</v>
      </c>
      <c r="BA55">
        <v>61</v>
      </c>
      <c r="BB55">
        <v>3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0</v>
      </c>
      <c r="CY55">
        <f t="shared" si="6"/>
        <v>9550.01</v>
      </c>
      <c r="CZ55">
        <f t="shared" si="7"/>
        <v>9550.01</v>
      </c>
      <c r="DA55">
        <f t="shared" si="8"/>
        <v>1</v>
      </c>
      <c r="DB55">
        <v>0</v>
      </c>
    </row>
    <row r="56" spans="1:106" x14ac:dyDescent="0.2">
      <c r="A56">
        <f>ROW(Source!A56)</f>
        <v>56</v>
      </c>
      <c r="B56">
        <v>34650331</v>
      </c>
      <c r="C56">
        <v>34650456</v>
      </c>
      <c r="D56">
        <v>31496699</v>
      </c>
      <c r="E56">
        <v>1</v>
      </c>
      <c r="F56">
        <v>1</v>
      </c>
      <c r="G56">
        <v>1</v>
      </c>
      <c r="H56">
        <v>3</v>
      </c>
      <c r="I56" t="s">
        <v>76</v>
      </c>
      <c r="J56" t="s">
        <v>79</v>
      </c>
      <c r="K56" t="s">
        <v>77</v>
      </c>
      <c r="L56">
        <v>1355</v>
      </c>
      <c r="N56">
        <v>1010</v>
      </c>
      <c r="O56" t="s">
        <v>78</v>
      </c>
      <c r="P56" t="s">
        <v>78</v>
      </c>
      <c r="Q56">
        <v>100</v>
      </c>
      <c r="W56">
        <v>0</v>
      </c>
      <c r="X56">
        <v>1556400765</v>
      </c>
      <c r="Y56">
        <v>0</v>
      </c>
      <c r="AA56">
        <v>610</v>
      </c>
      <c r="AB56">
        <v>0</v>
      </c>
      <c r="AC56">
        <v>0</v>
      </c>
      <c r="AD56">
        <v>0</v>
      </c>
      <c r="AE56">
        <v>610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34650491</v>
      </c>
      <c r="AY56">
        <v>1</v>
      </c>
      <c r="AZ56">
        <v>6144</v>
      </c>
      <c r="BA56">
        <v>62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Y56*Source!I56</f>
        <v>0</v>
      </c>
      <c r="CY56">
        <f t="shared" si="6"/>
        <v>610</v>
      </c>
      <c r="CZ56">
        <f t="shared" si="7"/>
        <v>610</v>
      </c>
      <c r="DA56">
        <f t="shared" si="8"/>
        <v>1</v>
      </c>
      <c r="DB56">
        <v>0</v>
      </c>
    </row>
    <row r="57" spans="1:106" x14ac:dyDescent="0.2">
      <c r="A57">
        <f>ROW(Source!A56)</f>
        <v>56</v>
      </c>
      <c r="B57">
        <v>34650331</v>
      </c>
      <c r="C57">
        <v>34650456</v>
      </c>
      <c r="D57">
        <v>31443118</v>
      </c>
      <c r="E57">
        <v>17</v>
      </c>
      <c r="F57">
        <v>1</v>
      </c>
      <c r="G57">
        <v>1</v>
      </c>
      <c r="H57">
        <v>3</v>
      </c>
      <c r="I57" t="s">
        <v>84</v>
      </c>
      <c r="J57" t="s">
        <v>6</v>
      </c>
      <c r="K57" t="s">
        <v>85</v>
      </c>
      <c r="L57">
        <v>1354</v>
      </c>
      <c r="N57">
        <v>1010</v>
      </c>
      <c r="O57" t="s">
        <v>31</v>
      </c>
      <c r="P57" t="s">
        <v>31</v>
      </c>
      <c r="Q57">
        <v>1</v>
      </c>
      <c r="W57">
        <v>0</v>
      </c>
      <c r="X57">
        <v>-1974579473</v>
      </c>
      <c r="Y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1</v>
      </c>
      <c r="AO57">
        <v>0</v>
      </c>
      <c r="AP57">
        <v>0</v>
      </c>
      <c r="AQ57">
        <v>0</v>
      </c>
      <c r="AR57">
        <v>0</v>
      </c>
      <c r="AS57" t="s">
        <v>6</v>
      </c>
      <c r="AT57">
        <v>0</v>
      </c>
      <c r="AU57" t="s">
        <v>6</v>
      </c>
      <c r="AV57">
        <v>0</v>
      </c>
      <c r="AW57">
        <v>2</v>
      </c>
      <c r="AX57">
        <v>34650492</v>
      </c>
      <c r="AY57">
        <v>1</v>
      </c>
      <c r="AZ57">
        <v>0</v>
      </c>
      <c r="BA57">
        <v>63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Y57*Source!I56</f>
        <v>0</v>
      </c>
      <c r="CY57">
        <f t="shared" si="6"/>
        <v>0</v>
      </c>
      <c r="CZ57">
        <f t="shared" si="7"/>
        <v>0</v>
      </c>
      <c r="DA57">
        <f t="shared" si="8"/>
        <v>1</v>
      </c>
      <c r="DB57">
        <v>0</v>
      </c>
    </row>
    <row r="58" spans="1:106" x14ac:dyDescent="0.2">
      <c r="A58">
        <f>ROW(Source!A56)</f>
        <v>56</v>
      </c>
      <c r="B58">
        <v>34650331</v>
      </c>
      <c r="C58">
        <v>34650456</v>
      </c>
      <c r="D58">
        <v>31443369</v>
      </c>
      <c r="E58">
        <v>17</v>
      </c>
      <c r="F58">
        <v>1</v>
      </c>
      <c r="G58">
        <v>1</v>
      </c>
      <c r="H58">
        <v>3</v>
      </c>
      <c r="I58" t="s">
        <v>87</v>
      </c>
      <c r="J58" t="s">
        <v>6</v>
      </c>
      <c r="K58" t="s">
        <v>88</v>
      </c>
      <c r="L58">
        <v>1354</v>
      </c>
      <c r="N58">
        <v>1010</v>
      </c>
      <c r="O58" t="s">
        <v>31</v>
      </c>
      <c r="P58" t="s">
        <v>31</v>
      </c>
      <c r="Q58">
        <v>1</v>
      </c>
      <c r="W58">
        <v>0</v>
      </c>
      <c r="X58">
        <v>-1577809094</v>
      </c>
      <c r="Y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1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0</v>
      </c>
      <c r="AU58" t="s">
        <v>6</v>
      </c>
      <c r="AV58">
        <v>0</v>
      </c>
      <c r="AW58">
        <v>2</v>
      </c>
      <c r="AX58">
        <v>34650493</v>
      </c>
      <c r="AY58">
        <v>1</v>
      </c>
      <c r="AZ58">
        <v>0</v>
      </c>
      <c r="BA58">
        <v>64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Y58*Source!I56</f>
        <v>0</v>
      </c>
      <c r="CY58">
        <f t="shared" si="6"/>
        <v>0</v>
      </c>
      <c r="CZ58">
        <f t="shared" si="7"/>
        <v>0</v>
      </c>
      <c r="DA58">
        <f t="shared" si="8"/>
        <v>1</v>
      </c>
      <c r="DB58">
        <v>0</v>
      </c>
    </row>
    <row r="59" spans="1:106" x14ac:dyDescent="0.2">
      <c r="A59">
        <f>ROW(Source!A56)</f>
        <v>56</v>
      </c>
      <c r="B59">
        <v>34650331</v>
      </c>
      <c r="C59">
        <v>34650456</v>
      </c>
      <c r="D59">
        <v>31443336</v>
      </c>
      <c r="E59">
        <v>17</v>
      </c>
      <c r="F59">
        <v>1</v>
      </c>
      <c r="G59">
        <v>1</v>
      </c>
      <c r="H59">
        <v>3</v>
      </c>
      <c r="I59" t="s">
        <v>90</v>
      </c>
      <c r="J59" t="s">
        <v>6</v>
      </c>
      <c r="K59" t="s">
        <v>91</v>
      </c>
      <c r="L59">
        <v>1354</v>
      </c>
      <c r="N59">
        <v>1010</v>
      </c>
      <c r="O59" t="s">
        <v>31</v>
      </c>
      <c r="P59" t="s">
        <v>31</v>
      </c>
      <c r="Q59">
        <v>1</v>
      </c>
      <c r="W59">
        <v>0</v>
      </c>
      <c r="X59">
        <v>1584408094</v>
      </c>
      <c r="Y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0</v>
      </c>
      <c r="AU59" t="s">
        <v>6</v>
      </c>
      <c r="AV59">
        <v>0</v>
      </c>
      <c r="AW59">
        <v>2</v>
      </c>
      <c r="AX59">
        <v>34650494</v>
      </c>
      <c r="AY59">
        <v>1</v>
      </c>
      <c r="AZ59">
        <v>6144</v>
      </c>
      <c r="BA59">
        <v>65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Y59*Source!I56</f>
        <v>0</v>
      </c>
      <c r="CY59">
        <f t="shared" si="6"/>
        <v>0</v>
      </c>
      <c r="CZ59">
        <f t="shared" si="7"/>
        <v>0</v>
      </c>
      <c r="DA59">
        <f t="shared" si="8"/>
        <v>1</v>
      </c>
      <c r="DB59">
        <v>0</v>
      </c>
    </row>
    <row r="60" spans="1:106" x14ac:dyDescent="0.2">
      <c r="A60">
        <f>ROW(Source!A56)</f>
        <v>56</v>
      </c>
      <c r="B60">
        <v>34650331</v>
      </c>
      <c r="C60">
        <v>34650456</v>
      </c>
      <c r="D60">
        <v>0</v>
      </c>
      <c r="E60">
        <v>0</v>
      </c>
      <c r="F60">
        <v>1</v>
      </c>
      <c r="G60">
        <v>1</v>
      </c>
      <c r="H60">
        <v>3</v>
      </c>
      <c r="I60" t="s">
        <v>29</v>
      </c>
      <c r="J60" t="s">
        <v>32</v>
      </c>
      <c r="K60" t="s">
        <v>42</v>
      </c>
      <c r="L60">
        <v>1354</v>
      </c>
      <c r="N60">
        <v>1010</v>
      </c>
      <c r="O60" t="s">
        <v>31</v>
      </c>
      <c r="P60" t="s">
        <v>31</v>
      </c>
      <c r="Q60">
        <v>1</v>
      </c>
      <c r="W60">
        <v>0</v>
      </c>
      <c r="X60">
        <v>-826412853</v>
      </c>
      <c r="Y60">
        <v>7.5</v>
      </c>
      <c r="AA60">
        <v>17.440000000000001</v>
      </c>
      <c r="AB60">
        <v>0</v>
      </c>
      <c r="AC60">
        <v>0</v>
      </c>
      <c r="AD60">
        <v>0</v>
      </c>
      <c r="AE60">
        <v>17.440000000000001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7.5</v>
      </c>
      <c r="AU60" t="s">
        <v>6</v>
      </c>
      <c r="AV60">
        <v>0</v>
      </c>
      <c r="AW60">
        <v>1</v>
      </c>
      <c r="AX60">
        <v>-1</v>
      </c>
      <c r="AY60">
        <v>0</v>
      </c>
      <c r="AZ60">
        <v>0</v>
      </c>
      <c r="BA60" t="s">
        <v>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Y60*Source!I56</f>
        <v>30</v>
      </c>
      <c r="CY60">
        <f t="shared" si="6"/>
        <v>17.440000000000001</v>
      </c>
      <c r="CZ60">
        <f t="shared" si="7"/>
        <v>17.440000000000001</v>
      </c>
      <c r="DA60">
        <f t="shared" si="8"/>
        <v>1</v>
      </c>
      <c r="DB60">
        <v>0</v>
      </c>
    </row>
    <row r="61" spans="1:106" x14ac:dyDescent="0.2">
      <c r="A61">
        <f>ROW(Source!A56)</f>
        <v>56</v>
      </c>
      <c r="B61">
        <v>34650331</v>
      </c>
      <c r="C61">
        <v>34650456</v>
      </c>
      <c r="D61">
        <v>0</v>
      </c>
      <c r="E61">
        <v>0</v>
      </c>
      <c r="F61">
        <v>1</v>
      </c>
      <c r="G61">
        <v>1</v>
      </c>
      <c r="H61">
        <v>3</v>
      </c>
      <c r="I61" t="s">
        <v>29</v>
      </c>
      <c r="J61" t="s">
        <v>39</v>
      </c>
      <c r="K61" t="s">
        <v>98</v>
      </c>
      <c r="L61">
        <v>1354</v>
      </c>
      <c r="N61">
        <v>1010</v>
      </c>
      <c r="O61" t="s">
        <v>31</v>
      </c>
      <c r="P61" t="s">
        <v>31</v>
      </c>
      <c r="Q61">
        <v>1</v>
      </c>
      <c r="W61">
        <v>0</v>
      </c>
      <c r="X61">
        <v>1625841604</v>
      </c>
      <c r="Y61">
        <v>1</v>
      </c>
      <c r="AA61">
        <v>154.72</v>
      </c>
      <c r="AB61">
        <v>0</v>
      </c>
      <c r="AC61">
        <v>0</v>
      </c>
      <c r="AD61">
        <v>0</v>
      </c>
      <c r="AE61">
        <v>154.72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1</v>
      </c>
      <c r="AU61" t="s">
        <v>6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6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Y61*Source!I56</f>
        <v>4</v>
      </c>
      <c r="CY61">
        <f t="shared" si="6"/>
        <v>154.72</v>
      </c>
      <c r="CZ61">
        <f t="shared" si="7"/>
        <v>154.72</v>
      </c>
      <c r="DA61">
        <f t="shared" si="8"/>
        <v>1</v>
      </c>
      <c r="DB61">
        <v>0</v>
      </c>
    </row>
    <row r="62" spans="1:106" x14ac:dyDescent="0.2">
      <c r="A62">
        <f>ROW(Source!A56)</f>
        <v>56</v>
      </c>
      <c r="B62">
        <v>34650331</v>
      </c>
      <c r="C62">
        <v>34650456</v>
      </c>
      <c r="D62">
        <v>0</v>
      </c>
      <c r="E62">
        <v>0</v>
      </c>
      <c r="F62">
        <v>1</v>
      </c>
      <c r="G62">
        <v>1</v>
      </c>
      <c r="H62">
        <v>3</v>
      </c>
      <c r="I62" t="s">
        <v>29</v>
      </c>
      <c r="J62" t="s">
        <v>43</v>
      </c>
      <c r="K62" t="s">
        <v>101</v>
      </c>
      <c r="L62">
        <v>1354</v>
      </c>
      <c r="N62">
        <v>1010</v>
      </c>
      <c r="O62" t="s">
        <v>31</v>
      </c>
      <c r="P62" t="s">
        <v>31</v>
      </c>
      <c r="Q62">
        <v>1</v>
      </c>
      <c r="W62">
        <v>0</v>
      </c>
      <c r="X62">
        <v>3738031</v>
      </c>
      <c r="Y62">
        <v>2</v>
      </c>
      <c r="AA62">
        <v>1016</v>
      </c>
      <c r="AB62">
        <v>0</v>
      </c>
      <c r="AC62">
        <v>0</v>
      </c>
      <c r="AD62">
        <v>0</v>
      </c>
      <c r="AE62">
        <v>1016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1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2</v>
      </c>
      <c r="AU62" t="s">
        <v>6</v>
      </c>
      <c r="AV62">
        <v>0</v>
      </c>
      <c r="AW62">
        <v>1</v>
      </c>
      <c r="AX62">
        <v>-1</v>
      </c>
      <c r="AY62">
        <v>0</v>
      </c>
      <c r="AZ62">
        <v>0</v>
      </c>
      <c r="BA62" t="s">
        <v>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Y62*Source!I56</f>
        <v>8</v>
      </c>
      <c r="CY62">
        <f t="shared" si="6"/>
        <v>1016</v>
      </c>
      <c r="CZ62">
        <f t="shared" si="7"/>
        <v>1016</v>
      </c>
      <c r="DA62">
        <f t="shared" si="8"/>
        <v>1</v>
      </c>
      <c r="DB62">
        <v>0</v>
      </c>
    </row>
    <row r="63" spans="1:106" x14ac:dyDescent="0.2">
      <c r="A63">
        <f>ROW(Source!A56)</f>
        <v>56</v>
      </c>
      <c r="B63">
        <v>34650331</v>
      </c>
      <c r="C63">
        <v>34650456</v>
      </c>
      <c r="D63">
        <v>0</v>
      </c>
      <c r="E63">
        <v>0</v>
      </c>
      <c r="F63">
        <v>1</v>
      </c>
      <c r="G63">
        <v>1</v>
      </c>
      <c r="H63">
        <v>3</v>
      </c>
      <c r="I63" t="s">
        <v>29</v>
      </c>
      <c r="J63" t="s">
        <v>49</v>
      </c>
      <c r="K63" t="s">
        <v>103</v>
      </c>
      <c r="L63">
        <v>1354</v>
      </c>
      <c r="N63">
        <v>1010</v>
      </c>
      <c r="O63" t="s">
        <v>31</v>
      </c>
      <c r="P63" t="s">
        <v>31</v>
      </c>
      <c r="Q63">
        <v>1</v>
      </c>
      <c r="W63">
        <v>0</v>
      </c>
      <c r="X63">
        <v>-77438766</v>
      </c>
      <c r="Y63">
        <v>2</v>
      </c>
      <c r="AA63">
        <v>263.02999999999997</v>
      </c>
      <c r="AB63">
        <v>0</v>
      </c>
      <c r="AC63">
        <v>0</v>
      </c>
      <c r="AD63">
        <v>0</v>
      </c>
      <c r="AE63">
        <v>263.02999999999997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2</v>
      </c>
      <c r="AU63" t="s">
        <v>6</v>
      </c>
      <c r="AV63">
        <v>0</v>
      </c>
      <c r="AW63">
        <v>1</v>
      </c>
      <c r="AX63">
        <v>-1</v>
      </c>
      <c r="AY63">
        <v>0</v>
      </c>
      <c r="AZ63">
        <v>0</v>
      </c>
      <c r="BA63" t="s">
        <v>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Y63*Source!I56</f>
        <v>8</v>
      </c>
      <c r="CY63">
        <f t="shared" si="6"/>
        <v>263.02999999999997</v>
      </c>
      <c r="CZ63">
        <f t="shared" si="7"/>
        <v>263.02999999999997</v>
      </c>
      <c r="DA63">
        <f t="shared" si="8"/>
        <v>1</v>
      </c>
      <c r="DB63">
        <v>0</v>
      </c>
    </row>
    <row r="64" spans="1:106" x14ac:dyDescent="0.2">
      <c r="A64">
        <f>ROW(Source!A56)</f>
        <v>56</v>
      </c>
      <c r="B64">
        <v>34650331</v>
      </c>
      <c r="C64">
        <v>34650456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29</v>
      </c>
      <c r="J64" t="s">
        <v>54</v>
      </c>
      <c r="K64" t="s">
        <v>105</v>
      </c>
      <c r="L64">
        <v>1346</v>
      </c>
      <c r="N64">
        <v>1009</v>
      </c>
      <c r="O64" t="s">
        <v>48</v>
      </c>
      <c r="P64" t="s">
        <v>48</v>
      </c>
      <c r="Q64">
        <v>1</v>
      </c>
      <c r="W64">
        <v>0</v>
      </c>
      <c r="X64">
        <v>-1209526017</v>
      </c>
      <c r="Y64">
        <v>7.5</v>
      </c>
      <c r="AA64">
        <v>6.03</v>
      </c>
      <c r="AB64">
        <v>0</v>
      </c>
      <c r="AC64">
        <v>0</v>
      </c>
      <c r="AD64">
        <v>0</v>
      </c>
      <c r="AE64">
        <v>6.03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1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7.5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Y64*Source!I56</f>
        <v>30</v>
      </c>
      <c r="CY64">
        <f t="shared" si="6"/>
        <v>6.03</v>
      </c>
      <c r="CZ64">
        <f t="shared" si="7"/>
        <v>6.03</v>
      </c>
      <c r="DA64">
        <f t="shared" si="8"/>
        <v>1</v>
      </c>
      <c r="DB64">
        <v>0</v>
      </c>
    </row>
    <row r="65" spans="1:106" x14ac:dyDescent="0.2">
      <c r="A65">
        <f>ROW(Source!A56)</f>
        <v>56</v>
      </c>
      <c r="B65">
        <v>34650331</v>
      </c>
      <c r="C65">
        <v>34650456</v>
      </c>
      <c r="D65">
        <v>0</v>
      </c>
      <c r="E65">
        <v>0</v>
      </c>
      <c r="F65">
        <v>1</v>
      </c>
      <c r="G65">
        <v>1</v>
      </c>
      <c r="H65">
        <v>3</v>
      </c>
      <c r="I65" t="s">
        <v>29</v>
      </c>
      <c r="J65" t="s">
        <v>6</v>
      </c>
      <c r="K65" t="s">
        <v>85</v>
      </c>
      <c r="L65">
        <v>1354</v>
      </c>
      <c r="N65">
        <v>1010</v>
      </c>
      <c r="O65" t="s">
        <v>31</v>
      </c>
      <c r="P65" t="s">
        <v>31</v>
      </c>
      <c r="Q65">
        <v>1</v>
      </c>
      <c r="W65">
        <v>0</v>
      </c>
      <c r="X65">
        <v>-71760896</v>
      </c>
      <c r="Y65">
        <v>10</v>
      </c>
      <c r="AA65">
        <v>37.520000000000003</v>
      </c>
      <c r="AB65">
        <v>0</v>
      </c>
      <c r="AC65">
        <v>0</v>
      </c>
      <c r="AD65">
        <v>0</v>
      </c>
      <c r="AE65">
        <v>37.520000000000003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10</v>
      </c>
      <c r="AU65" t="s">
        <v>6</v>
      </c>
      <c r="AV65">
        <v>0</v>
      </c>
      <c r="AW65">
        <v>1</v>
      </c>
      <c r="AX65">
        <v>-1</v>
      </c>
      <c r="AY65">
        <v>0</v>
      </c>
      <c r="AZ65">
        <v>0</v>
      </c>
      <c r="BA65" t="s">
        <v>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Y65*Source!I56</f>
        <v>40</v>
      </c>
      <c r="CY65">
        <f t="shared" si="6"/>
        <v>37.520000000000003</v>
      </c>
      <c r="CZ65">
        <f t="shared" si="7"/>
        <v>37.520000000000003</v>
      </c>
      <c r="DA65">
        <f t="shared" si="8"/>
        <v>1</v>
      </c>
      <c r="DB65">
        <v>0</v>
      </c>
    </row>
    <row r="66" spans="1:106" x14ac:dyDescent="0.2">
      <c r="A66">
        <f>ROW(Source!A57)</f>
        <v>57</v>
      </c>
      <c r="B66">
        <v>34650332</v>
      </c>
      <c r="C66">
        <v>34650456</v>
      </c>
      <c r="D66">
        <v>31709594</v>
      </c>
      <c r="E66">
        <v>1</v>
      </c>
      <c r="F66">
        <v>1</v>
      </c>
      <c r="G66">
        <v>1</v>
      </c>
      <c r="H66">
        <v>1</v>
      </c>
      <c r="I66" t="s">
        <v>418</v>
      </c>
      <c r="J66" t="s">
        <v>6</v>
      </c>
      <c r="K66" t="s">
        <v>419</v>
      </c>
      <c r="L66">
        <v>1191</v>
      </c>
      <c r="N66">
        <v>1013</v>
      </c>
      <c r="O66" t="s">
        <v>405</v>
      </c>
      <c r="P66" t="s">
        <v>405</v>
      </c>
      <c r="Q66">
        <v>1</v>
      </c>
      <c r="W66">
        <v>0</v>
      </c>
      <c r="X66">
        <v>-719309759</v>
      </c>
      <c r="Y66">
        <v>7.9</v>
      </c>
      <c r="AA66">
        <v>0</v>
      </c>
      <c r="AB66">
        <v>0</v>
      </c>
      <c r="AC66">
        <v>0</v>
      </c>
      <c r="AD66">
        <v>162.13999999999999</v>
      </c>
      <c r="AE66">
        <v>0</v>
      </c>
      <c r="AF66">
        <v>0</v>
      </c>
      <c r="AG66">
        <v>0</v>
      </c>
      <c r="AH66">
        <v>8.86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7.9</v>
      </c>
      <c r="AU66" t="s">
        <v>6</v>
      </c>
      <c r="AV66">
        <v>1</v>
      </c>
      <c r="AW66">
        <v>2</v>
      </c>
      <c r="AX66">
        <v>34650476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Y66*Source!I57</f>
        <v>31.6</v>
      </c>
      <c r="CY66">
        <f>AD66</f>
        <v>162.13999999999999</v>
      </c>
      <c r="CZ66">
        <f>AH66</f>
        <v>8.86</v>
      </c>
      <c r="DA66">
        <f>AL66</f>
        <v>18.3</v>
      </c>
      <c r="DB66">
        <v>0</v>
      </c>
    </row>
    <row r="67" spans="1:106" x14ac:dyDescent="0.2">
      <c r="A67">
        <f>ROW(Source!A57)</f>
        <v>57</v>
      </c>
      <c r="B67">
        <v>34650332</v>
      </c>
      <c r="C67">
        <v>34650456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406</v>
      </c>
      <c r="J67" t="s">
        <v>6</v>
      </c>
      <c r="K67" t="s">
        <v>407</v>
      </c>
      <c r="L67">
        <v>1191</v>
      </c>
      <c r="N67">
        <v>1013</v>
      </c>
      <c r="O67" t="s">
        <v>405</v>
      </c>
      <c r="P67" t="s">
        <v>405</v>
      </c>
      <c r="Q67">
        <v>1</v>
      </c>
      <c r="W67">
        <v>0</v>
      </c>
      <c r="X67">
        <v>-1417349443</v>
      </c>
      <c r="Y67">
        <v>2.2599999999999998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6</v>
      </c>
      <c r="AT67">
        <v>2.2599999999999998</v>
      </c>
      <c r="AU67" t="s">
        <v>6</v>
      </c>
      <c r="AV67">
        <v>2</v>
      </c>
      <c r="AW67">
        <v>2</v>
      </c>
      <c r="AX67">
        <v>34650477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Y67*Source!I57</f>
        <v>9.0399999999999991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ROW(Source!A57)</f>
        <v>57</v>
      </c>
      <c r="B68">
        <v>34650332</v>
      </c>
      <c r="C68">
        <v>34650456</v>
      </c>
      <c r="D68">
        <v>31526561</v>
      </c>
      <c r="E68">
        <v>1</v>
      </c>
      <c r="F68">
        <v>1</v>
      </c>
      <c r="G68">
        <v>1</v>
      </c>
      <c r="H68">
        <v>2</v>
      </c>
      <c r="I68" t="s">
        <v>420</v>
      </c>
      <c r="J68" t="s">
        <v>421</v>
      </c>
      <c r="K68" t="s">
        <v>422</v>
      </c>
      <c r="L68">
        <v>1368</v>
      </c>
      <c r="N68">
        <v>1011</v>
      </c>
      <c r="O68" t="s">
        <v>411</v>
      </c>
      <c r="P68" t="s">
        <v>411</v>
      </c>
      <c r="Q68">
        <v>1</v>
      </c>
      <c r="W68">
        <v>0</v>
      </c>
      <c r="X68">
        <v>-742200527</v>
      </c>
      <c r="Y68">
        <v>1.86</v>
      </c>
      <c r="AA68">
        <v>0</v>
      </c>
      <c r="AB68">
        <v>1731.75</v>
      </c>
      <c r="AC68">
        <v>212.28</v>
      </c>
      <c r="AD68">
        <v>0</v>
      </c>
      <c r="AE68">
        <v>0</v>
      </c>
      <c r="AF68">
        <v>138.54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6</v>
      </c>
      <c r="AT68">
        <v>1.86</v>
      </c>
      <c r="AU68" t="s">
        <v>6</v>
      </c>
      <c r="AV68">
        <v>0</v>
      </c>
      <c r="AW68">
        <v>2</v>
      </c>
      <c r="AX68">
        <v>34650478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Y68*Source!I57</f>
        <v>7.44</v>
      </c>
      <c r="CY68">
        <f>AB68</f>
        <v>1731.75</v>
      </c>
      <c r="CZ68">
        <f>AF68</f>
        <v>138.54</v>
      </c>
      <c r="DA68">
        <f>AJ68</f>
        <v>12.5</v>
      </c>
      <c r="DB68">
        <v>0</v>
      </c>
    </row>
    <row r="69" spans="1:106" x14ac:dyDescent="0.2">
      <c r="A69">
        <f>ROW(Source!A57)</f>
        <v>57</v>
      </c>
      <c r="B69">
        <v>34650332</v>
      </c>
      <c r="C69">
        <v>34650456</v>
      </c>
      <c r="D69">
        <v>31528142</v>
      </c>
      <c r="E69">
        <v>1</v>
      </c>
      <c r="F69">
        <v>1</v>
      </c>
      <c r="G69">
        <v>1</v>
      </c>
      <c r="H69">
        <v>2</v>
      </c>
      <c r="I69" t="s">
        <v>423</v>
      </c>
      <c r="J69" t="s">
        <v>424</v>
      </c>
      <c r="K69" t="s">
        <v>425</v>
      </c>
      <c r="L69">
        <v>1368</v>
      </c>
      <c r="N69">
        <v>1011</v>
      </c>
      <c r="O69" t="s">
        <v>411</v>
      </c>
      <c r="P69" t="s">
        <v>411</v>
      </c>
      <c r="Q69">
        <v>1</v>
      </c>
      <c r="W69">
        <v>0</v>
      </c>
      <c r="X69">
        <v>1372534845</v>
      </c>
      <c r="Y69">
        <v>0.4</v>
      </c>
      <c r="AA69">
        <v>0</v>
      </c>
      <c r="AB69">
        <v>821.38</v>
      </c>
      <c r="AC69">
        <v>212.28</v>
      </c>
      <c r="AD69">
        <v>0</v>
      </c>
      <c r="AE69">
        <v>0</v>
      </c>
      <c r="AF69">
        <v>65.709999999999994</v>
      </c>
      <c r="AG69">
        <v>11.6</v>
      </c>
      <c r="AH69">
        <v>0</v>
      </c>
      <c r="AI69">
        <v>1</v>
      </c>
      <c r="AJ69">
        <v>12.5</v>
      </c>
      <c r="AK69">
        <v>18.3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6</v>
      </c>
      <c r="AT69">
        <v>0.4</v>
      </c>
      <c r="AU69" t="s">
        <v>6</v>
      </c>
      <c r="AV69">
        <v>0</v>
      </c>
      <c r="AW69">
        <v>2</v>
      </c>
      <c r="AX69">
        <v>34650479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Y69*Source!I57</f>
        <v>1.6</v>
      </c>
      <c r="CY69">
        <f>AB69</f>
        <v>821.38</v>
      </c>
      <c r="CZ69">
        <f>AF69</f>
        <v>65.709999999999994</v>
      </c>
      <c r="DA69">
        <f>AJ69</f>
        <v>12.5</v>
      </c>
      <c r="DB69">
        <v>0</v>
      </c>
    </row>
    <row r="70" spans="1:106" x14ac:dyDescent="0.2">
      <c r="A70">
        <f>ROW(Source!A57)</f>
        <v>57</v>
      </c>
      <c r="B70">
        <v>34650332</v>
      </c>
      <c r="C70">
        <v>34650456</v>
      </c>
      <c r="D70">
        <v>31443366</v>
      </c>
      <c r="E70">
        <v>17</v>
      </c>
      <c r="F70">
        <v>1</v>
      </c>
      <c r="G70">
        <v>1</v>
      </c>
      <c r="H70">
        <v>3</v>
      </c>
      <c r="I70" t="s">
        <v>56</v>
      </c>
      <c r="J70" t="s">
        <v>6</v>
      </c>
      <c r="K70" t="s">
        <v>57</v>
      </c>
      <c r="L70">
        <v>1348</v>
      </c>
      <c r="N70">
        <v>1009</v>
      </c>
      <c r="O70" t="s">
        <v>58</v>
      </c>
      <c r="P70" t="s">
        <v>58</v>
      </c>
      <c r="Q70">
        <v>1000</v>
      </c>
      <c r="W70">
        <v>0</v>
      </c>
      <c r="X70">
        <v>1602794472</v>
      </c>
      <c r="Y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7.5</v>
      </c>
      <c r="AJ70">
        <v>1</v>
      </c>
      <c r="AK70">
        <v>1</v>
      </c>
      <c r="AL70">
        <v>1</v>
      </c>
      <c r="AN70">
        <v>1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34650486</v>
      </c>
      <c r="AY70">
        <v>1</v>
      </c>
      <c r="AZ70">
        <v>0</v>
      </c>
      <c r="BA70">
        <v>76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Y70*Source!I57</f>
        <v>0</v>
      </c>
      <c r="CY70">
        <f t="shared" ref="CY70:CY84" si="9">AA70</f>
        <v>0</v>
      </c>
      <c r="CZ70">
        <f t="shared" ref="CZ70:CZ84" si="10">AE70</f>
        <v>0</v>
      </c>
      <c r="DA70">
        <f t="shared" ref="DA70:DA84" si="11">AI70</f>
        <v>7.5</v>
      </c>
      <c r="DB70">
        <v>0</v>
      </c>
    </row>
    <row r="71" spans="1:106" x14ac:dyDescent="0.2">
      <c r="A71">
        <f>ROW(Source!A57)</f>
        <v>57</v>
      </c>
      <c r="B71">
        <v>34650332</v>
      </c>
      <c r="C71">
        <v>34650456</v>
      </c>
      <c r="D71">
        <v>31440934</v>
      </c>
      <c r="E71">
        <v>17</v>
      </c>
      <c r="F71">
        <v>1</v>
      </c>
      <c r="G71">
        <v>1</v>
      </c>
      <c r="H71">
        <v>3</v>
      </c>
      <c r="I71" t="s">
        <v>62</v>
      </c>
      <c r="J71" t="s">
        <v>6</v>
      </c>
      <c r="K71" t="s">
        <v>63</v>
      </c>
      <c r="L71">
        <v>1346</v>
      </c>
      <c r="N71">
        <v>1009</v>
      </c>
      <c r="O71" t="s">
        <v>48</v>
      </c>
      <c r="P71" t="s">
        <v>48</v>
      </c>
      <c r="Q71">
        <v>1</v>
      </c>
      <c r="W71">
        <v>0</v>
      </c>
      <c r="X71">
        <v>-1111733769</v>
      </c>
      <c r="Y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7.5</v>
      </c>
      <c r="AJ71">
        <v>1</v>
      </c>
      <c r="AK71">
        <v>1</v>
      </c>
      <c r="AL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34650487</v>
      </c>
      <c r="AY71">
        <v>1</v>
      </c>
      <c r="AZ71">
        <v>0</v>
      </c>
      <c r="BA71">
        <v>77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Y71*Source!I57</f>
        <v>0</v>
      </c>
      <c r="CY71">
        <f t="shared" si="9"/>
        <v>0</v>
      </c>
      <c r="CZ71">
        <f t="shared" si="10"/>
        <v>0</v>
      </c>
      <c r="DA71">
        <f t="shared" si="11"/>
        <v>7.5</v>
      </c>
      <c r="DB71">
        <v>0</v>
      </c>
    </row>
    <row r="72" spans="1:106" x14ac:dyDescent="0.2">
      <c r="A72">
        <f>ROW(Source!A57)</f>
        <v>57</v>
      </c>
      <c r="B72">
        <v>34650332</v>
      </c>
      <c r="C72">
        <v>34650456</v>
      </c>
      <c r="D72">
        <v>31443318</v>
      </c>
      <c r="E72">
        <v>17</v>
      </c>
      <c r="F72">
        <v>1</v>
      </c>
      <c r="G72">
        <v>1</v>
      </c>
      <c r="H72">
        <v>3</v>
      </c>
      <c r="I72" t="s">
        <v>65</v>
      </c>
      <c r="J72" t="s">
        <v>6</v>
      </c>
      <c r="K72" t="s">
        <v>66</v>
      </c>
      <c r="L72">
        <v>1348</v>
      </c>
      <c r="N72">
        <v>1009</v>
      </c>
      <c r="O72" t="s">
        <v>58</v>
      </c>
      <c r="P72" t="s">
        <v>58</v>
      </c>
      <c r="Q72">
        <v>1000</v>
      </c>
      <c r="W72">
        <v>0</v>
      </c>
      <c r="X72">
        <v>1613753229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7.5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34650488</v>
      </c>
      <c r="AY72">
        <v>1</v>
      </c>
      <c r="AZ72">
        <v>0</v>
      </c>
      <c r="BA72">
        <v>78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Y72*Source!I57</f>
        <v>0</v>
      </c>
      <c r="CY72">
        <f t="shared" si="9"/>
        <v>0</v>
      </c>
      <c r="CZ72">
        <f t="shared" si="10"/>
        <v>0</v>
      </c>
      <c r="DA72">
        <f t="shared" si="11"/>
        <v>7.5</v>
      </c>
      <c r="DB72">
        <v>0</v>
      </c>
    </row>
    <row r="73" spans="1:106" x14ac:dyDescent="0.2">
      <c r="A73">
        <f>ROW(Source!A57)</f>
        <v>57</v>
      </c>
      <c r="B73">
        <v>34650332</v>
      </c>
      <c r="C73">
        <v>34650456</v>
      </c>
      <c r="D73">
        <v>31482813</v>
      </c>
      <c r="E73">
        <v>1</v>
      </c>
      <c r="F73">
        <v>1</v>
      </c>
      <c r="G73">
        <v>1</v>
      </c>
      <c r="H73">
        <v>3</v>
      </c>
      <c r="I73" t="s">
        <v>68</v>
      </c>
      <c r="J73" t="s">
        <v>70</v>
      </c>
      <c r="K73" t="s">
        <v>69</v>
      </c>
      <c r="L73">
        <v>1348</v>
      </c>
      <c r="N73">
        <v>1009</v>
      </c>
      <c r="O73" t="s">
        <v>58</v>
      </c>
      <c r="P73" t="s">
        <v>58</v>
      </c>
      <c r="Q73">
        <v>1000</v>
      </c>
      <c r="W73">
        <v>0</v>
      </c>
      <c r="X73">
        <v>-1843346877</v>
      </c>
      <c r="Y73">
        <v>0</v>
      </c>
      <c r="AA73">
        <v>117802.5</v>
      </c>
      <c r="AB73">
        <v>0</v>
      </c>
      <c r="AC73">
        <v>0</v>
      </c>
      <c r="AD73">
        <v>0</v>
      </c>
      <c r="AE73">
        <v>15707</v>
      </c>
      <c r="AF73">
        <v>0</v>
      </c>
      <c r="AG73">
        <v>0</v>
      </c>
      <c r="AH73">
        <v>0</v>
      </c>
      <c r="AI73">
        <v>7.5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34650489</v>
      </c>
      <c r="AY73">
        <v>1</v>
      </c>
      <c r="AZ73">
        <v>6144</v>
      </c>
      <c r="BA73">
        <v>79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Y73*Source!I57</f>
        <v>0</v>
      </c>
      <c r="CY73">
        <f t="shared" si="9"/>
        <v>117802.5</v>
      </c>
      <c r="CZ73">
        <f t="shared" si="10"/>
        <v>15707</v>
      </c>
      <c r="DA73">
        <f t="shared" si="11"/>
        <v>7.5</v>
      </c>
      <c r="DB73">
        <v>0</v>
      </c>
    </row>
    <row r="74" spans="1:106" x14ac:dyDescent="0.2">
      <c r="A74">
        <f>ROW(Source!A57)</f>
        <v>57</v>
      </c>
      <c r="B74">
        <v>34650332</v>
      </c>
      <c r="C74">
        <v>34650456</v>
      </c>
      <c r="D74">
        <v>31482963</v>
      </c>
      <c r="E74">
        <v>1</v>
      </c>
      <c r="F74">
        <v>1</v>
      </c>
      <c r="G74">
        <v>1</v>
      </c>
      <c r="H74">
        <v>3</v>
      </c>
      <c r="I74" t="s">
        <v>72</v>
      </c>
      <c r="J74" t="s">
        <v>74</v>
      </c>
      <c r="K74" t="s">
        <v>73</v>
      </c>
      <c r="L74">
        <v>1348</v>
      </c>
      <c r="N74">
        <v>1009</v>
      </c>
      <c r="O74" t="s">
        <v>58</v>
      </c>
      <c r="P74" t="s">
        <v>58</v>
      </c>
      <c r="Q74">
        <v>1000</v>
      </c>
      <c r="W74">
        <v>0</v>
      </c>
      <c r="X74">
        <v>654489916</v>
      </c>
      <c r="Y74">
        <v>0</v>
      </c>
      <c r="AA74">
        <v>71625.08</v>
      </c>
      <c r="AB74">
        <v>0</v>
      </c>
      <c r="AC74">
        <v>0</v>
      </c>
      <c r="AD74">
        <v>0</v>
      </c>
      <c r="AE74">
        <v>9550.01</v>
      </c>
      <c r="AF74">
        <v>0</v>
      </c>
      <c r="AG74">
        <v>0</v>
      </c>
      <c r="AH74">
        <v>0</v>
      </c>
      <c r="AI74">
        <v>7.5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34650490</v>
      </c>
      <c r="AY74">
        <v>1</v>
      </c>
      <c r="AZ74">
        <v>6144</v>
      </c>
      <c r="BA74">
        <v>80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Y74*Source!I57</f>
        <v>0</v>
      </c>
      <c r="CY74">
        <f t="shared" si="9"/>
        <v>71625.08</v>
      </c>
      <c r="CZ74">
        <f t="shared" si="10"/>
        <v>9550.01</v>
      </c>
      <c r="DA74">
        <f t="shared" si="11"/>
        <v>7.5</v>
      </c>
      <c r="DB74">
        <v>0</v>
      </c>
    </row>
    <row r="75" spans="1:106" x14ac:dyDescent="0.2">
      <c r="A75">
        <f>ROW(Source!A57)</f>
        <v>57</v>
      </c>
      <c r="B75">
        <v>34650332</v>
      </c>
      <c r="C75">
        <v>34650456</v>
      </c>
      <c r="D75">
        <v>31496699</v>
      </c>
      <c r="E75">
        <v>1</v>
      </c>
      <c r="F75">
        <v>1</v>
      </c>
      <c r="G75">
        <v>1</v>
      </c>
      <c r="H75">
        <v>3</v>
      </c>
      <c r="I75" t="s">
        <v>76</v>
      </c>
      <c r="J75" t="s">
        <v>79</v>
      </c>
      <c r="K75" t="s">
        <v>77</v>
      </c>
      <c r="L75">
        <v>1355</v>
      </c>
      <c r="N75">
        <v>1010</v>
      </c>
      <c r="O75" t="s">
        <v>78</v>
      </c>
      <c r="P75" t="s">
        <v>78</v>
      </c>
      <c r="Q75">
        <v>100</v>
      </c>
      <c r="W75">
        <v>0</v>
      </c>
      <c r="X75">
        <v>1556400765</v>
      </c>
      <c r="Y75">
        <v>0</v>
      </c>
      <c r="AA75">
        <v>4575</v>
      </c>
      <c r="AB75">
        <v>0</v>
      </c>
      <c r="AC75">
        <v>0</v>
      </c>
      <c r="AD75">
        <v>0</v>
      </c>
      <c r="AE75">
        <v>610</v>
      </c>
      <c r="AF75">
        <v>0</v>
      </c>
      <c r="AG75">
        <v>0</v>
      </c>
      <c r="AH75">
        <v>0</v>
      </c>
      <c r="AI75">
        <v>7.5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34650491</v>
      </c>
      <c r="AY75">
        <v>1</v>
      </c>
      <c r="AZ75">
        <v>6144</v>
      </c>
      <c r="BA75">
        <v>81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Y75*Source!I57</f>
        <v>0</v>
      </c>
      <c r="CY75">
        <f t="shared" si="9"/>
        <v>4575</v>
      </c>
      <c r="CZ75">
        <f t="shared" si="10"/>
        <v>610</v>
      </c>
      <c r="DA75">
        <f t="shared" si="11"/>
        <v>7.5</v>
      </c>
      <c r="DB75">
        <v>0</v>
      </c>
    </row>
    <row r="76" spans="1:106" x14ac:dyDescent="0.2">
      <c r="A76">
        <f>ROW(Source!A57)</f>
        <v>57</v>
      </c>
      <c r="B76">
        <v>34650332</v>
      </c>
      <c r="C76">
        <v>34650456</v>
      </c>
      <c r="D76">
        <v>31443118</v>
      </c>
      <c r="E76">
        <v>17</v>
      </c>
      <c r="F76">
        <v>1</v>
      </c>
      <c r="G76">
        <v>1</v>
      </c>
      <c r="H76">
        <v>3</v>
      </c>
      <c r="I76" t="s">
        <v>84</v>
      </c>
      <c r="J76" t="s">
        <v>6</v>
      </c>
      <c r="K76" t="s">
        <v>85</v>
      </c>
      <c r="L76">
        <v>1354</v>
      </c>
      <c r="N76">
        <v>1010</v>
      </c>
      <c r="O76" t="s">
        <v>31</v>
      </c>
      <c r="P76" t="s">
        <v>31</v>
      </c>
      <c r="Q76">
        <v>1</v>
      </c>
      <c r="W76">
        <v>0</v>
      </c>
      <c r="X76">
        <v>-1974579473</v>
      </c>
      <c r="Y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7.5</v>
      </c>
      <c r="AJ76">
        <v>1</v>
      </c>
      <c r="AK76">
        <v>1</v>
      </c>
      <c r="AL76">
        <v>1</v>
      </c>
      <c r="AN76">
        <v>1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34650492</v>
      </c>
      <c r="AY76">
        <v>1</v>
      </c>
      <c r="AZ76">
        <v>0</v>
      </c>
      <c r="BA76">
        <v>82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Y76*Source!I57</f>
        <v>0</v>
      </c>
      <c r="CY76">
        <f t="shared" si="9"/>
        <v>0</v>
      </c>
      <c r="CZ76">
        <f t="shared" si="10"/>
        <v>0</v>
      </c>
      <c r="DA76">
        <f t="shared" si="11"/>
        <v>7.5</v>
      </c>
      <c r="DB76">
        <v>0</v>
      </c>
    </row>
    <row r="77" spans="1:106" x14ac:dyDescent="0.2">
      <c r="A77">
        <f>ROW(Source!A57)</f>
        <v>57</v>
      </c>
      <c r="B77">
        <v>34650332</v>
      </c>
      <c r="C77">
        <v>34650456</v>
      </c>
      <c r="D77">
        <v>31443369</v>
      </c>
      <c r="E77">
        <v>17</v>
      </c>
      <c r="F77">
        <v>1</v>
      </c>
      <c r="G77">
        <v>1</v>
      </c>
      <c r="H77">
        <v>3</v>
      </c>
      <c r="I77" t="s">
        <v>87</v>
      </c>
      <c r="J77" t="s">
        <v>6</v>
      </c>
      <c r="K77" t="s">
        <v>88</v>
      </c>
      <c r="L77">
        <v>1354</v>
      </c>
      <c r="N77">
        <v>1010</v>
      </c>
      <c r="O77" t="s">
        <v>31</v>
      </c>
      <c r="P77" t="s">
        <v>31</v>
      </c>
      <c r="Q77">
        <v>1</v>
      </c>
      <c r="W77">
        <v>0</v>
      </c>
      <c r="X77">
        <v>-1577809094</v>
      </c>
      <c r="Y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7.5</v>
      </c>
      <c r="AJ77">
        <v>1</v>
      </c>
      <c r="AK77">
        <v>1</v>
      </c>
      <c r="AL77">
        <v>1</v>
      </c>
      <c r="AN77">
        <v>1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34650493</v>
      </c>
      <c r="AY77">
        <v>1</v>
      </c>
      <c r="AZ77">
        <v>0</v>
      </c>
      <c r="BA77">
        <v>83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Y77*Source!I57</f>
        <v>0</v>
      </c>
      <c r="CY77">
        <f t="shared" si="9"/>
        <v>0</v>
      </c>
      <c r="CZ77">
        <f t="shared" si="10"/>
        <v>0</v>
      </c>
      <c r="DA77">
        <f t="shared" si="11"/>
        <v>7.5</v>
      </c>
      <c r="DB77">
        <v>0</v>
      </c>
    </row>
    <row r="78" spans="1:106" x14ac:dyDescent="0.2">
      <c r="A78">
        <f>ROW(Source!A57)</f>
        <v>57</v>
      </c>
      <c r="B78">
        <v>34650332</v>
      </c>
      <c r="C78">
        <v>34650456</v>
      </c>
      <c r="D78">
        <v>31443336</v>
      </c>
      <c r="E78">
        <v>17</v>
      </c>
      <c r="F78">
        <v>1</v>
      </c>
      <c r="G78">
        <v>1</v>
      </c>
      <c r="H78">
        <v>3</v>
      </c>
      <c r="I78" t="s">
        <v>90</v>
      </c>
      <c r="J78" t="s">
        <v>6</v>
      </c>
      <c r="K78" t="s">
        <v>91</v>
      </c>
      <c r="L78">
        <v>1354</v>
      </c>
      <c r="N78">
        <v>1010</v>
      </c>
      <c r="O78" t="s">
        <v>31</v>
      </c>
      <c r="P78" t="s">
        <v>31</v>
      </c>
      <c r="Q78">
        <v>1</v>
      </c>
      <c r="W78">
        <v>0</v>
      </c>
      <c r="X78">
        <v>1584408094</v>
      </c>
      <c r="Y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7.5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0</v>
      </c>
      <c r="AU78" t="s">
        <v>6</v>
      </c>
      <c r="AV78">
        <v>0</v>
      </c>
      <c r="AW78">
        <v>2</v>
      </c>
      <c r="AX78">
        <v>34650494</v>
      </c>
      <c r="AY78">
        <v>1</v>
      </c>
      <c r="AZ78">
        <v>6144</v>
      </c>
      <c r="BA78">
        <v>84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Y78*Source!I57</f>
        <v>0</v>
      </c>
      <c r="CY78">
        <f t="shared" si="9"/>
        <v>0</v>
      </c>
      <c r="CZ78">
        <f t="shared" si="10"/>
        <v>0</v>
      </c>
      <c r="DA78">
        <f t="shared" si="11"/>
        <v>7.5</v>
      </c>
      <c r="DB78">
        <v>0</v>
      </c>
    </row>
    <row r="79" spans="1:106" x14ac:dyDescent="0.2">
      <c r="A79">
        <f>ROW(Source!A57)</f>
        <v>57</v>
      </c>
      <c r="B79">
        <v>34650332</v>
      </c>
      <c r="C79">
        <v>34650456</v>
      </c>
      <c r="D79">
        <v>0</v>
      </c>
      <c r="E79">
        <v>0</v>
      </c>
      <c r="F79">
        <v>1</v>
      </c>
      <c r="G79">
        <v>1</v>
      </c>
      <c r="H79">
        <v>3</v>
      </c>
      <c r="I79" t="s">
        <v>29</v>
      </c>
      <c r="J79" t="s">
        <v>32</v>
      </c>
      <c r="K79" t="s">
        <v>42</v>
      </c>
      <c r="L79">
        <v>1354</v>
      </c>
      <c r="N79">
        <v>1010</v>
      </c>
      <c r="O79" t="s">
        <v>31</v>
      </c>
      <c r="P79" t="s">
        <v>31</v>
      </c>
      <c r="Q79">
        <v>1</v>
      </c>
      <c r="W79">
        <v>0</v>
      </c>
      <c r="X79">
        <v>-826412853</v>
      </c>
      <c r="Y79">
        <v>7.5</v>
      </c>
      <c r="AA79">
        <v>130.82</v>
      </c>
      <c r="AB79">
        <v>0</v>
      </c>
      <c r="AC79">
        <v>0</v>
      </c>
      <c r="AD79">
        <v>0</v>
      </c>
      <c r="AE79">
        <v>17.440000000000001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7.5</v>
      </c>
      <c r="AU79" t="s">
        <v>6</v>
      </c>
      <c r="AV79">
        <v>0</v>
      </c>
      <c r="AW79">
        <v>1</v>
      </c>
      <c r="AX79">
        <v>-1</v>
      </c>
      <c r="AY79">
        <v>0</v>
      </c>
      <c r="AZ79">
        <v>0</v>
      </c>
      <c r="BA79" t="s">
        <v>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Y79*Source!I57</f>
        <v>30</v>
      </c>
      <c r="CY79">
        <f t="shared" si="9"/>
        <v>130.82</v>
      </c>
      <c r="CZ79">
        <f t="shared" si="10"/>
        <v>17.440000000000001</v>
      </c>
      <c r="DA79">
        <f t="shared" si="11"/>
        <v>7.5</v>
      </c>
      <c r="DB79">
        <v>0</v>
      </c>
    </row>
    <row r="80" spans="1:106" x14ac:dyDescent="0.2">
      <c r="A80">
        <f>ROW(Source!A57)</f>
        <v>57</v>
      </c>
      <c r="B80">
        <v>34650332</v>
      </c>
      <c r="C80">
        <v>34650456</v>
      </c>
      <c r="D80">
        <v>0</v>
      </c>
      <c r="E80">
        <v>0</v>
      </c>
      <c r="F80">
        <v>1</v>
      </c>
      <c r="G80">
        <v>1</v>
      </c>
      <c r="H80">
        <v>3</v>
      </c>
      <c r="I80" t="s">
        <v>29</v>
      </c>
      <c r="J80" t="s">
        <v>39</v>
      </c>
      <c r="K80" t="s">
        <v>98</v>
      </c>
      <c r="L80">
        <v>1354</v>
      </c>
      <c r="N80">
        <v>1010</v>
      </c>
      <c r="O80" t="s">
        <v>31</v>
      </c>
      <c r="P80" t="s">
        <v>31</v>
      </c>
      <c r="Q80">
        <v>1</v>
      </c>
      <c r="W80">
        <v>0</v>
      </c>
      <c r="X80">
        <v>1625841604</v>
      </c>
      <c r="Y80">
        <v>1</v>
      </c>
      <c r="AA80">
        <v>1160.3800000000001</v>
      </c>
      <c r="AB80">
        <v>0</v>
      </c>
      <c r="AC80">
        <v>0</v>
      </c>
      <c r="AD80">
        <v>0</v>
      </c>
      <c r="AE80">
        <v>154.72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1</v>
      </c>
      <c r="AU80" t="s">
        <v>6</v>
      </c>
      <c r="AV80">
        <v>0</v>
      </c>
      <c r="AW80">
        <v>1</v>
      </c>
      <c r="AX80">
        <v>-1</v>
      </c>
      <c r="AY80">
        <v>0</v>
      </c>
      <c r="AZ80">
        <v>0</v>
      </c>
      <c r="BA80" t="s">
        <v>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Y80*Source!I57</f>
        <v>4</v>
      </c>
      <c r="CY80">
        <f t="shared" si="9"/>
        <v>1160.3800000000001</v>
      </c>
      <c r="CZ80">
        <f t="shared" si="10"/>
        <v>154.72</v>
      </c>
      <c r="DA80">
        <f t="shared" si="11"/>
        <v>7.5</v>
      </c>
      <c r="DB80">
        <v>0</v>
      </c>
    </row>
    <row r="81" spans="1:106" x14ac:dyDescent="0.2">
      <c r="A81">
        <f>ROW(Source!A57)</f>
        <v>57</v>
      </c>
      <c r="B81">
        <v>34650332</v>
      </c>
      <c r="C81">
        <v>34650456</v>
      </c>
      <c r="D81">
        <v>0</v>
      </c>
      <c r="E81">
        <v>0</v>
      </c>
      <c r="F81">
        <v>1</v>
      </c>
      <c r="G81">
        <v>1</v>
      </c>
      <c r="H81">
        <v>3</v>
      </c>
      <c r="I81" t="s">
        <v>29</v>
      </c>
      <c r="J81" t="s">
        <v>43</v>
      </c>
      <c r="K81" t="s">
        <v>101</v>
      </c>
      <c r="L81">
        <v>1354</v>
      </c>
      <c r="N81">
        <v>1010</v>
      </c>
      <c r="O81" t="s">
        <v>31</v>
      </c>
      <c r="P81" t="s">
        <v>31</v>
      </c>
      <c r="Q81">
        <v>1</v>
      </c>
      <c r="W81">
        <v>0</v>
      </c>
      <c r="X81">
        <v>3738031</v>
      </c>
      <c r="Y81">
        <v>2</v>
      </c>
      <c r="AA81">
        <v>7620</v>
      </c>
      <c r="AB81">
        <v>0</v>
      </c>
      <c r="AC81">
        <v>0</v>
      </c>
      <c r="AD81">
        <v>0</v>
      </c>
      <c r="AE81">
        <v>1016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1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2</v>
      </c>
      <c r="AU81" t="s">
        <v>6</v>
      </c>
      <c r="AV81">
        <v>0</v>
      </c>
      <c r="AW81">
        <v>1</v>
      </c>
      <c r="AX81">
        <v>-1</v>
      </c>
      <c r="AY81">
        <v>0</v>
      </c>
      <c r="AZ81">
        <v>0</v>
      </c>
      <c r="BA81" t="s">
        <v>6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Y81*Source!I57</f>
        <v>8</v>
      </c>
      <c r="CY81">
        <f t="shared" si="9"/>
        <v>7620</v>
      </c>
      <c r="CZ81">
        <f t="shared" si="10"/>
        <v>1016</v>
      </c>
      <c r="DA81">
        <f t="shared" si="11"/>
        <v>7.5</v>
      </c>
      <c r="DB81">
        <v>0</v>
      </c>
    </row>
    <row r="82" spans="1:106" x14ac:dyDescent="0.2">
      <c r="A82">
        <f>ROW(Source!A57)</f>
        <v>57</v>
      </c>
      <c r="B82">
        <v>34650332</v>
      </c>
      <c r="C82">
        <v>34650456</v>
      </c>
      <c r="D82">
        <v>0</v>
      </c>
      <c r="E82">
        <v>0</v>
      </c>
      <c r="F82">
        <v>1</v>
      </c>
      <c r="G82">
        <v>1</v>
      </c>
      <c r="H82">
        <v>3</v>
      </c>
      <c r="I82" t="s">
        <v>29</v>
      </c>
      <c r="J82" t="s">
        <v>49</v>
      </c>
      <c r="K82" t="s">
        <v>103</v>
      </c>
      <c r="L82">
        <v>1354</v>
      </c>
      <c r="N82">
        <v>1010</v>
      </c>
      <c r="O82" t="s">
        <v>31</v>
      </c>
      <c r="P82" t="s">
        <v>31</v>
      </c>
      <c r="Q82">
        <v>1</v>
      </c>
      <c r="W82">
        <v>0</v>
      </c>
      <c r="X82">
        <v>-77438766</v>
      </c>
      <c r="Y82">
        <v>2</v>
      </c>
      <c r="AA82">
        <v>1972.75</v>
      </c>
      <c r="AB82">
        <v>0</v>
      </c>
      <c r="AC82">
        <v>0</v>
      </c>
      <c r="AD82">
        <v>0</v>
      </c>
      <c r="AE82">
        <v>263.02999999999997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2</v>
      </c>
      <c r="AU82" t="s">
        <v>6</v>
      </c>
      <c r="AV82">
        <v>0</v>
      </c>
      <c r="AW82">
        <v>1</v>
      </c>
      <c r="AX82">
        <v>-1</v>
      </c>
      <c r="AY82">
        <v>0</v>
      </c>
      <c r="AZ82">
        <v>0</v>
      </c>
      <c r="BA82" t="s">
        <v>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Y82*Source!I57</f>
        <v>8</v>
      </c>
      <c r="CY82">
        <f t="shared" si="9"/>
        <v>1972.75</v>
      </c>
      <c r="CZ82">
        <f t="shared" si="10"/>
        <v>263.02999999999997</v>
      </c>
      <c r="DA82">
        <f t="shared" si="11"/>
        <v>7.5</v>
      </c>
      <c r="DB82">
        <v>0</v>
      </c>
    </row>
    <row r="83" spans="1:106" x14ac:dyDescent="0.2">
      <c r="A83">
        <f>ROW(Source!A57)</f>
        <v>57</v>
      </c>
      <c r="B83">
        <v>34650332</v>
      </c>
      <c r="C83">
        <v>34650456</v>
      </c>
      <c r="D83">
        <v>0</v>
      </c>
      <c r="E83">
        <v>0</v>
      </c>
      <c r="F83">
        <v>1</v>
      </c>
      <c r="G83">
        <v>1</v>
      </c>
      <c r="H83">
        <v>3</v>
      </c>
      <c r="I83" t="s">
        <v>29</v>
      </c>
      <c r="J83" t="s">
        <v>54</v>
      </c>
      <c r="K83" t="s">
        <v>105</v>
      </c>
      <c r="L83">
        <v>1346</v>
      </c>
      <c r="N83">
        <v>1009</v>
      </c>
      <c r="O83" t="s">
        <v>48</v>
      </c>
      <c r="P83" t="s">
        <v>48</v>
      </c>
      <c r="Q83">
        <v>1</v>
      </c>
      <c r="W83">
        <v>0</v>
      </c>
      <c r="X83">
        <v>-1209526017</v>
      </c>
      <c r="Y83">
        <v>7.5</v>
      </c>
      <c r="AA83">
        <v>45.23</v>
      </c>
      <c r="AB83">
        <v>0</v>
      </c>
      <c r="AC83">
        <v>0</v>
      </c>
      <c r="AD83">
        <v>0</v>
      </c>
      <c r="AE83">
        <v>6.03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7.5</v>
      </c>
      <c r="AU83" t="s">
        <v>6</v>
      </c>
      <c r="AV83">
        <v>0</v>
      </c>
      <c r="AW83">
        <v>1</v>
      </c>
      <c r="AX83">
        <v>-1</v>
      </c>
      <c r="AY83">
        <v>0</v>
      </c>
      <c r="AZ83">
        <v>0</v>
      </c>
      <c r="BA83" t="s">
        <v>6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Y83*Source!I57</f>
        <v>30</v>
      </c>
      <c r="CY83">
        <f t="shared" si="9"/>
        <v>45.23</v>
      </c>
      <c r="CZ83">
        <f t="shared" si="10"/>
        <v>6.03</v>
      </c>
      <c r="DA83">
        <f t="shared" si="11"/>
        <v>7.5</v>
      </c>
      <c r="DB83">
        <v>0</v>
      </c>
    </row>
    <row r="84" spans="1:106" x14ac:dyDescent="0.2">
      <c r="A84">
        <f>ROW(Source!A57)</f>
        <v>57</v>
      </c>
      <c r="B84">
        <v>34650332</v>
      </c>
      <c r="C84">
        <v>34650456</v>
      </c>
      <c r="D84">
        <v>0</v>
      </c>
      <c r="E84">
        <v>0</v>
      </c>
      <c r="F84">
        <v>1</v>
      </c>
      <c r="G84">
        <v>1</v>
      </c>
      <c r="H84">
        <v>3</v>
      </c>
      <c r="I84" t="s">
        <v>29</v>
      </c>
      <c r="J84" t="s">
        <v>6</v>
      </c>
      <c r="K84" t="s">
        <v>85</v>
      </c>
      <c r="L84">
        <v>1354</v>
      </c>
      <c r="N84">
        <v>1010</v>
      </c>
      <c r="O84" t="s">
        <v>31</v>
      </c>
      <c r="P84" t="s">
        <v>31</v>
      </c>
      <c r="Q84">
        <v>1</v>
      </c>
      <c r="W84">
        <v>0</v>
      </c>
      <c r="X84">
        <v>-71760896</v>
      </c>
      <c r="Y84">
        <v>10</v>
      </c>
      <c r="AA84">
        <v>281.39999999999998</v>
      </c>
      <c r="AB84">
        <v>0</v>
      </c>
      <c r="AC84">
        <v>0</v>
      </c>
      <c r="AD84">
        <v>0</v>
      </c>
      <c r="AE84">
        <v>37.520000000000003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10</v>
      </c>
      <c r="AU84" t="s">
        <v>6</v>
      </c>
      <c r="AV84">
        <v>0</v>
      </c>
      <c r="AW84">
        <v>1</v>
      </c>
      <c r="AX84">
        <v>-1</v>
      </c>
      <c r="AY84">
        <v>0</v>
      </c>
      <c r="AZ84">
        <v>0</v>
      </c>
      <c r="BA84" t="s">
        <v>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Y84*Source!I57</f>
        <v>40</v>
      </c>
      <c r="CY84">
        <f t="shared" si="9"/>
        <v>281.39999999999998</v>
      </c>
      <c r="CZ84">
        <f t="shared" si="10"/>
        <v>37.520000000000003</v>
      </c>
      <c r="DA84">
        <f t="shared" si="11"/>
        <v>7.5</v>
      </c>
      <c r="DB84">
        <v>0</v>
      </c>
    </row>
    <row r="85" spans="1:106" x14ac:dyDescent="0.2">
      <c r="A85">
        <f>ROW(Source!A88)</f>
        <v>88</v>
      </c>
      <c r="B85">
        <v>34650331</v>
      </c>
      <c r="C85">
        <v>34650510</v>
      </c>
      <c r="D85">
        <v>31714816</v>
      </c>
      <c r="E85">
        <v>1</v>
      </c>
      <c r="F85">
        <v>1</v>
      </c>
      <c r="G85">
        <v>1</v>
      </c>
      <c r="H85">
        <v>1</v>
      </c>
      <c r="I85" t="s">
        <v>426</v>
      </c>
      <c r="J85" t="s">
        <v>6</v>
      </c>
      <c r="K85" t="s">
        <v>427</v>
      </c>
      <c r="L85">
        <v>1191</v>
      </c>
      <c r="N85">
        <v>1013</v>
      </c>
      <c r="O85" t="s">
        <v>405</v>
      </c>
      <c r="P85" t="s">
        <v>405</v>
      </c>
      <c r="Q85">
        <v>1</v>
      </c>
      <c r="W85">
        <v>0</v>
      </c>
      <c r="X85">
        <v>1983201532</v>
      </c>
      <c r="Y85">
        <v>57.23</v>
      </c>
      <c r="AA85">
        <v>0</v>
      </c>
      <c r="AB85">
        <v>0</v>
      </c>
      <c r="AC85">
        <v>0</v>
      </c>
      <c r="AD85">
        <v>9.51</v>
      </c>
      <c r="AE85">
        <v>0</v>
      </c>
      <c r="AF85">
        <v>0</v>
      </c>
      <c r="AG85">
        <v>0</v>
      </c>
      <c r="AH85">
        <v>9.51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6</v>
      </c>
      <c r="AT85">
        <v>57.23</v>
      </c>
      <c r="AU85" t="s">
        <v>6</v>
      </c>
      <c r="AV85">
        <v>1</v>
      </c>
      <c r="AW85">
        <v>2</v>
      </c>
      <c r="AX85">
        <v>34650532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Y85*Source!I88</f>
        <v>57.23</v>
      </c>
      <c r="CY85">
        <f>AD85</f>
        <v>9.51</v>
      </c>
      <c r="CZ85">
        <f>AH85</f>
        <v>9.51</v>
      </c>
      <c r="DA85">
        <f>AL85</f>
        <v>1</v>
      </c>
      <c r="DB85">
        <v>0</v>
      </c>
    </row>
    <row r="86" spans="1:106" x14ac:dyDescent="0.2">
      <c r="A86">
        <f>ROW(Source!A88)</f>
        <v>88</v>
      </c>
      <c r="B86">
        <v>34650331</v>
      </c>
      <c r="C86">
        <v>34650510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406</v>
      </c>
      <c r="J86" t="s">
        <v>6</v>
      </c>
      <c r="K86" t="s">
        <v>407</v>
      </c>
      <c r="L86">
        <v>1191</v>
      </c>
      <c r="N86">
        <v>1013</v>
      </c>
      <c r="O86" t="s">
        <v>405</v>
      </c>
      <c r="P86" t="s">
        <v>405</v>
      </c>
      <c r="Q86">
        <v>1</v>
      </c>
      <c r="W86">
        <v>0</v>
      </c>
      <c r="X86">
        <v>-1417349443</v>
      </c>
      <c r="Y86">
        <v>25.24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6</v>
      </c>
      <c r="AT86">
        <v>25.24</v>
      </c>
      <c r="AU86" t="s">
        <v>6</v>
      </c>
      <c r="AV86">
        <v>2</v>
      </c>
      <c r="AW86">
        <v>2</v>
      </c>
      <c r="AX86">
        <v>34650533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Y86*Source!I88</f>
        <v>25.24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ROW(Source!A88)</f>
        <v>88</v>
      </c>
      <c r="B87">
        <v>34650331</v>
      </c>
      <c r="C87">
        <v>34650510</v>
      </c>
      <c r="D87">
        <v>31527023</v>
      </c>
      <c r="E87">
        <v>1</v>
      </c>
      <c r="F87">
        <v>1</v>
      </c>
      <c r="G87">
        <v>1</v>
      </c>
      <c r="H87">
        <v>2</v>
      </c>
      <c r="I87" t="s">
        <v>428</v>
      </c>
      <c r="J87" t="s">
        <v>429</v>
      </c>
      <c r="K87" t="s">
        <v>430</v>
      </c>
      <c r="L87">
        <v>1368</v>
      </c>
      <c r="N87">
        <v>1011</v>
      </c>
      <c r="O87" t="s">
        <v>411</v>
      </c>
      <c r="P87" t="s">
        <v>411</v>
      </c>
      <c r="Q87">
        <v>1</v>
      </c>
      <c r="W87">
        <v>0</v>
      </c>
      <c r="X87">
        <v>-2134233284</v>
      </c>
      <c r="Y87">
        <v>14.82</v>
      </c>
      <c r="AA87">
        <v>0</v>
      </c>
      <c r="AB87">
        <v>82.22</v>
      </c>
      <c r="AC87">
        <v>10.06</v>
      </c>
      <c r="AD87">
        <v>0</v>
      </c>
      <c r="AE87">
        <v>0</v>
      </c>
      <c r="AF87">
        <v>82.22</v>
      </c>
      <c r="AG87">
        <v>10.06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6</v>
      </c>
      <c r="AT87">
        <v>14.82</v>
      </c>
      <c r="AU87" t="s">
        <v>6</v>
      </c>
      <c r="AV87">
        <v>0</v>
      </c>
      <c r="AW87">
        <v>2</v>
      </c>
      <c r="AX87">
        <v>34650534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Y87*Source!I88</f>
        <v>14.82</v>
      </c>
      <c r="CY87">
        <f>AB87</f>
        <v>82.22</v>
      </c>
      <c r="CZ87">
        <f>AF87</f>
        <v>82.22</v>
      </c>
      <c r="DA87">
        <f>AJ87</f>
        <v>1</v>
      </c>
      <c r="DB87">
        <v>0</v>
      </c>
    </row>
    <row r="88" spans="1:106" x14ac:dyDescent="0.2">
      <c r="A88">
        <f>ROW(Source!A88)</f>
        <v>88</v>
      </c>
      <c r="B88">
        <v>34650331</v>
      </c>
      <c r="C88">
        <v>34650510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423</v>
      </c>
      <c r="J88" t="s">
        <v>424</v>
      </c>
      <c r="K88" t="s">
        <v>425</v>
      </c>
      <c r="L88">
        <v>1368</v>
      </c>
      <c r="N88">
        <v>1011</v>
      </c>
      <c r="O88" t="s">
        <v>411</v>
      </c>
      <c r="P88" t="s">
        <v>411</v>
      </c>
      <c r="Q88">
        <v>1</v>
      </c>
      <c r="W88">
        <v>0</v>
      </c>
      <c r="X88">
        <v>1372534845</v>
      </c>
      <c r="Y88">
        <v>2.86</v>
      </c>
      <c r="AA88">
        <v>0</v>
      </c>
      <c r="AB88">
        <v>65.709999999999994</v>
      </c>
      <c r="AC88">
        <v>11.6</v>
      </c>
      <c r="AD88">
        <v>0</v>
      </c>
      <c r="AE88">
        <v>0</v>
      </c>
      <c r="AF88">
        <v>65.709999999999994</v>
      </c>
      <c r="AG88">
        <v>11.6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6</v>
      </c>
      <c r="AT88">
        <v>2.86</v>
      </c>
      <c r="AU88" t="s">
        <v>6</v>
      </c>
      <c r="AV88">
        <v>0</v>
      </c>
      <c r="AW88">
        <v>2</v>
      </c>
      <c r="AX88">
        <v>34650535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Y88*Source!I88</f>
        <v>2.86</v>
      </c>
      <c r="CY88">
        <f>AB88</f>
        <v>65.709999999999994</v>
      </c>
      <c r="CZ88">
        <f>AF88</f>
        <v>65.709999999999994</v>
      </c>
      <c r="DA88">
        <f>AJ88</f>
        <v>1</v>
      </c>
      <c r="DB88">
        <v>0</v>
      </c>
    </row>
    <row r="89" spans="1:106" x14ac:dyDescent="0.2">
      <c r="A89">
        <f>ROW(Source!A88)</f>
        <v>88</v>
      </c>
      <c r="B89">
        <v>34650331</v>
      </c>
      <c r="C89">
        <v>34650510</v>
      </c>
      <c r="D89">
        <v>31528255</v>
      </c>
      <c r="E89">
        <v>1</v>
      </c>
      <c r="F89">
        <v>1</v>
      </c>
      <c r="G89">
        <v>1</v>
      </c>
      <c r="H89">
        <v>2</v>
      </c>
      <c r="I89" t="s">
        <v>415</v>
      </c>
      <c r="J89" t="s">
        <v>416</v>
      </c>
      <c r="K89" t="s">
        <v>417</v>
      </c>
      <c r="L89">
        <v>1368</v>
      </c>
      <c r="N89">
        <v>1011</v>
      </c>
      <c r="O89" t="s">
        <v>411</v>
      </c>
      <c r="P89" t="s">
        <v>411</v>
      </c>
      <c r="Q89">
        <v>1</v>
      </c>
      <c r="W89">
        <v>0</v>
      </c>
      <c r="X89">
        <v>-1801140340</v>
      </c>
      <c r="Y89">
        <v>7.56</v>
      </c>
      <c r="AA89">
        <v>0</v>
      </c>
      <c r="AB89">
        <v>74.61</v>
      </c>
      <c r="AC89">
        <v>13.5</v>
      </c>
      <c r="AD89">
        <v>0</v>
      </c>
      <c r="AE89">
        <v>0</v>
      </c>
      <c r="AF89">
        <v>74.61</v>
      </c>
      <c r="AG89">
        <v>13.5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6</v>
      </c>
      <c r="AT89">
        <v>7.56</v>
      </c>
      <c r="AU89" t="s">
        <v>6</v>
      </c>
      <c r="AV89">
        <v>0</v>
      </c>
      <c r="AW89">
        <v>2</v>
      </c>
      <c r="AX89">
        <v>34650536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Y89*Source!I88</f>
        <v>7.56</v>
      </c>
      <c r="CY89">
        <f>AB89</f>
        <v>74.61</v>
      </c>
      <c r="CZ89">
        <f>AF89</f>
        <v>74.61</v>
      </c>
      <c r="DA89">
        <f>AJ89</f>
        <v>1</v>
      </c>
      <c r="DB89">
        <v>0</v>
      </c>
    </row>
    <row r="90" spans="1:106" x14ac:dyDescent="0.2">
      <c r="A90">
        <f>ROW(Source!A88)</f>
        <v>88</v>
      </c>
      <c r="B90">
        <v>34650331</v>
      </c>
      <c r="C90">
        <v>34650510</v>
      </c>
      <c r="D90">
        <v>0</v>
      </c>
      <c r="E90">
        <v>0</v>
      </c>
      <c r="F90">
        <v>1</v>
      </c>
      <c r="G90">
        <v>1</v>
      </c>
      <c r="H90">
        <v>3</v>
      </c>
      <c r="I90" t="s">
        <v>29</v>
      </c>
      <c r="J90" t="s">
        <v>146</v>
      </c>
      <c r="K90" t="s">
        <v>145</v>
      </c>
      <c r="L90">
        <v>1354</v>
      </c>
      <c r="N90">
        <v>1010</v>
      </c>
      <c r="O90" t="s">
        <v>31</v>
      </c>
      <c r="P90" t="s">
        <v>31</v>
      </c>
      <c r="Q90">
        <v>1</v>
      </c>
      <c r="W90">
        <v>0</v>
      </c>
      <c r="X90">
        <v>1411697821</v>
      </c>
      <c r="Y90">
        <v>24</v>
      </c>
      <c r="AA90">
        <v>28.88</v>
      </c>
      <c r="AB90">
        <v>0</v>
      </c>
      <c r="AC90">
        <v>0</v>
      </c>
      <c r="AD90">
        <v>0</v>
      </c>
      <c r="AE90">
        <v>28.88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24</v>
      </c>
      <c r="AU90" t="s">
        <v>6</v>
      </c>
      <c r="AV90">
        <v>0</v>
      </c>
      <c r="AW90">
        <v>1</v>
      </c>
      <c r="AX90">
        <v>-1</v>
      </c>
      <c r="AY90">
        <v>0</v>
      </c>
      <c r="AZ90">
        <v>0</v>
      </c>
      <c r="BA90" t="s">
        <v>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Y90*Source!I88</f>
        <v>24</v>
      </c>
      <c r="CY90">
        <f t="shared" ref="CY90:CY105" si="12">AA90</f>
        <v>28.88</v>
      </c>
      <c r="CZ90">
        <f t="shared" ref="CZ90:CZ105" si="13">AE90</f>
        <v>28.88</v>
      </c>
      <c r="DA90">
        <f t="shared" ref="DA90:DA105" si="14">AI90</f>
        <v>1</v>
      </c>
      <c r="DB90">
        <v>0</v>
      </c>
    </row>
    <row r="91" spans="1:106" x14ac:dyDescent="0.2">
      <c r="A91">
        <f>ROW(Source!A88)</f>
        <v>88</v>
      </c>
      <c r="B91">
        <v>34650331</v>
      </c>
      <c r="C91">
        <v>34650510</v>
      </c>
      <c r="D91">
        <v>0</v>
      </c>
      <c r="E91">
        <v>0</v>
      </c>
      <c r="F91">
        <v>1</v>
      </c>
      <c r="G91">
        <v>1</v>
      </c>
      <c r="H91">
        <v>3</v>
      </c>
      <c r="I91" t="s">
        <v>29</v>
      </c>
      <c r="J91" t="s">
        <v>32</v>
      </c>
      <c r="K91" t="s">
        <v>149</v>
      </c>
      <c r="L91">
        <v>1301</v>
      </c>
      <c r="N91">
        <v>1003</v>
      </c>
      <c r="O91" t="s">
        <v>150</v>
      </c>
      <c r="P91" t="s">
        <v>150</v>
      </c>
      <c r="Q91">
        <v>1</v>
      </c>
      <c r="W91">
        <v>0</v>
      </c>
      <c r="X91">
        <v>1134394015</v>
      </c>
      <c r="Y91">
        <v>3000</v>
      </c>
      <c r="AA91">
        <v>5.55</v>
      </c>
      <c r="AB91">
        <v>0</v>
      </c>
      <c r="AC91">
        <v>0</v>
      </c>
      <c r="AD91">
        <v>0</v>
      </c>
      <c r="AE91">
        <v>5.55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3000</v>
      </c>
      <c r="AU91" t="s">
        <v>6</v>
      </c>
      <c r="AV91">
        <v>0</v>
      </c>
      <c r="AW91">
        <v>1</v>
      </c>
      <c r="AX91">
        <v>-1</v>
      </c>
      <c r="AY91">
        <v>0</v>
      </c>
      <c r="AZ91">
        <v>0</v>
      </c>
      <c r="BA91" t="s">
        <v>6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Y91*Source!I88</f>
        <v>3000</v>
      </c>
      <c r="CY91">
        <f t="shared" si="12"/>
        <v>5.55</v>
      </c>
      <c r="CZ91">
        <f t="shared" si="13"/>
        <v>5.55</v>
      </c>
      <c r="DA91">
        <f t="shared" si="14"/>
        <v>1</v>
      </c>
      <c r="DB91">
        <v>0</v>
      </c>
    </row>
    <row r="92" spans="1:106" x14ac:dyDescent="0.2">
      <c r="A92">
        <f>ROW(Source!A88)</f>
        <v>88</v>
      </c>
      <c r="B92">
        <v>34650331</v>
      </c>
      <c r="C92">
        <v>34650510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29</v>
      </c>
      <c r="J92" t="s">
        <v>49</v>
      </c>
      <c r="K92" t="s">
        <v>153</v>
      </c>
      <c r="L92">
        <v>1354</v>
      </c>
      <c r="N92">
        <v>1010</v>
      </c>
      <c r="O92" t="s">
        <v>31</v>
      </c>
      <c r="P92" t="s">
        <v>31</v>
      </c>
      <c r="Q92">
        <v>1</v>
      </c>
      <c r="W92">
        <v>0</v>
      </c>
      <c r="X92">
        <v>-602230626</v>
      </c>
      <c r="Y92">
        <v>30</v>
      </c>
      <c r="AA92">
        <v>4.3499999999999996</v>
      </c>
      <c r="AB92">
        <v>0</v>
      </c>
      <c r="AC92">
        <v>0</v>
      </c>
      <c r="AD92">
        <v>0</v>
      </c>
      <c r="AE92">
        <v>4.3499999999999996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30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Y92*Source!I88</f>
        <v>30</v>
      </c>
      <c r="CY92">
        <f t="shared" si="12"/>
        <v>4.3499999999999996</v>
      </c>
      <c r="CZ92">
        <f t="shared" si="13"/>
        <v>4.3499999999999996</v>
      </c>
      <c r="DA92">
        <f t="shared" si="14"/>
        <v>1</v>
      </c>
      <c r="DB92">
        <v>0</v>
      </c>
    </row>
    <row r="93" spans="1:106" x14ac:dyDescent="0.2">
      <c r="A93">
        <f>ROW(Source!A88)</f>
        <v>88</v>
      </c>
      <c r="B93">
        <v>34650331</v>
      </c>
      <c r="C93">
        <v>34650510</v>
      </c>
      <c r="D93">
        <v>0</v>
      </c>
      <c r="E93">
        <v>0</v>
      </c>
      <c r="F93">
        <v>1</v>
      </c>
      <c r="G93">
        <v>1</v>
      </c>
      <c r="H93">
        <v>3</v>
      </c>
      <c r="I93" t="s">
        <v>29</v>
      </c>
      <c r="J93" t="s">
        <v>157</v>
      </c>
      <c r="K93" t="s">
        <v>156</v>
      </c>
      <c r="L93">
        <v>1354</v>
      </c>
      <c r="N93">
        <v>1010</v>
      </c>
      <c r="O93" t="s">
        <v>31</v>
      </c>
      <c r="P93" t="s">
        <v>31</v>
      </c>
      <c r="Q93">
        <v>1</v>
      </c>
      <c r="W93">
        <v>0</v>
      </c>
      <c r="X93">
        <v>1654664291</v>
      </c>
      <c r="Y93">
        <v>54</v>
      </c>
      <c r="AA93">
        <v>42.16</v>
      </c>
      <c r="AB93">
        <v>0</v>
      </c>
      <c r="AC93">
        <v>0</v>
      </c>
      <c r="AD93">
        <v>0</v>
      </c>
      <c r="AE93">
        <v>42.16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54</v>
      </c>
      <c r="AU93" t="s">
        <v>6</v>
      </c>
      <c r="AV93">
        <v>0</v>
      </c>
      <c r="AW93">
        <v>1</v>
      </c>
      <c r="AX93">
        <v>-1</v>
      </c>
      <c r="AY93">
        <v>0</v>
      </c>
      <c r="AZ93">
        <v>0</v>
      </c>
      <c r="BA93" t="s">
        <v>6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Y93*Source!I88</f>
        <v>54</v>
      </c>
      <c r="CY93">
        <f t="shared" si="12"/>
        <v>42.16</v>
      </c>
      <c r="CZ93">
        <f t="shared" si="13"/>
        <v>42.16</v>
      </c>
      <c r="DA93">
        <f t="shared" si="14"/>
        <v>1</v>
      </c>
      <c r="DB93">
        <v>0</v>
      </c>
    </row>
    <row r="94" spans="1:106" x14ac:dyDescent="0.2">
      <c r="A94">
        <f>ROW(Source!A88)</f>
        <v>88</v>
      </c>
      <c r="B94">
        <v>34650331</v>
      </c>
      <c r="C94">
        <v>34650510</v>
      </c>
      <c r="D94">
        <v>0</v>
      </c>
      <c r="E94">
        <v>0</v>
      </c>
      <c r="F94">
        <v>1</v>
      </c>
      <c r="G94">
        <v>1</v>
      </c>
      <c r="H94">
        <v>3</v>
      </c>
      <c r="I94" t="s">
        <v>29</v>
      </c>
      <c r="J94" t="s">
        <v>161</v>
      </c>
      <c r="K94" t="s">
        <v>160</v>
      </c>
      <c r="L94">
        <v>1354</v>
      </c>
      <c r="N94">
        <v>1010</v>
      </c>
      <c r="O94" t="s">
        <v>31</v>
      </c>
      <c r="P94" t="s">
        <v>31</v>
      </c>
      <c r="Q94">
        <v>1</v>
      </c>
      <c r="W94">
        <v>0</v>
      </c>
      <c r="X94">
        <v>1264988675</v>
      </c>
      <c r="Y94">
        <v>75</v>
      </c>
      <c r="AA94">
        <v>18.489999999999998</v>
      </c>
      <c r="AB94">
        <v>0</v>
      </c>
      <c r="AC94">
        <v>0</v>
      </c>
      <c r="AD94">
        <v>0</v>
      </c>
      <c r="AE94">
        <v>18.489999999999998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75</v>
      </c>
      <c r="AU94" t="s">
        <v>6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Y94*Source!I88</f>
        <v>75</v>
      </c>
      <c r="CY94">
        <f t="shared" si="12"/>
        <v>18.489999999999998</v>
      </c>
      <c r="CZ94">
        <f t="shared" si="13"/>
        <v>18.489999999999998</v>
      </c>
      <c r="DA94">
        <f t="shared" si="14"/>
        <v>1</v>
      </c>
      <c r="DB94">
        <v>0</v>
      </c>
    </row>
    <row r="95" spans="1:106" x14ac:dyDescent="0.2">
      <c r="A95">
        <f>ROW(Source!A88)</f>
        <v>88</v>
      </c>
      <c r="B95">
        <v>34650331</v>
      </c>
      <c r="C95">
        <v>34650510</v>
      </c>
      <c r="D95">
        <v>0</v>
      </c>
      <c r="E95">
        <v>0</v>
      </c>
      <c r="F95">
        <v>1</v>
      </c>
      <c r="G95">
        <v>1</v>
      </c>
      <c r="H95">
        <v>3</v>
      </c>
      <c r="I95" t="s">
        <v>29</v>
      </c>
      <c r="J95" t="s">
        <v>165</v>
      </c>
      <c r="K95" t="s">
        <v>164</v>
      </c>
      <c r="L95">
        <v>1354</v>
      </c>
      <c r="N95">
        <v>1010</v>
      </c>
      <c r="O95" t="s">
        <v>31</v>
      </c>
      <c r="P95" t="s">
        <v>31</v>
      </c>
      <c r="Q95">
        <v>1</v>
      </c>
      <c r="W95">
        <v>0</v>
      </c>
      <c r="X95">
        <v>2006340004</v>
      </c>
      <c r="Y95">
        <v>50</v>
      </c>
      <c r="AA95">
        <v>2.91</v>
      </c>
      <c r="AB95">
        <v>0</v>
      </c>
      <c r="AC95">
        <v>0</v>
      </c>
      <c r="AD95">
        <v>0</v>
      </c>
      <c r="AE95">
        <v>2.91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50</v>
      </c>
      <c r="AU95" t="s">
        <v>6</v>
      </c>
      <c r="AV95">
        <v>0</v>
      </c>
      <c r="AW95">
        <v>1</v>
      </c>
      <c r="AX95">
        <v>-1</v>
      </c>
      <c r="AY95">
        <v>0</v>
      </c>
      <c r="AZ95">
        <v>0</v>
      </c>
      <c r="BA95" t="s">
        <v>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Y95*Source!I88</f>
        <v>50</v>
      </c>
      <c r="CY95">
        <f t="shared" si="12"/>
        <v>2.91</v>
      </c>
      <c r="CZ95">
        <f t="shared" si="13"/>
        <v>2.91</v>
      </c>
      <c r="DA95">
        <f t="shared" si="14"/>
        <v>1</v>
      </c>
      <c r="DB95">
        <v>0</v>
      </c>
    </row>
    <row r="96" spans="1:106" x14ac:dyDescent="0.2">
      <c r="A96">
        <f>ROW(Source!A88)</f>
        <v>88</v>
      </c>
      <c r="B96">
        <v>34650331</v>
      </c>
      <c r="C96">
        <v>34650510</v>
      </c>
      <c r="D96">
        <v>0</v>
      </c>
      <c r="E96">
        <v>0</v>
      </c>
      <c r="F96">
        <v>1</v>
      </c>
      <c r="G96">
        <v>1</v>
      </c>
      <c r="H96">
        <v>3</v>
      </c>
      <c r="I96" t="s">
        <v>29</v>
      </c>
      <c r="J96" t="s">
        <v>6</v>
      </c>
      <c r="K96" t="s">
        <v>168</v>
      </c>
      <c r="L96">
        <v>1354</v>
      </c>
      <c r="N96">
        <v>1010</v>
      </c>
      <c r="O96" t="s">
        <v>31</v>
      </c>
      <c r="P96" t="s">
        <v>31</v>
      </c>
      <c r="Q96">
        <v>1</v>
      </c>
      <c r="W96">
        <v>0</v>
      </c>
      <c r="X96">
        <v>-1316060349</v>
      </c>
      <c r="Y96">
        <v>50</v>
      </c>
      <c r="AA96">
        <v>3.03</v>
      </c>
      <c r="AB96">
        <v>0</v>
      </c>
      <c r="AC96">
        <v>0</v>
      </c>
      <c r="AD96">
        <v>0</v>
      </c>
      <c r="AE96">
        <v>3.03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1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50</v>
      </c>
      <c r="AU96" t="s">
        <v>6</v>
      </c>
      <c r="AV96">
        <v>0</v>
      </c>
      <c r="AW96">
        <v>1</v>
      </c>
      <c r="AX96">
        <v>-1</v>
      </c>
      <c r="AY96">
        <v>0</v>
      </c>
      <c r="AZ96">
        <v>0</v>
      </c>
      <c r="BA96" t="s">
        <v>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Y96*Source!I88</f>
        <v>50</v>
      </c>
      <c r="CY96">
        <f t="shared" si="12"/>
        <v>3.03</v>
      </c>
      <c r="CZ96">
        <f t="shared" si="13"/>
        <v>3.03</v>
      </c>
      <c r="DA96">
        <f t="shared" si="14"/>
        <v>1</v>
      </c>
      <c r="DB96">
        <v>0</v>
      </c>
    </row>
    <row r="97" spans="1:106" x14ac:dyDescent="0.2">
      <c r="A97">
        <f>ROW(Source!A88)</f>
        <v>88</v>
      </c>
      <c r="B97">
        <v>34650331</v>
      </c>
      <c r="C97">
        <v>34650510</v>
      </c>
      <c r="D97">
        <v>0</v>
      </c>
      <c r="E97">
        <v>0</v>
      </c>
      <c r="F97">
        <v>1</v>
      </c>
      <c r="G97">
        <v>1</v>
      </c>
      <c r="H97">
        <v>3</v>
      </c>
      <c r="I97" t="s">
        <v>29</v>
      </c>
      <c r="J97" t="s">
        <v>6</v>
      </c>
      <c r="K97" t="s">
        <v>171</v>
      </c>
      <c r="L97">
        <v>1354</v>
      </c>
      <c r="N97">
        <v>1010</v>
      </c>
      <c r="O97" t="s">
        <v>31</v>
      </c>
      <c r="P97" t="s">
        <v>31</v>
      </c>
      <c r="Q97">
        <v>1</v>
      </c>
      <c r="W97">
        <v>0</v>
      </c>
      <c r="X97">
        <v>-289887447</v>
      </c>
      <c r="Y97">
        <v>10</v>
      </c>
      <c r="AA97">
        <v>8.43</v>
      </c>
      <c r="AB97">
        <v>0</v>
      </c>
      <c r="AC97">
        <v>0</v>
      </c>
      <c r="AD97">
        <v>0</v>
      </c>
      <c r="AE97">
        <v>8.43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1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10</v>
      </c>
      <c r="AU97" t="s">
        <v>6</v>
      </c>
      <c r="AV97">
        <v>0</v>
      </c>
      <c r="AW97">
        <v>1</v>
      </c>
      <c r="AX97">
        <v>-1</v>
      </c>
      <c r="AY97">
        <v>0</v>
      </c>
      <c r="AZ97">
        <v>0</v>
      </c>
      <c r="BA97" t="s">
        <v>6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Y97*Source!I88</f>
        <v>10</v>
      </c>
      <c r="CY97">
        <f t="shared" si="12"/>
        <v>8.43</v>
      </c>
      <c r="CZ97">
        <f t="shared" si="13"/>
        <v>8.43</v>
      </c>
      <c r="DA97">
        <f t="shared" si="14"/>
        <v>1</v>
      </c>
      <c r="DB97">
        <v>0</v>
      </c>
    </row>
    <row r="98" spans="1:106" x14ac:dyDescent="0.2">
      <c r="A98">
        <f>ROW(Source!A88)</f>
        <v>88</v>
      </c>
      <c r="B98">
        <v>34650331</v>
      </c>
      <c r="C98">
        <v>34650510</v>
      </c>
      <c r="D98">
        <v>0</v>
      </c>
      <c r="E98">
        <v>0</v>
      </c>
      <c r="F98">
        <v>1</v>
      </c>
      <c r="G98">
        <v>1</v>
      </c>
      <c r="H98">
        <v>3</v>
      </c>
      <c r="I98" t="s">
        <v>29</v>
      </c>
      <c r="J98" t="s">
        <v>6</v>
      </c>
      <c r="K98" t="s">
        <v>174</v>
      </c>
      <c r="L98">
        <v>1354</v>
      </c>
      <c r="N98">
        <v>1010</v>
      </c>
      <c r="O98" t="s">
        <v>31</v>
      </c>
      <c r="P98" t="s">
        <v>31</v>
      </c>
      <c r="Q98">
        <v>1</v>
      </c>
      <c r="W98">
        <v>0</v>
      </c>
      <c r="X98">
        <v>-383266815</v>
      </c>
      <c r="Y98">
        <v>48</v>
      </c>
      <c r="AA98">
        <v>74.16</v>
      </c>
      <c r="AB98">
        <v>0</v>
      </c>
      <c r="AC98">
        <v>0</v>
      </c>
      <c r="AD98">
        <v>0</v>
      </c>
      <c r="AE98">
        <v>74.16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1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48</v>
      </c>
      <c r="AU98" t="s">
        <v>6</v>
      </c>
      <c r="AV98">
        <v>0</v>
      </c>
      <c r="AW98">
        <v>1</v>
      </c>
      <c r="AX98">
        <v>-1</v>
      </c>
      <c r="AY98">
        <v>0</v>
      </c>
      <c r="AZ98">
        <v>0</v>
      </c>
      <c r="BA98" t="s">
        <v>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Y98*Source!I88</f>
        <v>48</v>
      </c>
      <c r="CY98">
        <f t="shared" si="12"/>
        <v>74.16</v>
      </c>
      <c r="CZ98">
        <f t="shared" si="13"/>
        <v>74.16</v>
      </c>
      <c r="DA98">
        <f t="shared" si="14"/>
        <v>1</v>
      </c>
      <c r="DB98">
        <v>0</v>
      </c>
    </row>
    <row r="99" spans="1:106" x14ac:dyDescent="0.2">
      <c r="A99">
        <f>ROW(Source!A88)</f>
        <v>88</v>
      </c>
      <c r="B99">
        <v>34650331</v>
      </c>
      <c r="C99">
        <v>34650510</v>
      </c>
      <c r="D99">
        <v>0</v>
      </c>
      <c r="E99">
        <v>0</v>
      </c>
      <c r="F99">
        <v>1</v>
      </c>
      <c r="G99">
        <v>1</v>
      </c>
      <c r="H99">
        <v>3</v>
      </c>
      <c r="I99" t="s">
        <v>29</v>
      </c>
      <c r="J99" t="s">
        <v>6</v>
      </c>
      <c r="K99" t="s">
        <v>142</v>
      </c>
      <c r="L99">
        <v>1354</v>
      </c>
      <c r="N99">
        <v>1010</v>
      </c>
      <c r="O99" t="s">
        <v>31</v>
      </c>
      <c r="P99" t="s">
        <v>31</v>
      </c>
      <c r="Q99">
        <v>1</v>
      </c>
      <c r="W99">
        <v>0</v>
      </c>
      <c r="X99">
        <v>457440625</v>
      </c>
      <c r="Y99">
        <v>4</v>
      </c>
      <c r="AA99">
        <v>24.58</v>
      </c>
      <c r="AB99">
        <v>0</v>
      </c>
      <c r="AC99">
        <v>0</v>
      </c>
      <c r="AD99">
        <v>0</v>
      </c>
      <c r="AE99">
        <v>24.58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4</v>
      </c>
      <c r="AU99" t="s">
        <v>6</v>
      </c>
      <c r="AV99">
        <v>0</v>
      </c>
      <c r="AW99">
        <v>1</v>
      </c>
      <c r="AX99">
        <v>-1</v>
      </c>
      <c r="AY99">
        <v>0</v>
      </c>
      <c r="AZ99">
        <v>0</v>
      </c>
      <c r="BA99" t="s">
        <v>6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Y99*Source!I88</f>
        <v>4</v>
      </c>
      <c r="CY99">
        <f t="shared" si="12"/>
        <v>24.58</v>
      </c>
      <c r="CZ99">
        <f t="shared" si="13"/>
        <v>24.58</v>
      </c>
      <c r="DA99">
        <f t="shared" si="14"/>
        <v>1</v>
      </c>
      <c r="DB99">
        <v>0</v>
      </c>
    </row>
    <row r="100" spans="1:106" x14ac:dyDescent="0.2">
      <c r="A100">
        <f>ROW(Source!A88)</f>
        <v>88</v>
      </c>
      <c r="B100">
        <v>34650331</v>
      </c>
      <c r="C100">
        <v>34650510</v>
      </c>
      <c r="D100">
        <v>0</v>
      </c>
      <c r="E100">
        <v>0</v>
      </c>
      <c r="F100">
        <v>1</v>
      </c>
      <c r="G100">
        <v>1</v>
      </c>
      <c r="H100">
        <v>3</v>
      </c>
      <c r="I100" t="s">
        <v>29</v>
      </c>
      <c r="J100" t="s">
        <v>6</v>
      </c>
      <c r="K100" t="s">
        <v>139</v>
      </c>
      <c r="L100">
        <v>1354</v>
      </c>
      <c r="N100">
        <v>1010</v>
      </c>
      <c r="O100" t="s">
        <v>31</v>
      </c>
      <c r="P100" t="s">
        <v>31</v>
      </c>
      <c r="Q100">
        <v>1</v>
      </c>
      <c r="W100">
        <v>0</v>
      </c>
      <c r="X100">
        <v>1510101606</v>
      </c>
      <c r="Y100">
        <v>8</v>
      </c>
      <c r="AA100">
        <v>22.13</v>
      </c>
      <c r="AB100">
        <v>0</v>
      </c>
      <c r="AC100">
        <v>0</v>
      </c>
      <c r="AD100">
        <v>0</v>
      </c>
      <c r="AE100">
        <v>22.13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8</v>
      </c>
      <c r="AU100" t="s">
        <v>6</v>
      </c>
      <c r="AV100">
        <v>0</v>
      </c>
      <c r="AW100">
        <v>1</v>
      </c>
      <c r="AX100">
        <v>-1</v>
      </c>
      <c r="AY100">
        <v>0</v>
      </c>
      <c r="AZ100">
        <v>0</v>
      </c>
      <c r="BA100" t="s">
        <v>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Y100*Source!I88</f>
        <v>8</v>
      </c>
      <c r="CY100">
        <f t="shared" si="12"/>
        <v>22.13</v>
      </c>
      <c r="CZ100">
        <f t="shared" si="13"/>
        <v>22.13</v>
      </c>
      <c r="DA100">
        <f t="shared" si="14"/>
        <v>1</v>
      </c>
      <c r="DB100">
        <v>0</v>
      </c>
    </row>
    <row r="101" spans="1:106" x14ac:dyDescent="0.2">
      <c r="A101">
        <f>ROW(Source!A88)</f>
        <v>88</v>
      </c>
      <c r="B101">
        <v>34650331</v>
      </c>
      <c r="C101">
        <v>34650510</v>
      </c>
      <c r="D101">
        <v>0</v>
      </c>
      <c r="E101">
        <v>0</v>
      </c>
      <c r="F101">
        <v>1</v>
      </c>
      <c r="G101">
        <v>1</v>
      </c>
      <c r="H101">
        <v>3</v>
      </c>
      <c r="I101" t="s">
        <v>29</v>
      </c>
      <c r="J101" t="s">
        <v>6</v>
      </c>
      <c r="K101" t="s">
        <v>136</v>
      </c>
      <c r="L101">
        <v>1354</v>
      </c>
      <c r="N101">
        <v>1010</v>
      </c>
      <c r="O101" t="s">
        <v>31</v>
      </c>
      <c r="P101" t="s">
        <v>31</v>
      </c>
      <c r="Q101">
        <v>1</v>
      </c>
      <c r="W101">
        <v>0</v>
      </c>
      <c r="X101">
        <v>456295990</v>
      </c>
      <c r="Y101">
        <v>15</v>
      </c>
      <c r="AA101">
        <v>44.09</v>
      </c>
      <c r="AB101">
        <v>0</v>
      </c>
      <c r="AC101">
        <v>0</v>
      </c>
      <c r="AD101">
        <v>0</v>
      </c>
      <c r="AE101">
        <v>44.09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15</v>
      </c>
      <c r="AU101" t="s">
        <v>6</v>
      </c>
      <c r="AV101">
        <v>0</v>
      </c>
      <c r="AW101">
        <v>1</v>
      </c>
      <c r="AX101">
        <v>-1</v>
      </c>
      <c r="AY101">
        <v>0</v>
      </c>
      <c r="AZ101">
        <v>0</v>
      </c>
      <c r="BA101" t="s">
        <v>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Y101*Source!I88</f>
        <v>15</v>
      </c>
      <c r="CY101">
        <f t="shared" si="12"/>
        <v>44.09</v>
      </c>
      <c r="CZ101">
        <f t="shared" si="13"/>
        <v>44.09</v>
      </c>
      <c r="DA101">
        <f t="shared" si="14"/>
        <v>1</v>
      </c>
      <c r="DB101">
        <v>0</v>
      </c>
    </row>
    <row r="102" spans="1:106" x14ac:dyDescent="0.2">
      <c r="A102">
        <f>ROW(Source!A88)</f>
        <v>88</v>
      </c>
      <c r="B102">
        <v>34650331</v>
      </c>
      <c r="C102">
        <v>34650510</v>
      </c>
      <c r="D102">
        <v>0</v>
      </c>
      <c r="E102">
        <v>0</v>
      </c>
      <c r="F102">
        <v>1</v>
      </c>
      <c r="G102">
        <v>1</v>
      </c>
      <c r="H102">
        <v>3</v>
      </c>
      <c r="I102" t="s">
        <v>29</v>
      </c>
      <c r="J102" t="s">
        <v>6</v>
      </c>
      <c r="K102" t="s">
        <v>133</v>
      </c>
      <c r="L102">
        <v>1354</v>
      </c>
      <c r="N102">
        <v>1010</v>
      </c>
      <c r="O102" t="s">
        <v>31</v>
      </c>
      <c r="P102" t="s">
        <v>31</v>
      </c>
      <c r="Q102">
        <v>1</v>
      </c>
      <c r="W102">
        <v>0</v>
      </c>
      <c r="X102">
        <v>-360362606</v>
      </c>
      <c r="Y102">
        <v>36</v>
      </c>
      <c r="AA102">
        <v>153.97999999999999</v>
      </c>
      <c r="AB102">
        <v>0</v>
      </c>
      <c r="AC102">
        <v>0</v>
      </c>
      <c r="AD102">
        <v>0</v>
      </c>
      <c r="AE102">
        <v>153.97999999999999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36</v>
      </c>
      <c r="AU102" t="s">
        <v>6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Y102*Source!I88</f>
        <v>36</v>
      </c>
      <c r="CY102">
        <f t="shared" si="12"/>
        <v>153.97999999999999</v>
      </c>
      <c r="CZ102">
        <f t="shared" si="13"/>
        <v>153.97999999999999</v>
      </c>
      <c r="DA102">
        <f t="shared" si="14"/>
        <v>1</v>
      </c>
      <c r="DB102">
        <v>0</v>
      </c>
    </row>
    <row r="103" spans="1:106" x14ac:dyDescent="0.2">
      <c r="A103">
        <f>ROW(Source!A88)</f>
        <v>88</v>
      </c>
      <c r="B103">
        <v>34650331</v>
      </c>
      <c r="C103">
        <v>34650510</v>
      </c>
      <c r="D103">
        <v>0</v>
      </c>
      <c r="E103">
        <v>0</v>
      </c>
      <c r="F103">
        <v>1</v>
      </c>
      <c r="G103">
        <v>1</v>
      </c>
      <c r="H103">
        <v>3</v>
      </c>
      <c r="I103" t="s">
        <v>29</v>
      </c>
      <c r="J103" t="s">
        <v>6</v>
      </c>
      <c r="K103" t="s">
        <v>130</v>
      </c>
      <c r="L103">
        <v>1354</v>
      </c>
      <c r="N103">
        <v>1010</v>
      </c>
      <c r="O103" t="s">
        <v>31</v>
      </c>
      <c r="P103" t="s">
        <v>31</v>
      </c>
      <c r="Q103">
        <v>1</v>
      </c>
      <c r="W103">
        <v>0</v>
      </c>
      <c r="X103">
        <v>-1418898549</v>
      </c>
      <c r="Y103">
        <v>7</v>
      </c>
      <c r="AA103">
        <v>78.64</v>
      </c>
      <c r="AB103">
        <v>0</v>
      </c>
      <c r="AC103">
        <v>0</v>
      </c>
      <c r="AD103">
        <v>0</v>
      </c>
      <c r="AE103">
        <v>78.64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7</v>
      </c>
      <c r="AU103" t="s">
        <v>6</v>
      </c>
      <c r="AV103">
        <v>0</v>
      </c>
      <c r="AW103">
        <v>1</v>
      </c>
      <c r="AX103">
        <v>-1</v>
      </c>
      <c r="AY103">
        <v>0</v>
      </c>
      <c r="AZ103">
        <v>0</v>
      </c>
      <c r="BA103" t="s">
        <v>6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Y103*Source!I88</f>
        <v>7</v>
      </c>
      <c r="CY103">
        <f t="shared" si="12"/>
        <v>78.64</v>
      </c>
      <c r="CZ103">
        <f t="shared" si="13"/>
        <v>78.64</v>
      </c>
      <c r="DA103">
        <f t="shared" si="14"/>
        <v>1</v>
      </c>
      <c r="DB103">
        <v>0</v>
      </c>
    </row>
    <row r="104" spans="1:106" x14ac:dyDescent="0.2">
      <c r="A104">
        <f>ROW(Source!A88)</f>
        <v>88</v>
      </c>
      <c r="B104">
        <v>34650331</v>
      </c>
      <c r="C104">
        <v>34650510</v>
      </c>
      <c r="D104">
        <v>0</v>
      </c>
      <c r="E104">
        <v>0</v>
      </c>
      <c r="F104">
        <v>1</v>
      </c>
      <c r="G104">
        <v>1</v>
      </c>
      <c r="H104">
        <v>3</v>
      </c>
      <c r="I104" t="s">
        <v>29</v>
      </c>
      <c r="J104" t="s">
        <v>6</v>
      </c>
      <c r="K104" t="s">
        <v>127</v>
      </c>
      <c r="L104">
        <v>1354</v>
      </c>
      <c r="N104">
        <v>1010</v>
      </c>
      <c r="O104" t="s">
        <v>31</v>
      </c>
      <c r="P104" t="s">
        <v>31</v>
      </c>
      <c r="Q104">
        <v>1</v>
      </c>
      <c r="W104">
        <v>0</v>
      </c>
      <c r="X104">
        <v>585297326</v>
      </c>
      <c r="Y104">
        <v>17</v>
      </c>
      <c r="AA104">
        <v>117.29</v>
      </c>
      <c r="AB104">
        <v>0</v>
      </c>
      <c r="AC104">
        <v>0</v>
      </c>
      <c r="AD104">
        <v>0</v>
      </c>
      <c r="AE104">
        <v>117.29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17</v>
      </c>
      <c r="AU104" t="s">
        <v>6</v>
      </c>
      <c r="AV104">
        <v>0</v>
      </c>
      <c r="AW104">
        <v>1</v>
      </c>
      <c r="AX104">
        <v>-1</v>
      </c>
      <c r="AY104">
        <v>0</v>
      </c>
      <c r="AZ104">
        <v>0</v>
      </c>
      <c r="BA104" t="s">
        <v>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Y104*Source!I88</f>
        <v>17</v>
      </c>
      <c r="CY104">
        <f t="shared" si="12"/>
        <v>117.29</v>
      </c>
      <c r="CZ104">
        <f t="shared" si="13"/>
        <v>117.29</v>
      </c>
      <c r="DA104">
        <f t="shared" si="14"/>
        <v>1</v>
      </c>
      <c r="DB104">
        <v>0</v>
      </c>
    </row>
    <row r="105" spans="1:106" x14ac:dyDescent="0.2">
      <c r="A105">
        <f>ROW(Source!A88)</f>
        <v>88</v>
      </c>
      <c r="B105">
        <v>34650331</v>
      </c>
      <c r="C105">
        <v>34650510</v>
      </c>
      <c r="D105">
        <v>0</v>
      </c>
      <c r="E105">
        <v>0</v>
      </c>
      <c r="F105">
        <v>1</v>
      </c>
      <c r="G105">
        <v>1</v>
      </c>
      <c r="H105">
        <v>3</v>
      </c>
      <c r="I105" t="s">
        <v>29</v>
      </c>
      <c r="J105" t="s">
        <v>6</v>
      </c>
      <c r="K105" t="s">
        <v>124</v>
      </c>
      <c r="L105">
        <v>1354</v>
      </c>
      <c r="N105">
        <v>1010</v>
      </c>
      <c r="O105" t="s">
        <v>31</v>
      </c>
      <c r="P105" t="s">
        <v>31</v>
      </c>
      <c r="Q105">
        <v>1</v>
      </c>
      <c r="W105">
        <v>0</v>
      </c>
      <c r="X105">
        <v>2009410498</v>
      </c>
      <c r="Y105">
        <v>15</v>
      </c>
      <c r="AA105">
        <v>28.06</v>
      </c>
      <c r="AB105">
        <v>0</v>
      </c>
      <c r="AC105">
        <v>0</v>
      </c>
      <c r="AD105">
        <v>0</v>
      </c>
      <c r="AE105">
        <v>28.06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15</v>
      </c>
      <c r="AU105" t="s">
        <v>6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Y105*Source!I88</f>
        <v>15</v>
      </c>
      <c r="CY105">
        <f t="shared" si="12"/>
        <v>28.06</v>
      </c>
      <c r="CZ105">
        <f t="shared" si="13"/>
        <v>28.06</v>
      </c>
      <c r="DA105">
        <f t="shared" si="14"/>
        <v>1</v>
      </c>
      <c r="DB105">
        <v>0</v>
      </c>
    </row>
    <row r="106" spans="1:106" x14ac:dyDescent="0.2">
      <c r="A106">
        <f>ROW(Source!A89)</f>
        <v>89</v>
      </c>
      <c r="B106">
        <v>34650332</v>
      </c>
      <c r="C106">
        <v>34650510</v>
      </c>
      <c r="D106">
        <v>31714816</v>
      </c>
      <c r="E106">
        <v>1</v>
      </c>
      <c r="F106">
        <v>1</v>
      </c>
      <c r="G106">
        <v>1</v>
      </c>
      <c r="H106">
        <v>1</v>
      </c>
      <c r="I106" t="s">
        <v>426</v>
      </c>
      <c r="J106" t="s">
        <v>6</v>
      </c>
      <c r="K106" t="s">
        <v>427</v>
      </c>
      <c r="L106">
        <v>1191</v>
      </c>
      <c r="N106">
        <v>1013</v>
      </c>
      <c r="O106" t="s">
        <v>405</v>
      </c>
      <c r="P106" t="s">
        <v>405</v>
      </c>
      <c r="Q106">
        <v>1</v>
      </c>
      <c r="W106">
        <v>0</v>
      </c>
      <c r="X106">
        <v>1983201532</v>
      </c>
      <c r="Y106">
        <v>57.23</v>
      </c>
      <c r="AA106">
        <v>0</v>
      </c>
      <c r="AB106">
        <v>0</v>
      </c>
      <c r="AC106">
        <v>0</v>
      </c>
      <c r="AD106">
        <v>174.03</v>
      </c>
      <c r="AE106">
        <v>0</v>
      </c>
      <c r="AF106">
        <v>0</v>
      </c>
      <c r="AG106">
        <v>0</v>
      </c>
      <c r="AH106">
        <v>9.51</v>
      </c>
      <c r="AI106">
        <v>1</v>
      </c>
      <c r="AJ106">
        <v>1</v>
      </c>
      <c r="AK106">
        <v>1</v>
      </c>
      <c r="AL106">
        <v>18.3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6</v>
      </c>
      <c r="AT106">
        <v>57.23</v>
      </c>
      <c r="AU106" t="s">
        <v>6</v>
      </c>
      <c r="AV106">
        <v>1</v>
      </c>
      <c r="AW106">
        <v>2</v>
      </c>
      <c r="AX106">
        <v>34650532</v>
      </c>
      <c r="AY106">
        <v>1</v>
      </c>
      <c r="AZ106">
        <v>0</v>
      </c>
      <c r="BA106">
        <v>99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Y106*Source!I89</f>
        <v>57.23</v>
      </c>
      <c r="CY106">
        <f>AD106</f>
        <v>174.03</v>
      </c>
      <c r="CZ106">
        <f>AH106</f>
        <v>9.51</v>
      </c>
      <c r="DA106">
        <f>AL106</f>
        <v>18.3</v>
      </c>
      <c r="DB106">
        <v>0</v>
      </c>
    </row>
    <row r="107" spans="1:106" x14ac:dyDescent="0.2">
      <c r="A107">
        <f>ROW(Source!A89)</f>
        <v>89</v>
      </c>
      <c r="B107">
        <v>34650332</v>
      </c>
      <c r="C107">
        <v>34650510</v>
      </c>
      <c r="D107">
        <v>31709492</v>
      </c>
      <c r="E107">
        <v>1</v>
      </c>
      <c r="F107">
        <v>1</v>
      </c>
      <c r="G107">
        <v>1</v>
      </c>
      <c r="H107">
        <v>1</v>
      </c>
      <c r="I107" t="s">
        <v>406</v>
      </c>
      <c r="J107" t="s">
        <v>6</v>
      </c>
      <c r="K107" t="s">
        <v>407</v>
      </c>
      <c r="L107">
        <v>1191</v>
      </c>
      <c r="N107">
        <v>1013</v>
      </c>
      <c r="O107" t="s">
        <v>405</v>
      </c>
      <c r="P107" t="s">
        <v>405</v>
      </c>
      <c r="Q107">
        <v>1</v>
      </c>
      <c r="W107">
        <v>0</v>
      </c>
      <c r="X107">
        <v>-1417349443</v>
      </c>
      <c r="Y107">
        <v>25.24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18.3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6</v>
      </c>
      <c r="AT107">
        <v>25.24</v>
      </c>
      <c r="AU107" t="s">
        <v>6</v>
      </c>
      <c r="AV107">
        <v>2</v>
      </c>
      <c r="AW107">
        <v>2</v>
      </c>
      <c r="AX107">
        <v>34650533</v>
      </c>
      <c r="AY107">
        <v>1</v>
      </c>
      <c r="AZ107">
        <v>0</v>
      </c>
      <c r="BA107">
        <v>100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Y107*Source!I89</f>
        <v>25.24</v>
      </c>
      <c r="CY107">
        <f>AD107</f>
        <v>0</v>
      </c>
      <c r="CZ107">
        <f>AH107</f>
        <v>0</v>
      </c>
      <c r="DA107">
        <f>AL107</f>
        <v>1</v>
      </c>
      <c r="DB107">
        <v>0</v>
      </c>
    </row>
    <row r="108" spans="1:106" x14ac:dyDescent="0.2">
      <c r="A108">
        <f>ROW(Source!A89)</f>
        <v>89</v>
      </c>
      <c r="B108">
        <v>34650332</v>
      </c>
      <c r="C108">
        <v>34650510</v>
      </c>
      <c r="D108">
        <v>31527023</v>
      </c>
      <c r="E108">
        <v>1</v>
      </c>
      <c r="F108">
        <v>1</v>
      </c>
      <c r="G108">
        <v>1</v>
      </c>
      <c r="H108">
        <v>2</v>
      </c>
      <c r="I108" t="s">
        <v>428</v>
      </c>
      <c r="J108" t="s">
        <v>429</v>
      </c>
      <c r="K108" t="s">
        <v>430</v>
      </c>
      <c r="L108">
        <v>1368</v>
      </c>
      <c r="N108">
        <v>1011</v>
      </c>
      <c r="O108" t="s">
        <v>411</v>
      </c>
      <c r="P108" t="s">
        <v>411</v>
      </c>
      <c r="Q108">
        <v>1</v>
      </c>
      <c r="W108">
        <v>0</v>
      </c>
      <c r="X108">
        <v>-2134233284</v>
      </c>
      <c r="Y108">
        <v>14.82</v>
      </c>
      <c r="AA108">
        <v>0</v>
      </c>
      <c r="AB108">
        <v>1027.75</v>
      </c>
      <c r="AC108">
        <v>184.1</v>
      </c>
      <c r="AD108">
        <v>0</v>
      </c>
      <c r="AE108">
        <v>0</v>
      </c>
      <c r="AF108">
        <v>82.22</v>
      </c>
      <c r="AG108">
        <v>10.06</v>
      </c>
      <c r="AH108">
        <v>0</v>
      </c>
      <c r="AI108">
        <v>1</v>
      </c>
      <c r="AJ108">
        <v>12.5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6</v>
      </c>
      <c r="AT108">
        <v>14.82</v>
      </c>
      <c r="AU108" t="s">
        <v>6</v>
      </c>
      <c r="AV108">
        <v>0</v>
      </c>
      <c r="AW108">
        <v>2</v>
      </c>
      <c r="AX108">
        <v>34650534</v>
      </c>
      <c r="AY108">
        <v>1</v>
      </c>
      <c r="AZ108">
        <v>0</v>
      </c>
      <c r="BA108">
        <v>101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Y108*Source!I89</f>
        <v>14.82</v>
      </c>
      <c r="CY108">
        <f>AB108</f>
        <v>1027.75</v>
      </c>
      <c r="CZ108">
        <f>AF108</f>
        <v>82.22</v>
      </c>
      <c r="DA108">
        <f>AJ108</f>
        <v>12.5</v>
      </c>
      <c r="DB108">
        <v>0</v>
      </c>
    </row>
    <row r="109" spans="1:106" x14ac:dyDescent="0.2">
      <c r="A109">
        <f>ROW(Source!A89)</f>
        <v>89</v>
      </c>
      <c r="B109">
        <v>34650332</v>
      </c>
      <c r="C109">
        <v>34650510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423</v>
      </c>
      <c r="J109" t="s">
        <v>424</v>
      </c>
      <c r="K109" t="s">
        <v>425</v>
      </c>
      <c r="L109">
        <v>1368</v>
      </c>
      <c r="N109">
        <v>1011</v>
      </c>
      <c r="O109" t="s">
        <v>411</v>
      </c>
      <c r="P109" t="s">
        <v>411</v>
      </c>
      <c r="Q109">
        <v>1</v>
      </c>
      <c r="W109">
        <v>0</v>
      </c>
      <c r="X109">
        <v>1372534845</v>
      </c>
      <c r="Y109">
        <v>2.86</v>
      </c>
      <c r="AA109">
        <v>0</v>
      </c>
      <c r="AB109">
        <v>821.38</v>
      </c>
      <c r="AC109">
        <v>212.28</v>
      </c>
      <c r="AD109">
        <v>0</v>
      </c>
      <c r="AE109">
        <v>0</v>
      </c>
      <c r="AF109">
        <v>65.709999999999994</v>
      </c>
      <c r="AG109">
        <v>11.6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6</v>
      </c>
      <c r="AT109">
        <v>2.86</v>
      </c>
      <c r="AU109" t="s">
        <v>6</v>
      </c>
      <c r="AV109">
        <v>0</v>
      </c>
      <c r="AW109">
        <v>2</v>
      </c>
      <c r="AX109">
        <v>34650535</v>
      </c>
      <c r="AY109">
        <v>1</v>
      </c>
      <c r="AZ109">
        <v>0</v>
      </c>
      <c r="BA109">
        <v>102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Y109*Source!I89</f>
        <v>2.86</v>
      </c>
      <c r="CY109">
        <f>AB109</f>
        <v>821.38</v>
      </c>
      <c r="CZ109">
        <f>AF109</f>
        <v>65.709999999999994</v>
      </c>
      <c r="DA109">
        <f>AJ109</f>
        <v>12.5</v>
      </c>
      <c r="DB109">
        <v>0</v>
      </c>
    </row>
    <row r="110" spans="1:106" x14ac:dyDescent="0.2">
      <c r="A110">
        <f>ROW(Source!A89)</f>
        <v>89</v>
      </c>
      <c r="B110">
        <v>34650332</v>
      </c>
      <c r="C110">
        <v>34650510</v>
      </c>
      <c r="D110">
        <v>31528255</v>
      </c>
      <c r="E110">
        <v>1</v>
      </c>
      <c r="F110">
        <v>1</v>
      </c>
      <c r="G110">
        <v>1</v>
      </c>
      <c r="H110">
        <v>2</v>
      </c>
      <c r="I110" t="s">
        <v>415</v>
      </c>
      <c r="J110" t="s">
        <v>416</v>
      </c>
      <c r="K110" t="s">
        <v>417</v>
      </c>
      <c r="L110">
        <v>1368</v>
      </c>
      <c r="N110">
        <v>1011</v>
      </c>
      <c r="O110" t="s">
        <v>411</v>
      </c>
      <c r="P110" t="s">
        <v>411</v>
      </c>
      <c r="Q110">
        <v>1</v>
      </c>
      <c r="W110">
        <v>0</v>
      </c>
      <c r="X110">
        <v>-1801140340</v>
      </c>
      <c r="Y110">
        <v>7.56</v>
      </c>
      <c r="AA110">
        <v>0</v>
      </c>
      <c r="AB110">
        <v>932.63</v>
      </c>
      <c r="AC110">
        <v>247.05</v>
      </c>
      <c r="AD110">
        <v>0</v>
      </c>
      <c r="AE110">
        <v>0</v>
      </c>
      <c r="AF110">
        <v>74.61</v>
      </c>
      <c r="AG110">
        <v>13.5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6</v>
      </c>
      <c r="AT110">
        <v>7.56</v>
      </c>
      <c r="AU110" t="s">
        <v>6</v>
      </c>
      <c r="AV110">
        <v>0</v>
      </c>
      <c r="AW110">
        <v>2</v>
      </c>
      <c r="AX110">
        <v>34650536</v>
      </c>
      <c r="AY110">
        <v>1</v>
      </c>
      <c r="AZ110">
        <v>0</v>
      </c>
      <c r="BA110">
        <v>103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Y110*Source!I89</f>
        <v>7.56</v>
      </c>
      <c r="CY110">
        <f>AB110</f>
        <v>932.63</v>
      </c>
      <c r="CZ110">
        <f>AF110</f>
        <v>74.61</v>
      </c>
      <c r="DA110">
        <f>AJ110</f>
        <v>12.5</v>
      </c>
      <c r="DB110">
        <v>0</v>
      </c>
    </row>
    <row r="111" spans="1:106" x14ac:dyDescent="0.2">
      <c r="A111">
        <f>ROW(Source!A89)</f>
        <v>89</v>
      </c>
      <c r="B111">
        <v>34650332</v>
      </c>
      <c r="C111">
        <v>34650510</v>
      </c>
      <c r="D111">
        <v>0</v>
      </c>
      <c r="E111">
        <v>0</v>
      </c>
      <c r="F111">
        <v>1</v>
      </c>
      <c r="G111">
        <v>1</v>
      </c>
      <c r="H111">
        <v>3</v>
      </c>
      <c r="I111" t="s">
        <v>29</v>
      </c>
      <c r="J111" t="s">
        <v>146</v>
      </c>
      <c r="K111" t="s">
        <v>145</v>
      </c>
      <c r="L111">
        <v>1354</v>
      </c>
      <c r="N111">
        <v>1010</v>
      </c>
      <c r="O111" t="s">
        <v>31</v>
      </c>
      <c r="P111" t="s">
        <v>31</v>
      </c>
      <c r="Q111">
        <v>1</v>
      </c>
      <c r="W111">
        <v>0</v>
      </c>
      <c r="X111">
        <v>1411697821</v>
      </c>
      <c r="Y111">
        <v>24</v>
      </c>
      <c r="AA111">
        <v>216.61</v>
      </c>
      <c r="AB111">
        <v>0</v>
      </c>
      <c r="AC111">
        <v>0</v>
      </c>
      <c r="AD111">
        <v>0</v>
      </c>
      <c r="AE111">
        <v>28.88</v>
      </c>
      <c r="AF111">
        <v>0</v>
      </c>
      <c r="AG111">
        <v>0</v>
      </c>
      <c r="AH111">
        <v>0</v>
      </c>
      <c r="AI111">
        <v>7.5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24</v>
      </c>
      <c r="AU111" t="s">
        <v>6</v>
      </c>
      <c r="AV111">
        <v>0</v>
      </c>
      <c r="AW111">
        <v>1</v>
      </c>
      <c r="AX111">
        <v>-1</v>
      </c>
      <c r="AY111">
        <v>0</v>
      </c>
      <c r="AZ111">
        <v>0</v>
      </c>
      <c r="BA111" t="s">
        <v>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Y111*Source!I89</f>
        <v>24</v>
      </c>
      <c r="CY111">
        <f t="shared" ref="CY111:CY126" si="15">AA111</f>
        <v>216.61</v>
      </c>
      <c r="CZ111">
        <f t="shared" ref="CZ111:CZ126" si="16">AE111</f>
        <v>28.88</v>
      </c>
      <c r="DA111">
        <f t="shared" ref="DA111:DA126" si="17">AI111</f>
        <v>7.5</v>
      </c>
      <c r="DB111">
        <v>0</v>
      </c>
    </row>
    <row r="112" spans="1:106" x14ac:dyDescent="0.2">
      <c r="A112">
        <f>ROW(Source!A89)</f>
        <v>89</v>
      </c>
      <c r="B112">
        <v>34650332</v>
      </c>
      <c r="C112">
        <v>34650510</v>
      </c>
      <c r="D112">
        <v>0</v>
      </c>
      <c r="E112">
        <v>0</v>
      </c>
      <c r="F112">
        <v>1</v>
      </c>
      <c r="G112">
        <v>1</v>
      </c>
      <c r="H112">
        <v>3</v>
      </c>
      <c r="I112" t="s">
        <v>29</v>
      </c>
      <c r="J112" t="s">
        <v>32</v>
      </c>
      <c r="K112" t="s">
        <v>149</v>
      </c>
      <c r="L112">
        <v>1301</v>
      </c>
      <c r="N112">
        <v>1003</v>
      </c>
      <c r="O112" t="s">
        <v>150</v>
      </c>
      <c r="P112" t="s">
        <v>150</v>
      </c>
      <c r="Q112">
        <v>1</v>
      </c>
      <c r="W112">
        <v>0</v>
      </c>
      <c r="X112">
        <v>1134394015</v>
      </c>
      <c r="Y112">
        <v>3000</v>
      </c>
      <c r="AA112">
        <v>41.61</v>
      </c>
      <c r="AB112">
        <v>0</v>
      </c>
      <c r="AC112">
        <v>0</v>
      </c>
      <c r="AD112">
        <v>0</v>
      </c>
      <c r="AE112">
        <v>5.55</v>
      </c>
      <c r="AF112">
        <v>0</v>
      </c>
      <c r="AG112">
        <v>0</v>
      </c>
      <c r="AH112">
        <v>0</v>
      </c>
      <c r="AI112">
        <v>7.5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3000</v>
      </c>
      <c r="AU112" t="s">
        <v>6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Y112*Source!I89</f>
        <v>3000</v>
      </c>
      <c r="CY112">
        <f t="shared" si="15"/>
        <v>41.61</v>
      </c>
      <c r="CZ112">
        <f t="shared" si="16"/>
        <v>5.55</v>
      </c>
      <c r="DA112">
        <f t="shared" si="17"/>
        <v>7.5</v>
      </c>
      <c r="DB112">
        <v>0</v>
      </c>
    </row>
    <row r="113" spans="1:106" x14ac:dyDescent="0.2">
      <c r="A113">
        <f>ROW(Source!A89)</f>
        <v>89</v>
      </c>
      <c r="B113">
        <v>34650332</v>
      </c>
      <c r="C113">
        <v>34650510</v>
      </c>
      <c r="D113">
        <v>0</v>
      </c>
      <c r="E113">
        <v>0</v>
      </c>
      <c r="F113">
        <v>1</v>
      </c>
      <c r="G113">
        <v>1</v>
      </c>
      <c r="H113">
        <v>3</v>
      </c>
      <c r="I113" t="s">
        <v>29</v>
      </c>
      <c r="J113" t="s">
        <v>49</v>
      </c>
      <c r="K113" t="s">
        <v>153</v>
      </c>
      <c r="L113">
        <v>1354</v>
      </c>
      <c r="N113">
        <v>1010</v>
      </c>
      <c r="O113" t="s">
        <v>31</v>
      </c>
      <c r="P113" t="s">
        <v>31</v>
      </c>
      <c r="Q113">
        <v>1</v>
      </c>
      <c r="W113">
        <v>0</v>
      </c>
      <c r="X113">
        <v>-602230626</v>
      </c>
      <c r="Y113">
        <v>30</v>
      </c>
      <c r="AA113">
        <v>32.590000000000003</v>
      </c>
      <c r="AB113">
        <v>0</v>
      </c>
      <c r="AC113">
        <v>0</v>
      </c>
      <c r="AD113">
        <v>0</v>
      </c>
      <c r="AE113">
        <v>4.3499999999999996</v>
      </c>
      <c r="AF113">
        <v>0</v>
      </c>
      <c r="AG113">
        <v>0</v>
      </c>
      <c r="AH113">
        <v>0</v>
      </c>
      <c r="AI113">
        <v>7.5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6</v>
      </c>
      <c r="AT113">
        <v>30</v>
      </c>
      <c r="AU113" t="s">
        <v>6</v>
      </c>
      <c r="AV113">
        <v>0</v>
      </c>
      <c r="AW113">
        <v>1</v>
      </c>
      <c r="AX113">
        <v>-1</v>
      </c>
      <c r="AY113">
        <v>0</v>
      </c>
      <c r="AZ113">
        <v>0</v>
      </c>
      <c r="BA113" t="s">
        <v>6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Y113*Source!I89</f>
        <v>30</v>
      </c>
      <c r="CY113">
        <f t="shared" si="15"/>
        <v>32.590000000000003</v>
      </c>
      <c r="CZ113">
        <f t="shared" si="16"/>
        <v>4.3499999999999996</v>
      </c>
      <c r="DA113">
        <f t="shared" si="17"/>
        <v>7.5</v>
      </c>
      <c r="DB113">
        <v>0</v>
      </c>
    </row>
    <row r="114" spans="1:106" x14ac:dyDescent="0.2">
      <c r="A114">
        <f>ROW(Source!A89)</f>
        <v>89</v>
      </c>
      <c r="B114">
        <v>34650332</v>
      </c>
      <c r="C114">
        <v>34650510</v>
      </c>
      <c r="D114">
        <v>0</v>
      </c>
      <c r="E114">
        <v>0</v>
      </c>
      <c r="F114">
        <v>1</v>
      </c>
      <c r="G114">
        <v>1</v>
      </c>
      <c r="H114">
        <v>3</v>
      </c>
      <c r="I114" t="s">
        <v>29</v>
      </c>
      <c r="J114" t="s">
        <v>157</v>
      </c>
      <c r="K114" t="s">
        <v>156</v>
      </c>
      <c r="L114">
        <v>1354</v>
      </c>
      <c r="N114">
        <v>1010</v>
      </c>
      <c r="O114" t="s">
        <v>31</v>
      </c>
      <c r="P114" t="s">
        <v>31</v>
      </c>
      <c r="Q114">
        <v>1</v>
      </c>
      <c r="W114">
        <v>0</v>
      </c>
      <c r="X114">
        <v>1654664291</v>
      </c>
      <c r="Y114">
        <v>54</v>
      </c>
      <c r="AA114">
        <v>316.18</v>
      </c>
      <c r="AB114">
        <v>0</v>
      </c>
      <c r="AC114">
        <v>0</v>
      </c>
      <c r="AD114">
        <v>0</v>
      </c>
      <c r="AE114">
        <v>42.16</v>
      </c>
      <c r="AF114">
        <v>0</v>
      </c>
      <c r="AG114">
        <v>0</v>
      </c>
      <c r="AH114">
        <v>0</v>
      </c>
      <c r="AI114">
        <v>7.5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54</v>
      </c>
      <c r="AU114" t="s">
        <v>6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Y114*Source!I89</f>
        <v>54</v>
      </c>
      <c r="CY114">
        <f t="shared" si="15"/>
        <v>316.18</v>
      </c>
      <c r="CZ114">
        <f t="shared" si="16"/>
        <v>42.16</v>
      </c>
      <c r="DA114">
        <f t="shared" si="17"/>
        <v>7.5</v>
      </c>
      <c r="DB114">
        <v>0</v>
      </c>
    </row>
    <row r="115" spans="1:106" x14ac:dyDescent="0.2">
      <c r="A115">
        <f>ROW(Source!A89)</f>
        <v>89</v>
      </c>
      <c r="B115">
        <v>34650332</v>
      </c>
      <c r="C115">
        <v>34650510</v>
      </c>
      <c r="D115">
        <v>0</v>
      </c>
      <c r="E115">
        <v>0</v>
      </c>
      <c r="F115">
        <v>1</v>
      </c>
      <c r="G115">
        <v>1</v>
      </c>
      <c r="H115">
        <v>3</v>
      </c>
      <c r="I115" t="s">
        <v>29</v>
      </c>
      <c r="J115" t="s">
        <v>161</v>
      </c>
      <c r="K115" t="s">
        <v>160</v>
      </c>
      <c r="L115">
        <v>1354</v>
      </c>
      <c r="N115">
        <v>1010</v>
      </c>
      <c r="O115" t="s">
        <v>31</v>
      </c>
      <c r="P115" t="s">
        <v>31</v>
      </c>
      <c r="Q115">
        <v>1</v>
      </c>
      <c r="W115">
        <v>0</v>
      </c>
      <c r="X115">
        <v>1264988675</v>
      </c>
      <c r="Y115">
        <v>75</v>
      </c>
      <c r="AA115">
        <v>138.69999999999999</v>
      </c>
      <c r="AB115">
        <v>0</v>
      </c>
      <c r="AC115">
        <v>0</v>
      </c>
      <c r="AD115">
        <v>0</v>
      </c>
      <c r="AE115">
        <v>18.489999999999998</v>
      </c>
      <c r="AF115">
        <v>0</v>
      </c>
      <c r="AG115">
        <v>0</v>
      </c>
      <c r="AH115">
        <v>0</v>
      </c>
      <c r="AI115">
        <v>7.5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6</v>
      </c>
      <c r="AT115">
        <v>75</v>
      </c>
      <c r="AU115" t="s">
        <v>6</v>
      </c>
      <c r="AV115">
        <v>0</v>
      </c>
      <c r="AW115">
        <v>1</v>
      </c>
      <c r="AX115">
        <v>-1</v>
      </c>
      <c r="AY115">
        <v>0</v>
      </c>
      <c r="AZ115">
        <v>0</v>
      </c>
      <c r="BA115" t="s">
        <v>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Y115*Source!I89</f>
        <v>75</v>
      </c>
      <c r="CY115">
        <f t="shared" si="15"/>
        <v>138.69999999999999</v>
      </c>
      <c r="CZ115">
        <f t="shared" si="16"/>
        <v>18.489999999999998</v>
      </c>
      <c r="DA115">
        <f t="shared" si="17"/>
        <v>7.5</v>
      </c>
      <c r="DB115">
        <v>0</v>
      </c>
    </row>
    <row r="116" spans="1:106" x14ac:dyDescent="0.2">
      <c r="A116">
        <f>ROW(Source!A89)</f>
        <v>89</v>
      </c>
      <c r="B116">
        <v>34650332</v>
      </c>
      <c r="C116">
        <v>34650510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29</v>
      </c>
      <c r="J116" t="s">
        <v>165</v>
      </c>
      <c r="K116" t="s">
        <v>164</v>
      </c>
      <c r="L116">
        <v>1354</v>
      </c>
      <c r="N116">
        <v>1010</v>
      </c>
      <c r="O116" t="s">
        <v>31</v>
      </c>
      <c r="P116" t="s">
        <v>31</v>
      </c>
      <c r="Q116">
        <v>1</v>
      </c>
      <c r="W116">
        <v>0</v>
      </c>
      <c r="X116">
        <v>2006340004</v>
      </c>
      <c r="Y116">
        <v>50</v>
      </c>
      <c r="AA116">
        <v>21.82</v>
      </c>
      <c r="AB116">
        <v>0</v>
      </c>
      <c r="AC116">
        <v>0</v>
      </c>
      <c r="AD116">
        <v>0</v>
      </c>
      <c r="AE116">
        <v>2.91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50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Y116*Source!I89</f>
        <v>50</v>
      </c>
      <c r="CY116">
        <f t="shared" si="15"/>
        <v>21.82</v>
      </c>
      <c r="CZ116">
        <f t="shared" si="16"/>
        <v>2.91</v>
      </c>
      <c r="DA116">
        <f t="shared" si="17"/>
        <v>7.5</v>
      </c>
      <c r="DB116">
        <v>0</v>
      </c>
    </row>
    <row r="117" spans="1:106" x14ac:dyDescent="0.2">
      <c r="A117">
        <f>ROW(Source!A89)</f>
        <v>89</v>
      </c>
      <c r="B117">
        <v>34650332</v>
      </c>
      <c r="C117">
        <v>34650510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29</v>
      </c>
      <c r="J117" t="s">
        <v>6</v>
      </c>
      <c r="K117" t="s">
        <v>168</v>
      </c>
      <c r="L117">
        <v>1354</v>
      </c>
      <c r="N117">
        <v>1010</v>
      </c>
      <c r="O117" t="s">
        <v>31</v>
      </c>
      <c r="P117" t="s">
        <v>31</v>
      </c>
      <c r="Q117">
        <v>1</v>
      </c>
      <c r="W117">
        <v>0</v>
      </c>
      <c r="X117">
        <v>-1316060349</v>
      </c>
      <c r="Y117">
        <v>50</v>
      </c>
      <c r="AA117">
        <v>22.73</v>
      </c>
      <c r="AB117">
        <v>0</v>
      </c>
      <c r="AC117">
        <v>0</v>
      </c>
      <c r="AD117">
        <v>0</v>
      </c>
      <c r="AE117">
        <v>3.03</v>
      </c>
      <c r="AF117">
        <v>0</v>
      </c>
      <c r="AG117">
        <v>0</v>
      </c>
      <c r="AH117">
        <v>0</v>
      </c>
      <c r="AI117">
        <v>7.5</v>
      </c>
      <c r="AJ117">
        <v>1</v>
      </c>
      <c r="AK117">
        <v>1</v>
      </c>
      <c r="AL117">
        <v>1</v>
      </c>
      <c r="AN117">
        <v>1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50</v>
      </c>
      <c r="AU117" t="s">
        <v>6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Y117*Source!I89</f>
        <v>50</v>
      </c>
      <c r="CY117">
        <f t="shared" si="15"/>
        <v>22.73</v>
      </c>
      <c r="CZ117">
        <f t="shared" si="16"/>
        <v>3.03</v>
      </c>
      <c r="DA117">
        <f t="shared" si="17"/>
        <v>7.5</v>
      </c>
      <c r="DB117">
        <v>0</v>
      </c>
    </row>
    <row r="118" spans="1:106" x14ac:dyDescent="0.2">
      <c r="A118">
        <f>ROW(Source!A89)</f>
        <v>89</v>
      </c>
      <c r="B118">
        <v>34650332</v>
      </c>
      <c r="C118">
        <v>34650510</v>
      </c>
      <c r="D118">
        <v>0</v>
      </c>
      <c r="E118">
        <v>0</v>
      </c>
      <c r="F118">
        <v>1</v>
      </c>
      <c r="G118">
        <v>1</v>
      </c>
      <c r="H118">
        <v>3</v>
      </c>
      <c r="I118" t="s">
        <v>29</v>
      </c>
      <c r="J118" t="s">
        <v>6</v>
      </c>
      <c r="K118" t="s">
        <v>171</v>
      </c>
      <c r="L118">
        <v>1354</v>
      </c>
      <c r="N118">
        <v>1010</v>
      </c>
      <c r="O118" t="s">
        <v>31</v>
      </c>
      <c r="P118" t="s">
        <v>31</v>
      </c>
      <c r="Q118">
        <v>1</v>
      </c>
      <c r="W118">
        <v>0</v>
      </c>
      <c r="X118">
        <v>-289887447</v>
      </c>
      <c r="Y118">
        <v>10</v>
      </c>
      <c r="AA118">
        <v>63.24</v>
      </c>
      <c r="AB118">
        <v>0</v>
      </c>
      <c r="AC118">
        <v>0</v>
      </c>
      <c r="AD118">
        <v>0</v>
      </c>
      <c r="AE118">
        <v>8.43</v>
      </c>
      <c r="AF118">
        <v>0</v>
      </c>
      <c r="AG118">
        <v>0</v>
      </c>
      <c r="AH118">
        <v>0</v>
      </c>
      <c r="AI118">
        <v>7.5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10</v>
      </c>
      <c r="AU118" t="s">
        <v>6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Y118*Source!I89</f>
        <v>10</v>
      </c>
      <c r="CY118">
        <f t="shared" si="15"/>
        <v>63.24</v>
      </c>
      <c r="CZ118">
        <f t="shared" si="16"/>
        <v>8.43</v>
      </c>
      <c r="DA118">
        <f t="shared" si="17"/>
        <v>7.5</v>
      </c>
      <c r="DB118">
        <v>0</v>
      </c>
    </row>
    <row r="119" spans="1:106" x14ac:dyDescent="0.2">
      <c r="A119">
        <f>ROW(Source!A89)</f>
        <v>89</v>
      </c>
      <c r="B119">
        <v>34650332</v>
      </c>
      <c r="C119">
        <v>34650510</v>
      </c>
      <c r="D119">
        <v>0</v>
      </c>
      <c r="E119">
        <v>0</v>
      </c>
      <c r="F119">
        <v>1</v>
      </c>
      <c r="G119">
        <v>1</v>
      </c>
      <c r="H119">
        <v>3</v>
      </c>
      <c r="I119" t="s">
        <v>29</v>
      </c>
      <c r="J119" t="s">
        <v>6</v>
      </c>
      <c r="K119" t="s">
        <v>174</v>
      </c>
      <c r="L119">
        <v>1354</v>
      </c>
      <c r="N119">
        <v>1010</v>
      </c>
      <c r="O119" t="s">
        <v>31</v>
      </c>
      <c r="P119" t="s">
        <v>31</v>
      </c>
      <c r="Q119">
        <v>1</v>
      </c>
      <c r="W119">
        <v>0</v>
      </c>
      <c r="X119">
        <v>-383266815</v>
      </c>
      <c r="Y119">
        <v>48</v>
      </c>
      <c r="AA119">
        <v>556.23</v>
      </c>
      <c r="AB119">
        <v>0</v>
      </c>
      <c r="AC119">
        <v>0</v>
      </c>
      <c r="AD119">
        <v>0</v>
      </c>
      <c r="AE119">
        <v>74.16</v>
      </c>
      <c r="AF119">
        <v>0</v>
      </c>
      <c r="AG119">
        <v>0</v>
      </c>
      <c r="AH119">
        <v>0</v>
      </c>
      <c r="AI119">
        <v>7.5</v>
      </c>
      <c r="AJ119">
        <v>1</v>
      </c>
      <c r="AK119">
        <v>1</v>
      </c>
      <c r="AL119">
        <v>1</v>
      </c>
      <c r="AN119">
        <v>1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48</v>
      </c>
      <c r="AU119" t="s">
        <v>6</v>
      </c>
      <c r="AV119">
        <v>0</v>
      </c>
      <c r="AW119">
        <v>1</v>
      </c>
      <c r="AX119">
        <v>-1</v>
      </c>
      <c r="AY119">
        <v>0</v>
      </c>
      <c r="AZ119">
        <v>0</v>
      </c>
      <c r="BA119" t="s">
        <v>6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Y119*Source!I89</f>
        <v>48</v>
      </c>
      <c r="CY119">
        <f t="shared" si="15"/>
        <v>556.23</v>
      </c>
      <c r="CZ119">
        <f t="shared" si="16"/>
        <v>74.16</v>
      </c>
      <c r="DA119">
        <f t="shared" si="17"/>
        <v>7.5</v>
      </c>
      <c r="DB119">
        <v>0</v>
      </c>
    </row>
    <row r="120" spans="1:106" x14ac:dyDescent="0.2">
      <c r="A120">
        <f>ROW(Source!A89)</f>
        <v>89</v>
      </c>
      <c r="B120">
        <v>34650332</v>
      </c>
      <c r="C120">
        <v>34650510</v>
      </c>
      <c r="D120">
        <v>0</v>
      </c>
      <c r="E120">
        <v>0</v>
      </c>
      <c r="F120">
        <v>1</v>
      </c>
      <c r="G120">
        <v>1</v>
      </c>
      <c r="H120">
        <v>3</v>
      </c>
      <c r="I120" t="s">
        <v>29</v>
      </c>
      <c r="J120" t="s">
        <v>6</v>
      </c>
      <c r="K120" t="s">
        <v>142</v>
      </c>
      <c r="L120">
        <v>1354</v>
      </c>
      <c r="N120">
        <v>1010</v>
      </c>
      <c r="O120" t="s">
        <v>31</v>
      </c>
      <c r="P120" t="s">
        <v>31</v>
      </c>
      <c r="Q120">
        <v>1</v>
      </c>
      <c r="W120">
        <v>0</v>
      </c>
      <c r="X120">
        <v>457440625</v>
      </c>
      <c r="Y120">
        <v>4</v>
      </c>
      <c r="AA120">
        <v>184.33</v>
      </c>
      <c r="AB120">
        <v>0</v>
      </c>
      <c r="AC120">
        <v>0</v>
      </c>
      <c r="AD120">
        <v>0</v>
      </c>
      <c r="AE120">
        <v>24.58</v>
      </c>
      <c r="AF120">
        <v>0</v>
      </c>
      <c r="AG120">
        <v>0</v>
      </c>
      <c r="AH120">
        <v>0</v>
      </c>
      <c r="AI120">
        <v>7.5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4</v>
      </c>
      <c r="AU120" t="s">
        <v>6</v>
      </c>
      <c r="AV120">
        <v>0</v>
      </c>
      <c r="AW120">
        <v>1</v>
      </c>
      <c r="AX120">
        <v>-1</v>
      </c>
      <c r="AY120">
        <v>0</v>
      </c>
      <c r="AZ120">
        <v>0</v>
      </c>
      <c r="BA120" t="s">
        <v>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Y120*Source!I89</f>
        <v>4</v>
      </c>
      <c r="CY120">
        <f t="shared" si="15"/>
        <v>184.33</v>
      </c>
      <c r="CZ120">
        <f t="shared" si="16"/>
        <v>24.58</v>
      </c>
      <c r="DA120">
        <f t="shared" si="17"/>
        <v>7.5</v>
      </c>
      <c r="DB120">
        <v>0</v>
      </c>
    </row>
    <row r="121" spans="1:106" x14ac:dyDescent="0.2">
      <c r="A121">
        <f>ROW(Source!A89)</f>
        <v>89</v>
      </c>
      <c r="B121">
        <v>34650332</v>
      </c>
      <c r="C121">
        <v>34650510</v>
      </c>
      <c r="D121">
        <v>0</v>
      </c>
      <c r="E121">
        <v>0</v>
      </c>
      <c r="F121">
        <v>1</v>
      </c>
      <c r="G121">
        <v>1</v>
      </c>
      <c r="H121">
        <v>3</v>
      </c>
      <c r="I121" t="s">
        <v>29</v>
      </c>
      <c r="J121" t="s">
        <v>6</v>
      </c>
      <c r="K121" t="s">
        <v>139</v>
      </c>
      <c r="L121">
        <v>1354</v>
      </c>
      <c r="N121">
        <v>1010</v>
      </c>
      <c r="O121" t="s">
        <v>31</v>
      </c>
      <c r="P121" t="s">
        <v>31</v>
      </c>
      <c r="Q121">
        <v>1</v>
      </c>
      <c r="W121">
        <v>0</v>
      </c>
      <c r="X121">
        <v>1510101606</v>
      </c>
      <c r="Y121">
        <v>8</v>
      </c>
      <c r="AA121">
        <v>166</v>
      </c>
      <c r="AB121">
        <v>0</v>
      </c>
      <c r="AC121">
        <v>0</v>
      </c>
      <c r="AD121">
        <v>0</v>
      </c>
      <c r="AE121">
        <v>22.13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8</v>
      </c>
      <c r="AU121" t="s">
        <v>6</v>
      </c>
      <c r="AV121">
        <v>0</v>
      </c>
      <c r="AW121">
        <v>1</v>
      </c>
      <c r="AX121">
        <v>-1</v>
      </c>
      <c r="AY121">
        <v>0</v>
      </c>
      <c r="AZ121">
        <v>0</v>
      </c>
      <c r="BA121" t="s">
        <v>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Y121*Source!I89</f>
        <v>8</v>
      </c>
      <c r="CY121">
        <f t="shared" si="15"/>
        <v>166</v>
      </c>
      <c r="CZ121">
        <f t="shared" si="16"/>
        <v>22.13</v>
      </c>
      <c r="DA121">
        <f t="shared" si="17"/>
        <v>7.5</v>
      </c>
      <c r="DB121">
        <v>0</v>
      </c>
    </row>
    <row r="122" spans="1:106" x14ac:dyDescent="0.2">
      <c r="A122">
        <f>ROW(Source!A89)</f>
        <v>89</v>
      </c>
      <c r="B122">
        <v>34650332</v>
      </c>
      <c r="C122">
        <v>34650510</v>
      </c>
      <c r="D122">
        <v>0</v>
      </c>
      <c r="E122">
        <v>0</v>
      </c>
      <c r="F122">
        <v>1</v>
      </c>
      <c r="G122">
        <v>1</v>
      </c>
      <c r="H122">
        <v>3</v>
      </c>
      <c r="I122" t="s">
        <v>29</v>
      </c>
      <c r="J122" t="s">
        <v>6</v>
      </c>
      <c r="K122" t="s">
        <v>136</v>
      </c>
      <c r="L122">
        <v>1354</v>
      </c>
      <c r="N122">
        <v>1010</v>
      </c>
      <c r="O122" t="s">
        <v>31</v>
      </c>
      <c r="P122" t="s">
        <v>31</v>
      </c>
      <c r="Q122">
        <v>1</v>
      </c>
      <c r="W122">
        <v>0</v>
      </c>
      <c r="X122">
        <v>456295990</v>
      </c>
      <c r="Y122">
        <v>15</v>
      </c>
      <c r="AA122">
        <v>330.65</v>
      </c>
      <c r="AB122">
        <v>0</v>
      </c>
      <c r="AC122">
        <v>0</v>
      </c>
      <c r="AD122">
        <v>0</v>
      </c>
      <c r="AE122">
        <v>44.09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15</v>
      </c>
      <c r="AU122" t="s">
        <v>6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Y122*Source!I89</f>
        <v>15</v>
      </c>
      <c r="CY122">
        <f t="shared" si="15"/>
        <v>330.65</v>
      </c>
      <c r="CZ122">
        <f t="shared" si="16"/>
        <v>44.09</v>
      </c>
      <c r="DA122">
        <f t="shared" si="17"/>
        <v>7.5</v>
      </c>
      <c r="DB122">
        <v>0</v>
      </c>
    </row>
    <row r="123" spans="1:106" x14ac:dyDescent="0.2">
      <c r="A123">
        <f>ROW(Source!A89)</f>
        <v>89</v>
      </c>
      <c r="B123">
        <v>34650332</v>
      </c>
      <c r="C123">
        <v>34650510</v>
      </c>
      <c r="D123">
        <v>0</v>
      </c>
      <c r="E123">
        <v>0</v>
      </c>
      <c r="F123">
        <v>1</v>
      </c>
      <c r="G123">
        <v>1</v>
      </c>
      <c r="H123">
        <v>3</v>
      </c>
      <c r="I123" t="s">
        <v>29</v>
      </c>
      <c r="J123" t="s">
        <v>6</v>
      </c>
      <c r="K123" t="s">
        <v>133</v>
      </c>
      <c r="L123">
        <v>1354</v>
      </c>
      <c r="N123">
        <v>1010</v>
      </c>
      <c r="O123" t="s">
        <v>31</v>
      </c>
      <c r="P123" t="s">
        <v>31</v>
      </c>
      <c r="Q123">
        <v>1</v>
      </c>
      <c r="W123">
        <v>0</v>
      </c>
      <c r="X123">
        <v>-360362606</v>
      </c>
      <c r="Y123">
        <v>36</v>
      </c>
      <c r="AA123">
        <v>1154.8800000000001</v>
      </c>
      <c r="AB123">
        <v>0</v>
      </c>
      <c r="AC123">
        <v>0</v>
      </c>
      <c r="AD123">
        <v>0</v>
      </c>
      <c r="AE123">
        <v>153.97999999999999</v>
      </c>
      <c r="AF123">
        <v>0</v>
      </c>
      <c r="AG123">
        <v>0</v>
      </c>
      <c r="AH123">
        <v>0</v>
      </c>
      <c r="AI123">
        <v>7.5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36</v>
      </c>
      <c r="AU123" t="s">
        <v>6</v>
      </c>
      <c r="AV123">
        <v>0</v>
      </c>
      <c r="AW123">
        <v>1</v>
      </c>
      <c r="AX123">
        <v>-1</v>
      </c>
      <c r="AY123">
        <v>0</v>
      </c>
      <c r="AZ123">
        <v>0</v>
      </c>
      <c r="BA123" t="s">
        <v>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Y123*Source!I89</f>
        <v>36</v>
      </c>
      <c r="CY123">
        <f t="shared" si="15"/>
        <v>1154.8800000000001</v>
      </c>
      <c r="CZ123">
        <f t="shared" si="16"/>
        <v>153.97999999999999</v>
      </c>
      <c r="DA123">
        <f t="shared" si="17"/>
        <v>7.5</v>
      </c>
      <c r="DB123">
        <v>0</v>
      </c>
    </row>
    <row r="124" spans="1:106" x14ac:dyDescent="0.2">
      <c r="A124">
        <f>ROW(Source!A89)</f>
        <v>89</v>
      </c>
      <c r="B124">
        <v>34650332</v>
      </c>
      <c r="C124">
        <v>34650510</v>
      </c>
      <c r="D124">
        <v>0</v>
      </c>
      <c r="E124">
        <v>0</v>
      </c>
      <c r="F124">
        <v>1</v>
      </c>
      <c r="G124">
        <v>1</v>
      </c>
      <c r="H124">
        <v>3</v>
      </c>
      <c r="I124" t="s">
        <v>29</v>
      </c>
      <c r="J124" t="s">
        <v>6</v>
      </c>
      <c r="K124" t="s">
        <v>130</v>
      </c>
      <c r="L124">
        <v>1354</v>
      </c>
      <c r="N124">
        <v>1010</v>
      </c>
      <c r="O124" t="s">
        <v>31</v>
      </c>
      <c r="P124" t="s">
        <v>31</v>
      </c>
      <c r="Q124">
        <v>1</v>
      </c>
      <c r="W124">
        <v>0</v>
      </c>
      <c r="X124">
        <v>-1418898549</v>
      </c>
      <c r="Y124">
        <v>7</v>
      </c>
      <c r="AA124">
        <v>589.79</v>
      </c>
      <c r="AB124">
        <v>0</v>
      </c>
      <c r="AC124">
        <v>0</v>
      </c>
      <c r="AD124">
        <v>0</v>
      </c>
      <c r="AE124">
        <v>78.64</v>
      </c>
      <c r="AF124">
        <v>0</v>
      </c>
      <c r="AG124">
        <v>0</v>
      </c>
      <c r="AH124">
        <v>0</v>
      </c>
      <c r="AI124">
        <v>7.5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7</v>
      </c>
      <c r="AU124" t="s">
        <v>6</v>
      </c>
      <c r="AV124">
        <v>0</v>
      </c>
      <c r="AW124">
        <v>1</v>
      </c>
      <c r="AX124">
        <v>-1</v>
      </c>
      <c r="AY124">
        <v>0</v>
      </c>
      <c r="AZ124">
        <v>0</v>
      </c>
      <c r="BA124" t="s">
        <v>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Y124*Source!I89</f>
        <v>7</v>
      </c>
      <c r="CY124">
        <f t="shared" si="15"/>
        <v>589.79</v>
      </c>
      <c r="CZ124">
        <f t="shared" si="16"/>
        <v>78.64</v>
      </c>
      <c r="DA124">
        <f t="shared" si="17"/>
        <v>7.5</v>
      </c>
      <c r="DB124">
        <v>0</v>
      </c>
    </row>
    <row r="125" spans="1:106" x14ac:dyDescent="0.2">
      <c r="A125">
        <f>ROW(Source!A89)</f>
        <v>89</v>
      </c>
      <c r="B125">
        <v>34650332</v>
      </c>
      <c r="C125">
        <v>34650510</v>
      </c>
      <c r="D125">
        <v>0</v>
      </c>
      <c r="E125">
        <v>0</v>
      </c>
      <c r="F125">
        <v>1</v>
      </c>
      <c r="G125">
        <v>1</v>
      </c>
      <c r="H125">
        <v>3</v>
      </c>
      <c r="I125" t="s">
        <v>29</v>
      </c>
      <c r="J125" t="s">
        <v>6</v>
      </c>
      <c r="K125" t="s">
        <v>127</v>
      </c>
      <c r="L125">
        <v>1354</v>
      </c>
      <c r="N125">
        <v>1010</v>
      </c>
      <c r="O125" t="s">
        <v>31</v>
      </c>
      <c r="P125" t="s">
        <v>31</v>
      </c>
      <c r="Q125">
        <v>1</v>
      </c>
      <c r="W125">
        <v>0</v>
      </c>
      <c r="X125">
        <v>585297326</v>
      </c>
      <c r="Y125">
        <v>17</v>
      </c>
      <c r="AA125">
        <v>879.65</v>
      </c>
      <c r="AB125">
        <v>0</v>
      </c>
      <c r="AC125">
        <v>0</v>
      </c>
      <c r="AD125">
        <v>0</v>
      </c>
      <c r="AE125">
        <v>117.29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17</v>
      </c>
      <c r="AU125" t="s">
        <v>6</v>
      </c>
      <c r="AV125">
        <v>0</v>
      </c>
      <c r="AW125">
        <v>1</v>
      </c>
      <c r="AX125">
        <v>-1</v>
      </c>
      <c r="AY125">
        <v>0</v>
      </c>
      <c r="AZ125">
        <v>0</v>
      </c>
      <c r="BA125" t="s">
        <v>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Y125*Source!I89</f>
        <v>17</v>
      </c>
      <c r="CY125">
        <f t="shared" si="15"/>
        <v>879.65</v>
      </c>
      <c r="CZ125">
        <f t="shared" si="16"/>
        <v>117.29</v>
      </c>
      <c r="DA125">
        <f t="shared" si="17"/>
        <v>7.5</v>
      </c>
      <c r="DB125">
        <v>0</v>
      </c>
    </row>
    <row r="126" spans="1:106" x14ac:dyDescent="0.2">
      <c r="A126">
        <f>ROW(Source!A89)</f>
        <v>89</v>
      </c>
      <c r="B126">
        <v>34650332</v>
      </c>
      <c r="C126">
        <v>34650510</v>
      </c>
      <c r="D126">
        <v>0</v>
      </c>
      <c r="E126">
        <v>0</v>
      </c>
      <c r="F126">
        <v>1</v>
      </c>
      <c r="G126">
        <v>1</v>
      </c>
      <c r="H126">
        <v>3</v>
      </c>
      <c r="I126" t="s">
        <v>29</v>
      </c>
      <c r="J126" t="s">
        <v>6</v>
      </c>
      <c r="K126" t="s">
        <v>124</v>
      </c>
      <c r="L126">
        <v>1354</v>
      </c>
      <c r="N126">
        <v>1010</v>
      </c>
      <c r="O126" t="s">
        <v>31</v>
      </c>
      <c r="P126" t="s">
        <v>31</v>
      </c>
      <c r="Q126">
        <v>1</v>
      </c>
      <c r="W126">
        <v>0</v>
      </c>
      <c r="X126">
        <v>2009410498</v>
      </c>
      <c r="Y126">
        <v>15</v>
      </c>
      <c r="AA126">
        <v>210.43</v>
      </c>
      <c r="AB126">
        <v>0</v>
      </c>
      <c r="AC126">
        <v>0</v>
      </c>
      <c r="AD126">
        <v>0</v>
      </c>
      <c r="AE126">
        <v>28.06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15</v>
      </c>
      <c r="AU126" t="s">
        <v>6</v>
      </c>
      <c r="AV126">
        <v>0</v>
      </c>
      <c r="AW126">
        <v>1</v>
      </c>
      <c r="AX126">
        <v>-1</v>
      </c>
      <c r="AY126">
        <v>0</v>
      </c>
      <c r="AZ126">
        <v>0</v>
      </c>
      <c r="BA126" t="s">
        <v>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Y126*Source!I89</f>
        <v>15</v>
      </c>
      <c r="CY126">
        <f t="shared" si="15"/>
        <v>210.43</v>
      </c>
      <c r="CZ126">
        <f t="shared" si="16"/>
        <v>28.06</v>
      </c>
      <c r="DA126">
        <f t="shared" si="17"/>
        <v>7.5</v>
      </c>
      <c r="DB126">
        <v>0</v>
      </c>
    </row>
    <row r="127" spans="1:106" x14ac:dyDescent="0.2">
      <c r="A127">
        <f>ROW(Source!A122)</f>
        <v>122</v>
      </c>
      <c r="B127">
        <v>34650331</v>
      </c>
      <c r="C127">
        <v>34650562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431</v>
      </c>
      <c r="J127" t="s">
        <v>6</v>
      </c>
      <c r="K127" t="s">
        <v>432</v>
      </c>
      <c r="L127">
        <v>1191</v>
      </c>
      <c r="N127">
        <v>1013</v>
      </c>
      <c r="O127" t="s">
        <v>405</v>
      </c>
      <c r="P127" t="s">
        <v>405</v>
      </c>
      <c r="Q127">
        <v>1</v>
      </c>
      <c r="W127">
        <v>0</v>
      </c>
      <c r="X127">
        <v>1069510174</v>
      </c>
      <c r="Y127">
        <v>2.42</v>
      </c>
      <c r="AA127">
        <v>0</v>
      </c>
      <c r="AB127">
        <v>0</v>
      </c>
      <c r="AC127">
        <v>0</v>
      </c>
      <c r="AD127">
        <v>9.6199999999999992</v>
      </c>
      <c r="AE127">
        <v>0</v>
      </c>
      <c r="AF127">
        <v>0</v>
      </c>
      <c r="AG127">
        <v>0</v>
      </c>
      <c r="AH127">
        <v>9.6199999999999992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6</v>
      </c>
      <c r="AT127">
        <v>2.42</v>
      </c>
      <c r="AU127" t="s">
        <v>6</v>
      </c>
      <c r="AV127">
        <v>1</v>
      </c>
      <c r="AW127">
        <v>2</v>
      </c>
      <c r="AX127">
        <v>34650573</v>
      </c>
      <c r="AY127">
        <v>1</v>
      </c>
      <c r="AZ127">
        <v>0</v>
      </c>
      <c r="BA127">
        <v>113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Y127*Source!I122</f>
        <v>26.619999999999997</v>
      </c>
      <c r="CY127">
        <f>AD127</f>
        <v>9.6199999999999992</v>
      </c>
      <c r="CZ127">
        <f>AH127</f>
        <v>9.6199999999999992</v>
      </c>
      <c r="DA127">
        <f>AL127</f>
        <v>1</v>
      </c>
      <c r="DB127">
        <v>0</v>
      </c>
    </row>
    <row r="128" spans="1:106" x14ac:dyDescent="0.2">
      <c r="A128">
        <f>ROW(Source!A122)</f>
        <v>122</v>
      </c>
      <c r="B128">
        <v>34650331</v>
      </c>
      <c r="C128">
        <v>34650562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406</v>
      </c>
      <c r="J128" t="s">
        <v>6</v>
      </c>
      <c r="K128" t="s">
        <v>407</v>
      </c>
      <c r="L128">
        <v>1191</v>
      </c>
      <c r="N128">
        <v>1013</v>
      </c>
      <c r="O128" t="s">
        <v>405</v>
      </c>
      <c r="P128" t="s">
        <v>405</v>
      </c>
      <c r="Q128">
        <v>1</v>
      </c>
      <c r="W128">
        <v>0</v>
      </c>
      <c r="X128">
        <v>-1417349443</v>
      </c>
      <c r="Y128">
        <v>1.31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6</v>
      </c>
      <c r="AT128">
        <v>1.31</v>
      </c>
      <c r="AU128" t="s">
        <v>6</v>
      </c>
      <c r="AV128">
        <v>2</v>
      </c>
      <c r="AW128">
        <v>2</v>
      </c>
      <c r="AX128">
        <v>34650574</v>
      </c>
      <c r="AY128">
        <v>1</v>
      </c>
      <c r="AZ128">
        <v>0</v>
      </c>
      <c r="BA128">
        <v>114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Y128*Source!I122</f>
        <v>14.41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ROW(Source!A122)</f>
        <v>122</v>
      </c>
      <c r="B129">
        <v>34650331</v>
      </c>
      <c r="C129">
        <v>34650562</v>
      </c>
      <c r="D129">
        <v>31527023</v>
      </c>
      <c r="E129">
        <v>1</v>
      </c>
      <c r="F129">
        <v>1</v>
      </c>
      <c r="G129">
        <v>1</v>
      </c>
      <c r="H129">
        <v>2</v>
      </c>
      <c r="I129" t="s">
        <v>428</v>
      </c>
      <c r="J129" t="s">
        <v>429</v>
      </c>
      <c r="K129" t="s">
        <v>430</v>
      </c>
      <c r="L129">
        <v>1368</v>
      </c>
      <c r="N129">
        <v>1011</v>
      </c>
      <c r="O129" t="s">
        <v>411</v>
      </c>
      <c r="P129" t="s">
        <v>411</v>
      </c>
      <c r="Q129">
        <v>1</v>
      </c>
      <c r="W129">
        <v>0</v>
      </c>
      <c r="X129">
        <v>-2134233284</v>
      </c>
      <c r="Y129">
        <v>1.19</v>
      </c>
      <c r="AA129">
        <v>0</v>
      </c>
      <c r="AB129">
        <v>82.22</v>
      </c>
      <c r="AC129">
        <v>10.06</v>
      </c>
      <c r="AD129">
        <v>0</v>
      </c>
      <c r="AE129">
        <v>0</v>
      </c>
      <c r="AF129">
        <v>82.22</v>
      </c>
      <c r="AG129">
        <v>10.06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6</v>
      </c>
      <c r="AT129">
        <v>1.19</v>
      </c>
      <c r="AU129" t="s">
        <v>6</v>
      </c>
      <c r="AV129">
        <v>0</v>
      </c>
      <c r="AW129">
        <v>2</v>
      </c>
      <c r="AX129">
        <v>34650575</v>
      </c>
      <c r="AY129">
        <v>1</v>
      </c>
      <c r="AZ129">
        <v>0</v>
      </c>
      <c r="BA129">
        <v>115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Y129*Source!I122</f>
        <v>13.09</v>
      </c>
      <c r="CY129">
        <f>AB129</f>
        <v>82.22</v>
      </c>
      <c r="CZ129">
        <f>AF129</f>
        <v>82.22</v>
      </c>
      <c r="DA129">
        <f>AJ129</f>
        <v>1</v>
      </c>
      <c r="DB129">
        <v>0</v>
      </c>
    </row>
    <row r="130" spans="1:106" x14ac:dyDescent="0.2">
      <c r="A130">
        <f>ROW(Source!A122)</f>
        <v>122</v>
      </c>
      <c r="B130">
        <v>34650331</v>
      </c>
      <c r="C130">
        <v>34650562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423</v>
      </c>
      <c r="J130" t="s">
        <v>424</v>
      </c>
      <c r="K130" t="s">
        <v>425</v>
      </c>
      <c r="L130">
        <v>1368</v>
      </c>
      <c r="N130">
        <v>1011</v>
      </c>
      <c r="O130" t="s">
        <v>411</v>
      </c>
      <c r="P130" t="s">
        <v>411</v>
      </c>
      <c r="Q130">
        <v>1</v>
      </c>
      <c r="W130">
        <v>0</v>
      </c>
      <c r="X130">
        <v>1372534845</v>
      </c>
      <c r="Y130">
        <v>0.12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6</v>
      </c>
      <c r="AT130">
        <v>0.12</v>
      </c>
      <c r="AU130" t="s">
        <v>6</v>
      </c>
      <c r="AV130">
        <v>0</v>
      </c>
      <c r="AW130">
        <v>2</v>
      </c>
      <c r="AX130">
        <v>34650576</v>
      </c>
      <c r="AY130">
        <v>1</v>
      </c>
      <c r="AZ130">
        <v>0</v>
      </c>
      <c r="BA130">
        <v>116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Y130*Source!I122</f>
        <v>1.3199999999999998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ROW(Source!A122)</f>
        <v>122</v>
      </c>
      <c r="B131">
        <v>34650331</v>
      </c>
      <c r="C131">
        <v>34650562</v>
      </c>
      <c r="D131">
        <v>31444692</v>
      </c>
      <c r="E131">
        <v>1</v>
      </c>
      <c r="F131">
        <v>1</v>
      </c>
      <c r="G131">
        <v>1</v>
      </c>
      <c r="H131">
        <v>3</v>
      </c>
      <c r="I131" t="s">
        <v>182</v>
      </c>
      <c r="J131" t="s">
        <v>32</v>
      </c>
      <c r="K131" t="s">
        <v>183</v>
      </c>
      <c r="L131">
        <v>1346</v>
      </c>
      <c r="N131">
        <v>1009</v>
      </c>
      <c r="O131" t="s">
        <v>48</v>
      </c>
      <c r="P131" t="s">
        <v>48</v>
      </c>
      <c r="Q131">
        <v>1</v>
      </c>
      <c r="W131">
        <v>0</v>
      </c>
      <c r="X131">
        <v>1423245386</v>
      </c>
      <c r="Y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0</v>
      </c>
      <c r="AU131" t="s">
        <v>6</v>
      </c>
      <c r="AV131">
        <v>0</v>
      </c>
      <c r="AW131">
        <v>2</v>
      </c>
      <c r="AX131">
        <v>34650578</v>
      </c>
      <c r="AY131">
        <v>2</v>
      </c>
      <c r="AZ131">
        <v>22528</v>
      </c>
      <c r="BA131">
        <v>118</v>
      </c>
      <c r="BB131">
        <v>3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Y131*Source!I122</f>
        <v>0</v>
      </c>
      <c r="CY131">
        <f t="shared" ref="CY131:CY136" si="18">AA131</f>
        <v>0</v>
      </c>
      <c r="CZ131">
        <f t="shared" ref="CZ131:CZ136" si="19">AE131</f>
        <v>0</v>
      </c>
      <c r="DA131">
        <f t="shared" ref="DA131:DA136" si="20">AI131</f>
        <v>1</v>
      </c>
      <c r="DB131">
        <v>0</v>
      </c>
    </row>
    <row r="132" spans="1:106" x14ac:dyDescent="0.2">
      <c r="A132">
        <f>ROW(Source!A122)</f>
        <v>122</v>
      </c>
      <c r="B132">
        <v>34650331</v>
      </c>
      <c r="C132">
        <v>34650562</v>
      </c>
      <c r="D132">
        <v>31450127</v>
      </c>
      <c r="E132">
        <v>1</v>
      </c>
      <c r="F132">
        <v>1</v>
      </c>
      <c r="G132">
        <v>1</v>
      </c>
      <c r="H132">
        <v>3</v>
      </c>
      <c r="I132" t="s">
        <v>46</v>
      </c>
      <c r="J132" t="s">
        <v>49</v>
      </c>
      <c r="K132" t="s">
        <v>47</v>
      </c>
      <c r="L132">
        <v>1346</v>
      </c>
      <c r="N132">
        <v>1009</v>
      </c>
      <c r="O132" t="s">
        <v>48</v>
      </c>
      <c r="P132" t="s">
        <v>48</v>
      </c>
      <c r="Q132">
        <v>1</v>
      </c>
      <c r="W132">
        <v>0</v>
      </c>
      <c r="X132">
        <v>813963326</v>
      </c>
      <c r="Y132">
        <v>0</v>
      </c>
      <c r="AA132">
        <v>1.82</v>
      </c>
      <c r="AB132">
        <v>0</v>
      </c>
      <c r="AC132">
        <v>0</v>
      </c>
      <c r="AD132">
        <v>0</v>
      </c>
      <c r="AE132">
        <v>1.82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 t="s">
        <v>6</v>
      </c>
      <c r="AT132">
        <v>0</v>
      </c>
      <c r="AU132" t="s">
        <v>6</v>
      </c>
      <c r="AV132">
        <v>0</v>
      </c>
      <c r="AW132">
        <v>2</v>
      </c>
      <c r="AX132">
        <v>34650579</v>
      </c>
      <c r="AY132">
        <v>1</v>
      </c>
      <c r="AZ132">
        <v>6144</v>
      </c>
      <c r="BA132">
        <v>119</v>
      </c>
      <c r="BB132">
        <v>3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Y132*Source!I122</f>
        <v>0</v>
      </c>
      <c r="CY132">
        <f t="shared" si="18"/>
        <v>1.82</v>
      </c>
      <c r="CZ132">
        <f t="shared" si="19"/>
        <v>1.82</v>
      </c>
      <c r="DA132">
        <f t="shared" si="20"/>
        <v>1</v>
      </c>
      <c r="DB132">
        <v>0</v>
      </c>
    </row>
    <row r="133" spans="1:106" x14ac:dyDescent="0.2">
      <c r="A133">
        <f>ROW(Source!A122)</f>
        <v>122</v>
      </c>
      <c r="B133">
        <v>34650331</v>
      </c>
      <c r="C133">
        <v>34650562</v>
      </c>
      <c r="D133">
        <v>31472946</v>
      </c>
      <c r="E133">
        <v>1</v>
      </c>
      <c r="F133">
        <v>1</v>
      </c>
      <c r="G133">
        <v>1</v>
      </c>
      <c r="H133">
        <v>3</v>
      </c>
      <c r="I133" t="s">
        <v>186</v>
      </c>
      <c r="J133" t="s">
        <v>157</v>
      </c>
      <c r="K133" t="s">
        <v>187</v>
      </c>
      <c r="L133">
        <v>1348</v>
      </c>
      <c r="N133">
        <v>1009</v>
      </c>
      <c r="O133" t="s">
        <v>58</v>
      </c>
      <c r="P133" t="s">
        <v>58</v>
      </c>
      <c r="Q133">
        <v>1000</v>
      </c>
      <c r="W133">
        <v>0</v>
      </c>
      <c r="X133">
        <v>2027289937</v>
      </c>
      <c r="Y133">
        <v>0</v>
      </c>
      <c r="AA133">
        <v>29010.49</v>
      </c>
      <c r="AB133">
        <v>0</v>
      </c>
      <c r="AC133">
        <v>0</v>
      </c>
      <c r="AD133">
        <v>0</v>
      </c>
      <c r="AE133">
        <v>29010.49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6</v>
      </c>
      <c r="AT133">
        <v>0</v>
      </c>
      <c r="AU133" t="s">
        <v>6</v>
      </c>
      <c r="AV133">
        <v>0</v>
      </c>
      <c r="AW133">
        <v>2</v>
      </c>
      <c r="AX133">
        <v>34650580</v>
      </c>
      <c r="AY133">
        <v>1</v>
      </c>
      <c r="AZ133">
        <v>6144</v>
      </c>
      <c r="BA133">
        <v>120</v>
      </c>
      <c r="BB133">
        <v>3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Y133*Source!I122</f>
        <v>0</v>
      </c>
      <c r="CY133">
        <f t="shared" si="18"/>
        <v>29010.49</v>
      </c>
      <c r="CZ133">
        <f t="shared" si="19"/>
        <v>29010.49</v>
      </c>
      <c r="DA133">
        <f t="shared" si="20"/>
        <v>1</v>
      </c>
      <c r="DB133">
        <v>0</v>
      </c>
    </row>
    <row r="134" spans="1:106" x14ac:dyDescent="0.2">
      <c r="A134">
        <f>ROW(Source!A122)</f>
        <v>122</v>
      </c>
      <c r="B134">
        <v>34650331</v>
      </c>
      <c r="C134">
        <v>34650562</v>
      </c>
      <c r="D134">
        <v>31483792</v>
      </c>
      <c r="E134">
        <v>1</v>
      </c>
      <c r="F134">
        <v>1</v>
      </c>
      <c r="G134">
        <v>1</v>
      </c>
      <c r="H134">
        <v>3</v>
      </c>
      <c r="I134" t="s">
        <v>189</v>
      </c>
      <c r="J134" t="s">
        <v>161</v>
      </c>
      <c r="K134" t="s">
        <v>190</v>
      </c>
      <c r="L134">
        <v>1348</v>
      </c>
      <c r="N134">
        <v>1009</v>
      </c>
      <c r="O134" t="s">
        <v>58</v>
      </c>
      <c r="P134" t="s">
        <v>58</v>
      </c>
      <c r="Q134">
        <v>1000</v>
      </c>
      <c r="W134">
        <v>0</v>
      </c>
      <c r="X134">
        <v>-2124557522</v>
      </c>
      <c r="Y134">
        <v>0</v>
      </c>
      <c r="AA134">
        <v>6667</v>
      </c>
      <c r="AB134">
        <v>0</v>
      </c>
      <c r="AC134">
        <v>0</v>
      </c>
      <c r="AD134">
        <v>0</v>
      </c>
      <c r="AE134">
        <v>6667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0</v>
      </c>
      <c r="AU134" t="s">
        <v>6</v>
      </c>
      <c r="AV134">
        <v>0</v>
      </c>
      <c r="AW134">
        <v>2</v>
      </c>
      <c r="AX134">
        <v>34650581</v>
      </c>
      <c r="AY134">
        <v>1</v>
      </c>
      <c r="AZ134">
        <v>6144</v>
      </c>
      <c r="BA134">
        <v>121</v>
      </c>
      <c r="BB134">
        <v>3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Y134*Source!I122</f>
        <v>0</v>
      </c>
      <c r="CY134">
        <f t="shared" si="18"/>
        <v>6667</v>
      </c>
      <c r="CZ134">
        <f t="shared" si="19"/>
        <v>6667</v>
      </c>
      <c r="DA134">
        <f t="shared" si="20"/>
        <v>1</v>
      </c>
      <c r="DB134">
        <v>0</v>
      </c>
    </row>
    <row r="135" spans="1:106" x14ac:dyDescent="0.2">
      <c r="A135">
        <f>ROW(Source!A122)</f>
        <v>122</v>
      </c>
      <c r="B135">
        <v>34650331</v>
      </c>
      <c r="C135">
        <v>34650562</v>
      </c>
      <c r="D135">
        <v>31496417</v>
      </c>
      <c r="E135">
        <v>1</v>
      </c>
      <c r="F135">
        <v>1</v>
      </c>
      <c r="G135">
        <v>1</v>
      </c>
      <c r="H135">
        <v>3</v>
      </c>
      <c r="I135" t="s">
        <v>192</v>
      </c>
      <c r="J135" t="s">
        <v>165</v>
      </c>
      <c r="K135" t="s">
        <v>193</v>
      </c>
      <c r="L135">
        <v>1354</v>
      </c>
      <c r="N135">
        <v>1010</v>
      </c>
      <c r="O135" t="s">
        <v>31</v>
      </c>
      <c r="P135" t="s">
        <v>31</v>
      </c>
      <c r="Q135">
        <v>1</v>
      </c>
      <c r="W135">
        <v>0</v>
      </c>
      <c r="X135">
        <v>751254123</v>
      </c>
      <c r="Y135">
        <v>0</v>
      </c>
      <c r="AA135">
        <v>88.14</v>
      </c>
      <c r="AB135">
        <v>0</v>
      </c>
      <c r="AC135">
        <v>0</v>
      </c>
      <c r="AD135">
        <v>0</v>
      </c>
      <c r="AE135">
        <v>88.14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6</v>
      </c>
      <c r="AT135">
        <v>0</v>
      </c>
      <c r="AU135" t="s">
        <v>6</v>
      </c>
      <c r="AV135">
        <v>0</v>
      </c>
      <c r="AW135">
        <v>2</v>
      </c>
      <c r="AX135">
        <v>34650582</v>
      </c>
      <c r="AY135">
        <v>1</v>
      </c>
      <c r="AZ135">
        <v>6144</v>
      </c>
      <c r="BA135">
        <v>122</v>
      </c>
      <c r="BB135">
        <v>3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Y135*Source!I122</f>
        <v>0</v>
      </c>
      <c r="CY135">
        <f t="shared" si="18"/>
        <v>88.14</v>
      </c>
      <c r="CZ135">
        <f t="shared" si="19"/>
        <v>88.14</v>
      </c>
      <c r="DA135">
        <f t="shared" si="20"/>
        <v>1</v>
      </c>
      <c r="DB135">
        <v>0</v>
      </c>
    </row>
    <row r="136" spans="1:106" x14ac:dyDescent="0.2">
      <c r="A136">
        <f>ROW(Source!A122)</f>
        <v>122</v>
      </c>
      <c r="B136">
        <v>34650331</v>
      </c>
      <c r="C136">
        <v>34650562</v>
      </c>
      <c r="D136">
        <v>0</v>
      </c>
      <c r="E136">
        <v>0</v>
      </c>
      <c r="F136">
        <v>1</v>
      </c>
      <c r="G136">
        <v>1</v>
      </c>
      <c r="H136">
        <v>3</v>
      </c>
      <c r="I136" t="s">
        <v>29</v>
      </c>
      <c r="J136" t="s">
        <v>146</v>
      </c>
      <c r="K136" t="s">
        <v>156</v>
      </c>
      <c r="L136">
        <v>1354</v>
      </c>
      <c r="N136">
        <v>1010</v>
      </c>
      <c r="O136" t="s">
        <v>31</v>
      </c>
      <c r="P136" t="s">
        <v>31</v>
      </c>
      <c r="Q136">
        <v>1</v>
      </c>
      <c r="W136">
        <v>0</v>
      </c>
      <c r="X136">
        <v>144076917</v>
      </c>
      <c r="Y136">
        <v>1.818182</v>
      </c>
      <c r="AA136">
        <v>42.16</v>
      </c>
      <c r="AB136">
        <v>0</v>
      </c>
      <c r="AC136">
        <v>0</v>
      </c>
      <c r="AD136">
        <v>0</v>
      </c>
      <c r="AE136">
        <v>42.16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6</v>
      </c>
      <c r="AT136">
        <v>1.818182</v>
      </c>
      <c r="AU136" t="s">
        <v>6</v>
      </c>
      <c r="AV136">
        <v>0</v>
      </c>
      <c r="AW136">
        <v>1</v>
      </c>
      <c r="AX136">
        <v>-1</v>
      </c>
      <c r="AY136">
        <v>0</v>
      </c>
      <c r="AZ136">
        <v>0</v>
      </c>
      <c r="BA136" t="s">
        <v>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Y136*Source!I122</f>
        <v>20.000001999999999</v>
      </c>
      <c r="CY136">
        <f t="shared" si="18"/>
        <v>42.16</v>
      </c>
      <c r="CZ136">
        <f t="shared" si="19"/>
        <v>42.16</v>
      </c>
      <c r="DA136">
        <f t="shared" si="20"/>
        <v>1</v>
      </c>
      <c r="DB136">
        <v>0</v>
      </c>
    </row>
    <row r="137" spans="1:106" x14ac:dyDescent="0.2">
      <c r="A137">
        <f>ROW(Source!A123)</f>
        <v>123</v>
      </c>
      <c r="B137">
        <v>34650332</v>
      </c>
      <c r="C137">
        <v>34650562</v>
      </c>
      <c r="D137">
        <v>31715651</v>
      </c>
      <c r="E137">
        <v>1</v>
      </c>
      <c r="F137">
        <v>1</v>
      </c>
      <c r="G137">
        <v>1</v>
      </c>
      <c r="H137">
        <v>1</v>
      </c>
      <c r="I137" t="s">
        <v>431</v>
      </c>
      <c r="J137" t="s">
        <v>6</v>
      </c>
      <c r="K137" t="s">
        <v>432</v>
      </c>
      <c r="L137">
        <v>1191</v>
      </c>
      <c r="N137">
        <v>1013</v>
      </c>
      <c r="O137" t="s">
        <v>405</v>
      </c>
      <c r="P137" t="s">
        <v>405</v>
      </c>
      <c r="Q137">
        <v>1</v>
      </c>
      <c r="W137">
        <v>0</v>
      </c>
      <c r="X137">
        <v>1069510174</v>
      </c>
      <c r="Y137">
        <v>2.42</v>
      </c>
      <c r="AA137">
        <v>0</v>
      </c>
      <c r="AB137">
        <v>0</v>
      </c>
      <c r="AC137">
        <v>0</v>
      </c>
      <c r="AD137">
        <v>176.05</v>
      </c>
      <c r="AE137">
        <v>0</v>
      </c>
      <c r="AF137">
        <v>0</v>
      </c>
      <c r="AG137">
        <v>0</v>
      </c>
      <c r="AH137">
        <v>9.6199999999999992</v>
      </c>
      <c r="AI137">
        <v>1</v>
      </c>
      <c r="AJ137">
        <v>1</v>
      </c>
      <c r="AK137">
        <v>1</v>
      </c>
      <c r="AL137">
        <v>18.3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6</v>
      </c>
      <c r="AT137">
        <v>2.42</v>
      </c>
      <c r="AU137" t="s">
        <v>6</v>
      </c>
      <c r="AV137">
        <v>1</v>
      </c>
      <c r="AW137">
        <v>2</v>
      </c>
      <c r="AX137">
        <v>34650573</v>
      </c>
      <c r="AY137">
        <v>1</v>
      </c>
      <c r="AZ137">
        <v>0</v>
      </c>
      <c r="BA137">
        <v>123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Y137*Source!I123</f>
        <v>26.619999999999997</v>
      </c>
      <c r="CY137">
        <f>AD137</f>
        <v>176.05</v>
      </c>
      <c r="CZ137">
        <f>AH137</f>
        <v>9.6199999999999992</v>
      </c>
      <c r="DA137">
        <f>AL137</f>
        <v>18.3</v>
      </c>
      <c r="DB137">
        <v>0</v>
      </c>
    </row>
    <row r="138" spans="1:106" x14ac:dyDescent="0.2">
      <c r="A138">
        <f>ROW(Source!A123)</f>
        <v>123</v>
      </c>
      <c r="B138">
        <v>34650332</v>
      </c>
      <c r="C138">
        <v>34650562</v>
      </c>
      <c r="D138">
        <v>31709492</v>
      </c>
      <c r="E138">
        <v>1</v>
      </c>
      <c r="F138">
        <v>1</v>
      </c>
      <c r="G138">
        <v>1</v>
      </c>
      <c r="H138">
        <v>1</v>
      </c>
      <c r="I138" t="s">
        <v>406</v>
      </c>
      <c r="J138" t="s">
        <v>6</v>
      </c>
      <c r="K138" t="s">
        <v>407</v>
      </c>
      <c r="L138">
        <v>1191</v>
      </c>
      <c r="N138">
        <v>1013</v>
      </c>
      <c r="O138" t="s">
        <v>405</v>
      </c>
      <c r="P138" t="s">
        <v>405</v>
      </c>
      <c r="Q138">
        <v>1</v>
      </c>
      <c r="W138">
        <v>0</v>
      </c>
      <c r="X138">
        <v>-1417349443</v>
      </c>
      <c r="Y138">
        <v>1.31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18.3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6</v>
      </c>
      <c r="AT138">
        <v>1.31</v>
      </c>
      <c r="AU138" t="s">
        <v>6</v>
      </c>
      <c r="AV138">
        <v>2</v>
      </c>
      <c r="AW138">
        <v>2</v>
      </c>
      <c r="AX138">
        <v>34650574</v>
      </c>
      <c r="AY138">
        <v>1</v>
      </c>
      <c r="AZ138">
        <v>0</v>
      </c>
      <c r="BA138">
        <v>124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Y138*Source!I123</f>
        <v>14.41</v>
      </c>
      <c r="CY138">
        <f>AD138</f>
        <v>0</v>
      </c>
      <c r="CZ138">
        <f>AH138</f>
        <v>0</v>
      </c>
      <c r="DA138">
        <f>AL138</f>
        <v>1</v>
      </c>
      <c r="DB138">
        <v>0</v>
      </c>
    </row>
    <row r="139" spans="1:106" x14ac:dyDescent="0.2">
      <c r="A139">
        <f>ROW(Source!A123)</f>
        <v>123</v>
      </c>
      <c r="B139">
        <v>34650332</v>
      </c>
      <c r="C139">
        <v>34650562</v>
      </c>
      <c r="D139">
        <v>31527023</v>
      </c>
      <c r="E139">
        <v>1</v>
      </c>
      <c r="F139">
        <v>1</v>
      </c>
      <c r="G139">
        <v>1</v>
      </c>
      <c r="H139">
        <v>2</v>
      </c>
      <c r="I139" t="s">
        <v>428</v>
      </c>
      <c r="J139" t="s">
        <v>429</v>
      </c>
      <c r="K139" t="s">
        <v>430</v>
      </c>
      <c r="L139">
        <v>1368</v>
      </c>
      <c r="N139">
        <v>1011</v>
      </c>
      <c r="O139" t="s">
        <v>411</v>
      </c>
      <c r="P139" t="s">
        <v>411</v>
      </c>
      <c r="Q139">
        <v>1</v>
      </c>
      <c r="W139">
        <v>0</v>
      </c>
      <c r="X139">
        <v>-2134233284</v>
      </c>
      <c r="Y139">
        <v>1.19</v>
      </c>
      <c r="AA139">
        <v>0</v>
      </c>
      <c r="AB139">
        <v>1027.75</v>
      </c>
      <c r="AC139">
        <v>184.1</v>
      </c>
      <c r="AD139">
        <v>0</v>
      </c>
      <c r="AE139">
        <v>0</v>
      </c>
      <c r="AF139">
        <v>82.22</v>
      </c>
      <c r="AG139">
        <v>10.06</v>
      </c>
      <c r="AH139">
        <v>0</v>
      </c>
      <c r="AI139">
        <v>1</v>
      </c>
      <c r="AJ139">
        <v>12.5</v>
      </c>
      <c r="AK139">
        <v>18.3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6</v>
      </c>
      <c r="AT139">
        <v>1.19</v>
      </c>
      <c r="AU139" t="s">
        <v>6</v>
      </c>
      <c r="AV139">
        <v>0</v>
      </c>
      <c r="AW139">
        <v>2</v>
      </c>
      <c r="AX139">
        <v>34650575</v>
      </c>
      <c r="AY139">
        <v>1</v>
      </c>
      <c r="AZ139">
        <v>0</v>
      </c>
      <c r="BA139">
        <v>125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Y139*Source!I123</f>
        <v>13.09</v>
      </c>
      <c r="CY139">
        <f>AB139</f>
        <v>1027.75</v>
      </c>
      <c r="CZ139">
        <f>AF139</f>
        <v>82.22</v>
      </c>
      <c r="DA139">
        <f>AJ139</f>
        <v>12.5</v>
      </c>
      <c r="DB139">
        <v>0</v>
      </c>
    </row>
    <row r="140" spans="1:106" x14ac:dyDescent="0.2">
      <c r="A140">
        <f>ROW(Source!A123)</f>
        <v>123</v>
      </c>
      <c r="B140">
        <v>34650332</v>
      </c>
      <c r="C140">
        <v>34650562</v>
      </c>
      <c r="D140">
        <v>31528142</v>
      </c>
      <c r="E140">
        <v>1</v>
      </c>
      <c r="F140">
        <v>1</v>
      </c>
      <c r="G140">
        <v>1</v>
      </c>
      <c r="H140">
        <v>2</v>
      </c>
      <c r="I140" t="s">
        <v>423</v>
      </c>
      <c r="J140" t="s">
        <v>424</v>
      </c>
      <c r="K140" t="s">
        <v>425</v>
      </c>
      <c r="L140">
        <v>1368</v>
      </c>
      <c r="N140">
        <v>1011</v>
      </c>
      <c r="O140" t="s">
        <v>411</v>
      </c>
      <c r="P140" t="s">
        <v>411</v>
      </c>
      <c r="Q140">
        <v>1</v>
      </c>
      <c r="W140">
        <v>0</v>
      </c>
      <c r="X140">
        <v>1372534845</v>
      </c>
      <c r="Y140">
        <v>0.12</v>
      </c>
      <c r="AA140">
        <v>0</v>
      </c>
      <c r="AB140">
        <v>821.38</v>
      </c>
      <c r="AC140">
        <v>212.28</v>
      </c>
      <c r="AD140">
        <v>0</v>
      </c>
      <c r="AE140">
        <v>0</v>
      </c>
      <c r="AF140">
        <v>65.709999999999994</v>
      </c>
      <c r="AG140">
        <v>11.6</v>
      </c>
      <c r="AH140">
        <v>0</v>
      </c>
      <c r="AI140">
        <v>1</v>
      </c>
      <c r="AJ140">
        <v>12.5</v>
      </c>
      <c r="AK140">
        <v>18.3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6</v>
      </c>
      <c r="AT140">
        <v>0.12</v>
      </c>
      <c r="AU140" t="s">
        <v>6</v>
      </c>
      <c r="AV140">
        <v>0</v>
      </c>
      <c r="AW140">
        <v>2</v>
      </c>
      <c r="AX140">
        <v>34650576</v>
      </c>
      <c r="AY140">
        <v>1</v>
      </c>
      <c r="AZ140">
        <v>0</v>
      </c>
      <c r="BA140">
        <v>126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Y140*Source!I123</f>
        <v>1.3199999999999998</v>
      </c>
      <c r="CY140">
        <f>AB140</f>
        <v>821.38</v>
      </c>
      <c r="CZ140">
        <f>AF140</f>
        <v>65.709999999999994</v>
      </c>
      <c r="DA140">
        <f>AJ140</f>
        <v>12.5</v>
      </c>
      <c r="DB140">
        <v>0</v>
      </c>
    </row>
    <row r="141" spans="1:106" x14ac:dyDescent="0.2">
      <c r="A141">
        <f>ROW(Source!A123)</f>
        <v>123</v>
      </c>
      <c r="B141">
        <v>34650332</v>
      </c>
      <c r="C141">
        <v>34650562</v>
      </c>
      <c r="D141">
        <v>31444692</v>
      </c>
      <c r="E141">
        <v>1</v>
      </c>
      <c r="F141">
        <v>1</v>
      </c>
      <c r="G141">
        <v>1</v>
      </c>
      <c r="H141">
        <v>3</v>
      </c>
      <c r="I141" t="s">
        <v>182</v>
      </c>
      <c r="J141" t="s">
        <v>32</v>
      </c>
      <c r="K141" t="s">
        <v>183</v>
      </c>
      <c r="L141">
        <v>1346</v>
      </c>
      <c r="N141">
        <v>1009</v>
      </c>
      <c r="O141" t="s">
        <v>48</v>
      </c>
      <c r="P141" t="s">
        <v>48</v>
      </c>
      <c r="Q141">
        <v>1</v>
      </c>
      <c r="W141">
        <v>0</v>
      </c>
      <c r="X141">
        <v>1423245386</v>
      </c>
      <c r="Y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0</v>
      </c>
      <c r="AU141" t="s">
        <v>6</v>
      </c>
      <c r="AV141">
        <v>0</v>
      </c>
      <c r="AW141">
        <v>2</v>
      </c>
      <c r="AX141">
        <v>34650578</v>
      </c>
      <c r="AY141">
        <v>2</v>
      </c>
      <c r="AZ141">
        <v>22528</v>
      </c>
      <c r="BA141">
        <v>128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Y141*Source!I123</f>
        <v>0</v>
      </c>
      <c r="CY141">
        <f t="shared" ref="CY141:CY146" si="21">AA141</f>
        <v>0</v>
      </c>
      <c r="CZ141">
        <f t="shared" ref="CZ141:CZ146" si="22">AE141</f>
        <v>0</v>
      </c>
      <c r="DA141">
        <f t="shared" ref="DA141:DA146" si="23">AI141</f>
        <v>7.5</v>
      </c>
      <c r="DB141">
        <v>0</v>
      </c>
    </row>
    <row r="142" spans="1:106" x14ac:dyDescent="0.2">
      <c r="A142">
        <f>ROW(Source!A123)</f>
        <v>123</v>
      </c>
      <c r="B142">
        <v>34650332</v>
      </c>
      <c r="C142">
        <v>34650562</v>
      </c>
      <c r="D142">
        <v>31450127</v>
      </c>
      <c r="E142">
        <v>1</v>
      </c>
      <c r="F142">
        <v>1</v>
      </c>
      <c r="G142">
        <v>1</v>
      </c>
      <c r="H142">
        <v>3</v>
      </c>
      <c r="I142" t="s">
        <v>46</v>
      </c>
      <c r="J142" t="s">
        <v>49</v>
      </c>
      <c r="K142" t="s">
        <v>47</v>
      </c>
      <c r="L142">
        <v>1346</v>
      </c>
      <c r="N142">
        <v>1009</v>
      </c>
      <c r="O142" t="s">
        <v>48</v>
      </c>
      <c r="P142" t="s">
        <v>48</v>
      </c>
      <c r="Q142">
        <v>1</v>
      </c>
      <c r="W142">
        <v>0</v>
      </c>
      <c r="X142">
        <v>813963326</v>
      </c>
      <c r="Y142">
        <v>0</v>
      </c>
      <c r="AA142">
        <v>13.65</v>
      </c>
      <c r="AB142">
        <v>0</v>
      </c>
      <c r="AC142">
        <v>0</v>
      </c>
      <c r="AD142">
        <v>0</v>
      </c>
      <c r="AE142">
        <v>1.82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0</v>
      </c>
      <c r="AU142" t="s">
        <v>6</v>
      </c>
      <c r="AV142">
        <v>0</v>
      </c>
      <c r="AW142">
        <v>2</v>
      </c>
      <c r="AX142">
        <v>34650579</v>
      </c>
      <c r="AY142">
        <v>1</v>
      </c>
      <c r="AZ142">
        <v>6144</v>
      </c>
      <c r="BA142">
        <v>129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Y142*Source!I123</f>
        <v>0</v>
      </c>
      <c r="CY142">
        <f t="shared" si="21"/>
        <v>13.65</v>
      </c>
      <c r="CZ142">
        <f t="shared" si="22"/>
        <v>1.82</v>
      </c>
      <c r="DA142">
        <f t="shared" si="23"/>
        <v>7.5</v>
      </c>
      <c r="DB142">
        <v>0</v>
      </c>
    </row>
    <row r="143" spans="1:106" x14ac:dyDescent="0.2">
      <c r="A143">
        <f>ROW(Source!A123)</f>
        <v>123</v>
      </c>
      <c r="B143">
        <v>34650332</v>
      </c>
      <c r="C143">
        <v>34650562</v>
      </c>
      <c r="D143">
        <v>31472946</v>
      </c>
      <c r="E143">
        <v>1</v>
      </c>
      <c r="F143">
        <v>1</v>
      </c>
      <c r="G143">
        <v>1</v>
      </c>
      <c r="H143">
        <v>3</v>
      </c>
      <c r="I143" t="s">
        <v>186</v>
      </c>
      <c r="J143" t="s">
        <v>157</v>
      </c>
      <c r="K143" t="s">
        <v>187</v>
      </c>
      <c r="L143">
        <v>1348</v>
      </c>
      <c r="N143">
        <v>1009</v>
      </c>
      <c r="O143" t="s">
        <v>58</v>
      </c>
      <c r="P143" t="s">
        <v>58</v>
      </c>
      <c r="Q143">
        <v>1000</v>
      </c>
      <c r="W143">
        <v>0</v>
      </c>
      <c r="X143">
        <v>2027289937</v>
      </c>
      <c r="Y143">
        <v>0</v>
      </c>
      <c r="AA143">
        <v>217578.68</v>
      </c>
      <c r="AB143">
        <v>0</v>
      </c>
      <c r="AC143">
        <v>0</v>
      </c>
      <c r="AD143">
        <v>0</v>
      </c>
      <c r="AE143">
        <v>29010.49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0</v>
      </c>
      <c r="AU143" t="s">
        <v>6</v>
      </c>
      <c r="AV143">
        <v>0</v>
      </c>
      <c r="AW143">
        <v>2</v>
      </c>
      <c r="AX143">
        <v>34650580</v>
      </c>
      <c r="AY143">
        <v>1</v>
      </c>
      <c r="AZ143">
        <v>6144</v>
      </c>
      <c r="BA143">
        <v>130</v>
      </c>
      <c r="BB143">
        <v>3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Y143*Source!I123</f>
        <v>0</v>
      </c>
      <c r="CY143">
        <f t="shared" si="21"/>
        <v>217578.68</v>
      </c>
      <c r="CZ143">
        <f t="shared" si="22"/>
        <v>29010.49</v>
      </c>
      <c r="DA143">
        <f t="shared" si="23"/>
        <v>7.5</v>
      </c>
      <c r="DB143">
        <v>0</v>
      </c>
    </row>
    <row r="144" spans="1:106" x14ac:dyDescent="0.2">
      <c r="A144">
        <f>ROW(Source!A123)</f>
        <v>123</v>
      </c>
      <c r="B144">
        <v>34650332</v>
      </c>
      <c r="C144">
        <v>34650562</v>
      </c>
      <c r="D144">
        <v>31483792</v>
      </c>
      <c r="E144">
        <v>1</v>
      </c>
      <c r="F144">
        <v>1</v>
      </c>
      <c r="G144">
        <v>1</v>
      </c>
      <c r="H144">
        <v>3</v>
      </c>
      <c r="I144" t="s">
        <v>189</v>
      </c>
      <c r="J144" t="s">
        <v>161</v>
      </c>
      <c r="K144" t="s">
        <v>190</v>
      </c>
      <c r="L144">
        <v>1348</v>
      </c>
      <c r="N144">
        <v>1009</v>
      </c>
      <c r="O144" t="s">
        <v>58</v>
      </c>
      <c r="P144" t="s">
        <v>58</v>
      </c>
      <c r="Q144">
        <v>1000</v>
      </c>
      <c r="W144">
        <v>0</v>
      </c>
      <c r="X144">
        <v>-2124557522</v>
      </c>
      <c r="Y144">
        <v>0</v>
      </c>
      <c r="AA144">
        <v>50002.5</v>
      </c>
      <c r="AB144">
        <v>0</v>
      </c>
      <c r="AC144">
        <v>0</v>
      </c>
      <c r="AD144">
        <v>0</v>
      </c>
      <c r="AE144">
        <v>6667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0</v>
      </c>
      <c r="AU144" t="s">
        <v>6</v>
      </c>
      <c r="AV144">
        <v>0</v>
      </c>
      <c r="AW144">
        <v>2</v>
      </c>
      <c r="AX144">
        <v>34650581</v>
      </c>
      <c r="AY144">
        <v>1</v>
      </c>
      <c r="AZ144">
        <v>6144</v>
      </c>
      <c r="BA144">
        <v>131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Y144*Source!I123</f>
        <v>0</v>
      </c>
      <c r="CY144">
        <f t="shared" si="21"/>
        <v>50002.5</v>
      </c>
      <c r="CZ144">
        <f t="shared" si="22"/>
        <v>6667</v>
      </c>
      <c r="DA144">
        <f t="shared" si="23"/>
        <v>7.5</v>
      </c>
      <c r="DB144">
        <v>0</v>
      </c>
    </row>
    <row r="145" spans="1:106" x14ac:dyDescent="0.2">
      <c r="A145">
        <f>ROW(Source!A123)</f>
        <v>123</v>
      </c>
      <c r="B145">
        <v>34650332</v>
      </c>
      <c r="C145">
        <v>34650562</v>
      </c>
      <c r="D145">
        <v>31496417</v>
      </c>
      <c r="E145">
        <v>1</v>
      </c>
      <c r="F145">
        <v>1</v>
      </c>
      <c r="G145">
        <v>1</v>
      </c>
      <c r="H145">
        <v>3</v>
      </c>
      <c r="I145" t="s">
        <v>192</v>
      </c>
      <c r="J145" t="s">
        <v>165</v>
      </c>
      <c r="K145" t="s">
        <v>193</v>
      </c>
      <c r="L145">
        <v>1354</v>
      </c>
      <c r="N145">
        <v>1010</v>
      </c>
      <c r="O145" t="s">
        <v>31</v>
      </c>
      <c r="P145" t="s">
        <v>31</v>
      </c>
      <c r="Q145">
        <v>1</v>
      </c>
      <c r="W145">
        <v>0</v>
      </c>
      <c r="X145">
        <v>751254123</v>
      </c>
      <c r="Y145">
        <v>0</v>
      </c>
      <c r="AA145">
        <v>661.05</v>
      </c>
      <c r="AB145">
        <v>0</v>
      </c>
      <c r="AC145">
        <v>0</v>
      </c>
      <c r="AD145">
        <v>0</v>
      </c>
      <c r="AE145">
        <v>88.14</v>
      </c>
      <c r="AF145">
        <v>0</v>
      </c>
      <c r="AG145">
        <v>0</v>
      </c>
      <c r="AH145">
        <v>0</v>
      </c>
      <c r="AI145">
        <v>7.5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0</v>
      </c>
      <c r="AU145" t="s">
        <v>6</v>
      </c>
      <c r="AV145">
        <v>0</v>
      </c>
      <c r="AW145">
        <v>2</v>
      </c>
      <c r="AX145">
        <v>34650582</v>
      </c>
      <c r="AY145">
        <v>1</v>
      </c>
      <c r="AZ145">
        <v>6144</v>
      </c>
      <c r="BA145">
        <v>132</v>
      </c>
      <c r="BB145">
        <v>3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Y145*Source!I123</f>
        <v>0</v>
      </c>
      <c r="CY145">
        <f t="shared" si="21"/>
        <v>661.05</v>
      </c>
      <c r="CZ145">
        <f t="shared" si="22"/>
        <v>88.14</v>
      </c>
      <c r="DA145">
        <f t="shared" si="23"/>
        <v>7.5</v>
      </c>
      <c r="DB145">
        <v>0</v>
      </c>
    </row>
    <row r="146" spans="1:106" x14ac:dyDescent="0.2">
      <c r="A146">
        <f>ROW(Source!A123)</f>
        <v>123</v>
      </c>
      <c r="B146">
        <v>34650332</v>
      </c>
      <c r="C146">
        <v>34650562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29</v>
      </c>
      <c r="J146" t="s">
        <v>146</v>
      </c>
      <c r="K146" t="s">
        <v>156</v>
      </c>
      <c r="L146">
        <v>1354</v>
      </c>
      <c r="N146">
        <v>1010</v>
      </c>
      <c r="O146" t="s">
        <v>31</v>
      </c>
      <c r="P146" t="s">
        <v>31</v>
      </c>
      <c r="Q146">
        <v>1</v>
      </c>
      <c r="W146">
        <v>0</v>
      </c>
      <c r="X146">
        <v>144076917</v>
      </c>
      <c r="Y146">
        <v>1.818182</v>
      </c>
      <c r="AA146">
        <v>316.18</v>
      </c>
      <c r="AB146">
        <v>0</v>
      </c>
      <c r="AC146">
        <v>0</v>
      </c>
      <c r="AD146">
        <v>0</v>
      </c>
      <c r="AE146">
        <v>42.16</v>
      </c>
      <c r="AF146">
        <v>0</v>
      </c>
      <c r="AG146">
        <v>0</v>
      </c>
      <c r="AH146">
        <v>0</v>
      </c>
      <c r="AI146">
        <v>7.5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1.818182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Y146*Source!I123</f>
        <v>20.000001999999999</v>
      </c>
      <c r="CY146">
        <f t="shared" si="21"/>
        <v>316.18</v>
      </c>
      <c r="CZ146">
        <f t="shared" si="22"/>
        <v>42.16</v>
      </c>
      <c r="DA146">
        <f t="shared" si="23"/>
        <v>7.5</v>
      </c>
      <c r="DB146">
        <v>0</v>
      </c>
    </row>
    <row r="147" spans="1:106" x14ac:dyDescent="0.2">
      <c r="A147">
        <f>ROW(Source!A136)</f>
        <v>136</v>
      </c>
      <c r="B147">
        <v>34650331</v>
      </c>
      <c r="C147">
        <v>34650589</v>
      </c>
      <c r="D147">
        <v>31725395</v>
      </c>
      <c r="E147">
        <v>1</v>
      </c>
      <c r="F147">
        <v>1</v>
      </c>
      <c r="G147">
        <v>1</v>
      </c>
      <c r="H147">
        <v>1</v>
      </c>
      <c r="I147" t="s">
        <v>433</v>
      </c>
      <c r="J147" t="s">
        <v>6</v>
      </c>
      <c r="K147" t="s">
        <v>434</v>
      </c>
      <c r="L147">
        <v>1191</v>
      </c>
      <c r="N147">
        <v>1013</v>
      </c>
      <c r="O147" t="s">
        <v>405</v>
      </c>
      <c r="P147" t="s">
        <v>405</v>
      </c>
      <c r="Q147">
        <v>1</v>
      </c>
      <c r="W147">
        <v>0</v>
      </c>
      <c r="X147">
        <v>912892513</v>
      </c>
      <c r="Y147">
        <v>1.76</v>
      </c>
      <c r="AA147">
        <v>0</v>
      </c>
      <c r="AB147">
        <v>0</v>
      </c>
      <c r="AC147">
        <v>0</v>
      </c>
      <c r="AD147">
        <v>9.92</v>
      </c>
      <c r="AE147">
        <v>0</v>
      </c>
      <c r="AF147">
        <v>0</v>
      </c>
      <c r="AG147">
        <v>0</v>
      </c>
      <c r="AH147">
        <v>9.92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6</v>
      </c>
      <c r="AT147">
        <v>1.76</v>
      </c>
      <c r="AU147" t="s">
        <v>6</v>
      </c>
      <c r="AV147">
        <v>1</v>
      </c>
      <c r="AW147">
        <v>2</v>
      </c>
      <c r="AX147">
        <v>34650594</v>
      </c>
      <c r="AY147">
        <v>1</v>
      </c>
      <c r="AZ147">
        <v>0</v>
      </c>
      <c r="BA147">
        <v>133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Y147*Source!I136</f>
        <v>36.96</v>
      </c>
      <c r="CY147">
        <f>AD147</f>
        <v>9.92</v>
      </c>
      <c r="CZ147">
        <f>AH147</f>
        <v>9.92</v>
      </c>
      <c r="DA147">
        <f>AL147</f>
        <v>1</v>
      </c>
      <c r="DB147">
        <v>0</v>
      </c>
    </row>
    <row r="148" spans="1:106" x14ac:dyDescent="0.2">
      <c r="A148">
        <f>ROW(Source!A136)</f>
        <v>136</v>
      </c>
      <c r="B148">
        <v>34650331</v>
      </c>
      <c r="C148">
        <v>34650589</v>
      </c>
      <c r="D148">
        <v>31709492</v>
      </c>
      <c r="E148">
        <v>1</v>
      </c>
      <c r="F148">
        <v>1</v>
      </c>
      <c r="G148">
        <v>1</v>
      </c>
      <c r="H148">
        <v>1</v>
      </c>
      <c r="I148" t="s">
        <v>406</v>
      </c>
      <c r="J148" t="s">
        <v>6</v>
      </c>
      <c r="K148" t="s">
        <v>407</v>
      </c>
      <c r="L148">
        <v>1191</v>
      </c>
      <c r="N148">
        <v>1013</v>
      </c>
      <c r="O148" t="s">
        <v>405</v>
      </c>
      <c r="P148" t="s">
        <v>405</v>
      </c>
      <c r="Q148">
        <v>1</v>
      </c>
      <c r="W148">
        <v>0</v>
      </c>
      <c r="X148">
        <v>-1417349443</v>
      </c>
      <c r="Y148">
        <v>0.81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6</v>
      </c>
      <c r="AT148">
        <v>0.81</v>
      </c>
      <c r="AU148" t="s">
        <v>6</v>
      </c>
      <c r="AV148">
        <v>2</v>
      </c>
      <c r="AW148">
        <v>2</v>
      </c>
      <c r="AX148">
        <v>34650595</v>
      </c>
      <c r="AY148">
        <v>1</v>
      </c>
      <c r="AZ148">
        <v>0</v>
      </c>
      <c r="BA148">
        <v>134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Y148*Source!I136</f>
        <v>17.010000000000002</v>
      </c>
      <c r="CY148">
        <f>AD148</f>
        <v>0</v>
      </c>
      <c r="CZ148">
        <f>AH148</f>
        <v>0</v>
      </c>
      <c r="DA148">
        <f>AL148</f>
        <v>1</v>
      </c>
      <c r="DB148">
        <v>0</v>
      </c>
    </row>
    <row r="149" spans="1:106" x14ac:dyDescent="0.2">
      <c r="A149">
        <f>ROW(Source!A136)</f>
        <v>136</v>
      </c>
      <c r="B149">
        <v>34650331</v>
      </c>
      <c r="C149">
        <v>34650589</v>
      </c>
      <c r="D149">
        <v>31527087</v>
      </c>
      <c r="E149">
        <v>1</v>
      </c>
      <c r="F149">
        <v>1</v>
      </c>
      <c r="G149">
        <v>1</v>
      </c>
      <c r="H149">
        <v>2</v>
      </c>
      <c r="I149" t="s">
        <v>435</v>
      </c>
      <c r="J149" t="s">
        <v>436</v>
      </c>
      <c r="K149" t="s">
        <v>437</v>
      </c>
      <c r="L149">
        <v>1368</v>
      </c>
      <c r="N149">
        <v>1011</v>
      </c>
      <c r="O149" t="s">
        <v>411</v>
      </c>
      <c r="P149" t="s">
        <v>411</v>
      </c>
      <c r="Q149">
        <v>1</v>
      </c>
      <c r="W149">
        <v>0</v>
      </c>
      <c r="X149">
        <v>1599745326</v>
      </c>
      <c r="Y149">
        <v>0.81</v>
      </c>
      <c r="AA149">
        <v>0</v>
      </c>
      <c r="AB149">
        <v>142.69999999999999</v>
      </c>
      <c r="AC149">
        <v>13.5</v>
      </c>
      <c r="AD149">
        <v>0</v>
      </c>
      <c r="AE149">
        <v>0</v>
      </c>
      <c r="AF149">
        <v>142.69999999999999</v>
      </c>
      <c r="AG149">
        <v>13.5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6</v>
      </c>
      <c r="AT149">
        <v>0.81</v>
      </c>
      <c r="AU149" t="s">
        <v>6</v>
      </c>
      <c r="AV149">
        <v>0</v>
      </c>
      <c r="AW149">
        <v>2</v>
      </c>
      <c r="AX149">
        <v>34650596</v>
      </c>
      <c r="AY149">
        <v>1</v>
      </c>
      <c r="AZ149">
        <v>0</v>
      </c>
      <c r="BA149">
        <v>135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Y149*Source!I136</f>
        <v>17.010000000000002</v>
      </c>
      <c r="CY149">
        <f>AB149</f>
        <v>142.69999999999999</v>
      </c>
      <c r="CZ149">
        <f>AF149</f>
        <v>142.69999999999999</v>
      </c>
      <c r="DA149">
        <f>AJ149</f>
        <v>1</v>
      </c>
      <c r="DB149">
        <v>0</v>
      </c>
    </row>
    <row r="150" spans="1:106" x14ac:dyDescent="0.2">
      <c r="A150">
        <f>ROW(Source!A136)</f>
        <v>136</v>
      </c>
      <c r="B150">
        <v>34650331</v>
      </c>
      <c r="C150">
        <v>34650589</v>
      </c>
      <c r="D150">
        <v>31443668</v>
      </c>
      <c r="E150">
        <v>17</v>
      </c>
      <c r="F150">
        <v>1</v>
      </c>
      <c r="G150">
        <v>1</v>
      </c>
      <c r="H150">
        <v>3</v>
      </c>
      <c r="I150" t="s">
        <v>202</v>
      </c>
      <c r="J150" t="s">
        <v>6</v>
      </c>
      <c r="K150" t="s">
        <v>203</v>
      </c>
      <c r="L150">
        <v>1374</v>
      </c>
      <c r="N150">
        <v>1013</v>
      </c>
      <c r="O150" t="s">
        <v>204</v>
      </c>
      <c r="P150" t="s">
        <v>204</v>
      </c>
      <c r="Q150">
        <v>1</v>
      </c>
      <c r="W150">
        <v>0</v>
      </c>
      <c r="X150">
        <v>-1731369543</v>
      </c>
      <c r="Y150">
        <v>0</v>
      </c>
      <c r="AA150">
        <v>1</v>
      </c>
      <c r="AB150">
        <v>0</v>
      </c>
      <c r="AC150">
        <v>0</v>
      </c>
      <c r="AD150">
        <v>0</v>
      </c>
      <c r="AE150">
        <v>1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0</v>
      </c>
      <c r="AU150" t="s">
        <v>6</v>
      </c>
      <c r="AV150">
        <v>0</v>
      </c>
      <c r="AW150">
        <v>2</v>
      </c>
      <c r="AX150">
        <v>34650597</v>
      </c>
      <c r="AY150">
        <v>1</v>
      </c>
      <c r="AZ150">
        <v>6144</v>
      </c>
      <c r="BA150">
        <v>136</v>
      </c>
      <c r="BB150">
        <v>3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Y150*Source!I136</f>
        <v>0</v>
      </c>
      <c r="CY150">
        <f>AA150</f>
        <v>1</v>
      </c>
      <c r="CZ150">
        <f>AE150</f>
        <v>1</v>
      </c>
      <c r="DA150">
        <f>AI150</f>
        <v>1</v>
      </c>
      <c r="DB150">
        <v>0</v>
      </c>
    </row>
    <row r="151" spans="1:106" x14ac:dyDescent="0.2">
      <c r="A151">
        <f>ROW(Source!A137)</f>
        <v>137</v>
      </c>
      <c r="B151">
        <v>34650332</v>
      </c>
      <c r="C151">
        <v>34650589</v>
      </c>
      <c r="D151">
        <v>31725395</v>
      </c>
      <c r="E151">
        <v>1</v>
      </c>
      <c r="F151">
        <v>1</v>
      </c>
      <c r="G151">
        <v>1</v>
      </c>
      <c r="H151">
        <v>1</v>
      </c>
      <c r="I151" t="s">
        <v>433</v>
      </c>
      <c r="J151" t="s">
        <v>6</v>
      </c>
      <c r="K151" t="s">
        <v>434</v>
      </c>
      <c r="L151">
        <v>1191</v>
      </c>
      <c r="N151">
        <v>1013</v>
      </c>
      <c r="O151" t="s">
        <v>405</v>
      </c>
      <c r="P151" t="s">
        <v>405</v>
      </c>
      <c r="Q151">
        <v>1</v>
      </c>
      <c r="W151">
        <v>0</v>
      </c>
      <c r="X151">
        <v>912892513</v>
      </c>
      <c r="Y151">
        <v>1.76</v>
      </c>
      <c r="AA151">
        <v>0</v>
      </c>
      <c r="AB151">
        <v>0</v>
      </c>
      <c r="AC151">
        <v>0</v>
      </c>
      <c r="AD151">
        <v>181.54</v>
      </c>
      <c r="AE151">
        <v>0</v>
      </c>
      <c r="AF151">
        <v>0</v>
      </c>
      <c r="AG151">
        <v>0</v>
      </c>
      <c r="AH151">
        <v>9.92</v>
      </c>
      <c r="AI151">
        <v>1</v>
      </c>
      <c r="AJ151">
        <v>1</v>
      </c>
      <c r="AK151">
        <v>1</v>
      </c>
      <c r="AL151">
        <v>18.3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6</v>
      </c>
      <c r="AT151">
        <v>1.76</v>
      </c>
      <c r="AU151" t="s">
        <v>6</v>
      </c>
      <c r="AV151">
        <v>1</v>
      </c>
      <c r="AW151">
        <v>2</v>
      </c>
      <c r="AX151">
        <v>34650594</v>
      </c>
      <c r="AY151">
        <v>1</v>
      </c>
      <c r="AZ151">
        <v>0</v>
      </c>
      <c r="BA151">
        <v>137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Y151*Source!I137</f>
        <v>36.96</v>
      </c>
      <c r="CY151">
        <f>AD151</f>
        <v>181.54</v>
      </c>
      <c r="CZ151">
        <f>AH151</f>
        <v>9.92</v>
      </c>
      <c r="DA151">
        <f>AL151</f>
        <v>18.3</v>
      </c>
      <c r="DB151">
        <v>0</v>
      </c>
    </row>
    <row r="152" spans="1:106" x14ac:dyDescent="0.2">
      <c r="A152">
        <f>ROW(Source!A137)</f>
        <v>137</v>
      </c>
      <c r="B152">
        <v>34650332</v>
      </c>
      <c r="C152">
        <v>34650589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406</v>
      </c>
      <c r="J152" t="s">
        <v>6</v>
      </c>
      <c r="K152" t="s">
        <v>407</v>
      </c>
      <c r="L152">
        <v>1191</v>
      </c>
      <c r="N152">
        <v>1013</v>
      </c>
      <c r="O152" t="s">
        <v>405</v>
      </c>
      <c r="P152" t="s">
        <v>405</v>
      </c>
      <c r="Q152">
        <v>1</v>
      </c>
      <c r="W152">
        <v>0</v>
      </c>
      <c r="X152">
        <v>-1417349443</v>
      </c>
      <c r="Y152">
        <v>0.81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18.3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6</v>
      </c>
      <c r="AT152">
        <v>0.81</v>
      </c>
      <c r="AU152" t="s">
        <v>6</v>
      </c>
      <c r="AV152">
        <v>2</v>
      </c>
      <c r="AW152">
        <v>2</v>
      </c>
      <c r="AX152">
        <v>34650595</v>
      </c>
      <c r="AY152">
        <v>1</v>
      </c>
      <c r="AZ152">
        <v>0</v>
      </c>
      <c r="BA152">
        <v>138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Y152*Source!I137</f>
        <v>17.010000000000002</v>
      </c>
      <c r="CY152">
        <f>AD152</f>
        <v>0</v>
      </c>
      <c r="CZ152">
        <f>AH152</f>
        <v>0</v>
      </c>
      <c r="DA152">
        <f>AL152</f>
        <v>1</v>
      </c>
      <c r="DB152">
        <v>0</v>
      </c>
    </row>
    <row r="153" spans="1:106" x14ac:dyDescent="0.2">
      <c r="A153">
        <f>ROW(Source!A137)</f>
        <v>137</v>
      </c>
      <c r="B153">
        <v>34650332</v>
      </c>
      <c r="C153">
        <v>34650589</v>
      </c>
      <c r="D153">
        <v>31527087</v>
      </c>
      <c r="E153">
        <v>1</v>
      </c>
      <c r="F153">
        <v>1</v>
      </c>
      <c r="G153">
        <v>1</v>
      </c>
      <c r="H153">
        <v>2</v>
      </c>
      <c r="I153" t="s">
        <v>435</v>
      </c>
      <c r="J153" t="s">
        <v>436</v>
      </c>
      <c r="K153" t="s">
        <v>437</v>
      </c>
      <c r="L153">
        <v>1368</v>
      </c>
      <c r="N153">
        <v>1011</v>
      </c>
      <c r="O153" t="s">
        <v>411</v>
      </c>
      <c r="P153" t="s">
        <v>411</v>
      </c>
      <c r="Q153">
        <v>1</v>
      </c>
      <c r="W153">
        <v>0</v>
      </c>
      <c r="X153">
        <v>1599745326</v>
      </c>
      <c r="Y153">
        <v>0.81</v>
      </c>
      <c r="AA153">
        <v>0</v>
      </c>
      <c r="AB153">
        <v>1783.75</v>
      </c>
      <c r="AC153">
        <v>247.05</v>
      </c>
      <c r="AD153">
        <v>0</v>
      </c>
      <c r="AE153">
        <v>0</v>
      </c>
      <c r="AF153">
        <v>142.69999999999999</v>
      </c>
      <c r="AG153">
        <v>13.5</v>
      </c>
      <c r="AH153">
        <v>0</v>
      </c>
      <c r="AI153">
        <v>1</v>
      </c>
      <c r="AJ153">
        <v>12.5</v>
      </c>
      <c r="AK153">
        <v>18.3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6</v>
      </c>
      <c r="AT153">
        <v>0.81</v>
      </c>
      <c r="AU153" t="s">
        <v>6</v>
      </c>
      <c r="AV153">
        <v>0</v>
      </c>
      <c r="AW153">
        <v>2</v>
      </c>
      <c r="AX153">
        <v>34650596</v>
      </c>
      <c r="AY153">
        <v>1</v>
      </c>
      <c r="AZ153">
        <v>0</v>
      </c>
      <c r="BA153">
        <v>139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Y153*Source!I137</f>
        <v>17.010000000000002</v>
      </c>
      <c r="CY153">
        <f>AB153</f>
        <v>1783.75</v>
      </c>
      <c r="CZ153">
        <f>AF153</f>
        <v>142.69999999999999</v>
      </c>
      <c r="DA153">
        <f>AJ153</f>
        <v>12.5</v>
      </c>
      <c r="DB153">
        <v>0</v>
      </c>
    </row>
    <row r="154" spans="1:106" x14ac:dyDescent="0.2">
      <c r="A154">
        <f>ROW(Source!A137)</f>
        <v>137</v>
      </c>
      <c r="B154">
        <v>34650332</v>
      </c>
      <c r="C154">
        <v>34650589</v>
      </c>
      <c r="D154">
        <v>31443668</v>
      </c>
      <c r="E154">
        <v>17</v>
      </c>
      <c r="F154">
        <v>1</v>
      </c>
      <c r="G154">
        <v>1</v>
      </c>
      <c r="H154">
        <v>3</v>
      </c>
      <c r="I154" t="s">
        <v>202</v>
      </c>
      <c r="J154" t="s">
        <v>6</v>
      </c>
      <c r="K154" t="s">
        <v>203</v>
      </c>
      <c r="L154">
        <v>1374</v>
      </c>
      <c r="N154">
        <v>1013</v>
      </c>
      <c r="O154" t="s">
        <v>204</v>
      </c>
      <c r="P154" t="s">
        <v>204</v>
      </c>
      <c r="Q154">
        <v>1</v>
      </c>
      <c r="W154">
        <v>0</v>
      </c>
      <c r="X154">
        <v>-1731369543</v>
      </c>
      <c r="Y154">
        <v>0</v>
      </c>
      <c r="AA154">
        <v>7.5</v>
      </c>
      <c r="AB154">
        <v>0</v>
      </c>
      <c r="AC154">
        <v>0</v>
      </c>
      <c r="AD154">
        <v>0</v>
      </c>
      <c r="AE154">
        <v>1</v>
      </c>
      <c r="AF154">
        <v>0</v>
      </c>
      <c r="AG154">
        <v>0</v>
      </c>
      <c r="AH154">
        <v>0</v>
      </c>
      <c r="AI154">
        <v>7.5</v>
      </c>
      <c r="AJ154">
        <v>1</v>
      </c>
      <c r="AK154">
        <v>1</v>
      </c>
      <c r="AL154">
        <v>1</v>
      </c>
      <c r="AN154">
        <v>0</v>
      </c>
      <c r="AO154">
        <v>0</v>
      </c>
      <c r="AP154">
        <v>0</v>
      </c>
      <c r="AQ154">
        <v>0</v>
      </c>
      <c r="AR154">
        <v>0</v>
      </c>
      <c r="AS154" t="s">
        <v>6</v>
      </c>
      <c r="AT154">
        <v>0</v>
      </c>
      <c r="AU154" t="s">
        <v>6</v>
      </c>
      <c r="AV154">
        <v>0</v>
      </c>
      <c r="AW154">
        <v>2</v>
      </c>
      <c r="AX154">
        <v>34650597</v>
      </c>
      <c r="AY154">
        <v>1</v>
      </c>
      <c r="AZ154">
        <v>6144</v>
      </c>
      <c r="BA154">
        <v>140</v>
      </c>
      <c r="BB154">
        <v>3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Y154*Source!I137</f>
        <v>0</v>
      </c>
      <c r="CY154">
        <f>AA154</f>
        <v>7.5</v>
      </c>
      <c r="CZ154">
        <f>AE154</f>
        <v>1</v>
      </c>
      <c r="DA154">
        <f>AI154</f>
        <v>7.5</v>
      </c>
      <c r="DB154">
        <v>0</v>
      </c>
    </row>
    <row r="155" spans="1:106" x14ac:dyDescent="0.2">
      <c r="A155">
        <f>ROW(Source!A140)</f>
        <v>140</v>
      </c>
      <c r="B155">
        <v>34650331</v>
      </c>
      <c r="C155">
        <v>34650599</v>
      </c>
      <c r="D155">
        <v>31720142</v>
      </c>
      <c r="E155">
        <v>1</v>
      </c>
      <c r="F155">
        <v>1</v>
      </c>
      <c r="G155">
        <v>1</v>
      </c>
      <c r="H155">
        <v>1</v>
      </c>
      <c r="I155" t="s">
        <v>438</v>
      </c>
      <c r="J155" t="s">
        <v>6</v>
      </c>
      <c r="K155" t="s">
        <v>439</v>
      </c>
      <c r="L155">
        <v>1191</v>
      </c>
      <c r="N155">
        <v>1013</v>
      </c>
      <c r="O155" t="s">
        <v>405</v>
      </c>
      <c r="P155" t="s">
        <v>405</v>
      </c>
      <c r="Q155">
        <v>1</v>
      </c>
      <c r="W155">
        <v>0</v>
      </c>
      <c r="X155">
        <v>687044855</v>
      </c>
      <c r="Y155">
        <v>8.09</v>
      </c>
      <c r="AA155">
        <v>0</v>
      </c>
      <c r="AB155">
        <v>0</v>
      </c>
      <c r="AC155">
        <v>0</v>
      </c>
      <c r="AD155">
        <v>10.06</v>
      </c>
      <c r="AE155">
        <v>0</v>
      </c>
      <c r="AF155">
        <v>0</v>
      </c>
      <c r="AG155">
        <v>0</v>
      </c>
      <c r="AH155">
        <v>10.06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6</v>
      </c>
      <c r="AT155">
        <v>8.09</v>
      </c>
      <c r="AU155" t="s">
        <v>6</v>
      </c>
      <c r="AV155">
        <v>1</v>
      </c>
      <c r="AW155">
        <v>2</v>
      </c>
      <c r="AX155">
        <v>34650615</v>
      </c>
      <c r="AY155">
        <v>1</v>
      </c>
      <c r="AZ155">
        <v>0</v>
      </c>
      <c r="BA155">
        <v>141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Y155*Source!I140</f>
        <v>16.18</v>
      </c>
      <c r="CY155">
        <f>AD155</f>
        <v>10.06</v>
      </c>
      <c r="CZ155">
        <f>AH155</f>
        <v>10.06</v>
      </c>
      <c r="DA155">
        <f>AL155</f>
        <v>1</v>
      </c>
      <c r="DB155">
        <v>0</v>
      </c>
    </row>
    <row r="156" spans="1:106" x14ac:dyDescent="0.2">
      <c r="A156">
        <f>ROW(Source!A140)</f>
        <v>140</v>
      </c>
      <c r="B156">
        <v>34650331</v>
      </c>
      <c r="C156">
        <v>34650599</v>
      </c>
      <c r="D156">
        <v>31709492</v>
      </c>
      <c r="E156">
        <v>1</v>
      </c>
      <c r="F156">
        <v>1</v>
      </c>
      <c r="G156">
        <v>1</v>
      </c>
      <c r="H156">
        <v>1</v>
      </c>
      <c r="I156" t="s">
        <v>406</v>
      </c>
      <c r="J156" t="s">
        <v>6</v>
      </c>
      <c r="K156" t="s">
        <v>407</v>
      </c>
      <c r="L156">
        <v>1191</v>
      </c>
      <c r="N156">
        <v>1013</v>
      </c>
      <c r="O156" t="s">
        <v>405</v>
      </c>
      <c r="P156" t="s">
        <v>405</v>
      </c>
      <c r="Q156">
        <v>1</v>
      </c>
      <c r="W156">
        <v>0</v>
      </c>
      <c r="X156">
        <v>-1417349443</v>
      </c>
      <c r="Y156">
        <v>1.07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6</v>
      </c>
      <c r="AT156">
        <v>1.07</v>
      </c>
      <c r="AU156" t="s">
        <v>6</v>
      </c>
      <c r="AV156">
        <v>2</v>
      </c>
      <c r="AW156">
        <v>2</v>
      </c>
      <c r="AX156">
        <v>34650616</v>
      </c>
      <c r="AY156">
        <v>1</v>
      </c>
      <c r="AZ156">
        <v>0</v>
      </c>
      <c r="BA156">
        <v>142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Y156*Source!I140</f>
        <v>2.14</v>
      </c>
      <c r="CY156">
        <f>AD156</f>
        <v>0</v>
      </c>
      <c r="CZ156">
        <f>AH156</f>
        <v>0</v>
      </c>
      <c r="DA156">
        <f>AL156</f>
        <v>1</v>
      </c>
      <c r="DB156">
        <v>0</v>
      </c>
    </row>
    <row r="157" spans="1:106" x14ac:dyDescent="0.2">
      <c r="A157">
        <f>ROW(Source!A140)</f>
        <v>140</v>
      </c>
      <c r="B157">
        <v>34650331</v>
      </c>
      <c r="C157">
        <v>34650599</v>
      </c>
      <c r="D157">
        <v>31526753</v>
      </c>
      <c r="E157">
        <v>1</v>
      </c>
      <c r="F157">
        <v>1</v>
      </c>
      <c r="G157">
        <v>1</v>
      </c>
      <c r="H157">
        <v>2</v>
      </c>
      <c r="I157" t="s">
        <v>408</v>
      </c>
      <c r="J157" t="s">
        <v>409</v>
      </c>
      <c r="K157" t="s">
        <v>410</v>
      </c>
      <c r="L157">
        <v>1368</v>
      </c>
      <c r="N157">
        <v>1011</v>
      </c>
      <c r="O157" t="s">
        <v>411</v>
      </c>
      <c r="P157" t="s">
        <v>411</v>
      </c>
      <c r="Q157">
        <v>1</v>
      </c>
      <c r="W157">
        <v>0</v>
      </c>
      <c r="X157">
        <v>-1718674368</v>
      </c>
      <c r="Y157">
        <v>0.66</v>
      </c>
      <c r="AA157">
        <v>0</v>
      </c>
      <c r="AB157">
        <v>111.99</v>
      </c>
      <c r="AC157">
        <v>13.5</v>
      </c>
      <c r="AD157">
        <v>0</v>
      </c>
      <c r="AE157">
        <v>0</v>
      </c>
      <c r="AF157">
        <v>111.99</v>
      </c>
      <c r="AG157">
        <v>13.5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6</v>
      </c>
      <c r="AT157">
        <v>0.66</v>
      </c>
      <c r="AU157" t="s">
        <v>6</v>
      </c>
      <c r="AV157">
        <v>0</v>
      </c>
      <c r="AW157">
        <v>2</v>
      </c>
      <c r="AX157">
        <v>34650617</v>
      </c>
      <c r="AY157">
        <v>1</v>
      </c>
      <c r="AZ157">
        <v>0</v>
      </c>
      <c r="BA157">
        <v>143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Y157*Source!I140</f>
        <v>1.32</v>
      </c>
      <c r="CY157">
        <f>AB157</f>
        <v>111.99</v>
      </c>
      <c r="CZ157">
        <f>AF157</f>
        <v>111.99</v>
      </c>
      <c r="DA157">
        <f>AJ157</f>
        <v>1</v>
      </c>
      <c r="DB157">
        <v>0</v>
      </c>
    </row>
    <row r="158" spans="1:106" x14ac:dyDescent="0.2">
      <c r="A158">
        <f>ROW(Source!A140)</f>
        <v>140</v>
      </c>
      <c r="B158">
        <v>34650331</v>
      </c>
      <c r="C158">
        <v>34650599</v>
      </c>
      <c r="D158">
        <v>31528142</v>
      </c>
      <c r="E158">
        <v>1</v>
      </c>
      <c r="F158">
        <v>1</v>
      </c>
      <c r="G158">
        <v>1</v>
      </c>
      <c r="H158">
        <v>2</v>
      </c>
      <c r="I158" t="s">
        <v>423</v>
      </c>
      <c r="J158" t="s">
        <v>424</v>
      </c>
      <c r="K158" t="s">
        <v>425</v>
      </c>
      <c r="L158">
        <v>1368</v>
      </c>
      <c r="N158">
        <v>1011</v>
      </c>
      <c r="O158" t="s">
        <v>411</v>
      </c>
      <c r="P158" t="s">
        <v>411</v>
      </c>
      <c r="Q158">
        <v>1</v>
      </c>
      <c r="W158">
        <v>0</v>
      </c>
      <c r="X158">
        <v>1372534845</v>
      </c>
      <c r="Y158">
        <v>0.41</v>
      </c>
      <c r="AA158">
        <v>0</v>
      </c>
      <c r="AB158">
        <v>65.709999999999994</v>
      </c>
      <c r="AC158">
        <v>11.6</v>
      </c>
      <c r="AD158">
        <v>0</v>
      </c>
      <c r="AE158">
        <v>0</v>
      </c>
      <c r="AF158">
        <v>65.709999999999994</v>
      </c>
      <c r="AG158">
        <v>11.6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6</v>
      </c>
      <c r="AT158">
        <v>0.41</v>
      </c>
      <c r="AU158" t="s">
        <v>6</v>
      </c>
      <c r="AV158">
        <v>0</v>
      </c>
      <c r="AW158">
        <v>2</v>
      </c>
      <c r="AX158">
        <v>34650618</v>
      </c>
      <c r="AY158">
        <v>1</v>
      </c>
      <c r="AZ158">
        <v>0</v>
      </c>
      <c r="BA158">
        <v>144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Y158*Source!I140</f>
        <v>0.82</v>
      </c>
      <c r="CY158">
        <f>AB158</f>
        <v>65.709999999999994</v>
      </c>
      <c r="CZ158">
        <f>AF158</f>
        <v>65.709999999999994</v>
      </c>
      <c r="DA158">
        <f>AJ158</f>
        <v>1</v>
      </c>
      <c r="DB158">
        <v>0</v>
      </c>
    </row>
    <row r="159" spans="1:106" x14ac:dyDescent="0.2">
      <c r="A159">
        <f>ROW(Source!A140)</f>
        <v>140</v>
      </c>
      <c r="B159">
        <v>34650331</v>
      </c>
      <c r="C159">
        <v>34650599</v>
      </c>
      <c r="D159">
        <v>31441448</v>
      </c>
      <c r="E159">
        <v>17</v>
      </c>
      <c r="F159">
        <v>1</v>
      </c>
      <c r="G159">
        <v>1</v>
      </c>
      <c r="H159">
        <v>3</v>
      </c>
      <c r="I159" t="s">
        <v>223</v>
      </c>
      <c r="J159" t="s">
        <v>6</v>
      </c>
      <c r="K159" t="s">
        <v>224</v>
      </c>
      <c r="L159">
        <v>1346</v>
      </c>
      <c r="N159">
        <v>1009</v>
      </c>
      <c r="O159" t="s">
        <v>48</v>
      </c>
      <c r="P159" t="s">
        <v>48</v>
      </c>
      <c r="Q159">
        <v>1</v>
      </c>
      <c r="W159">
        <v>0</v>
      </c>
      <c r="X159">
        <v>-952279783</v>
      </c>
      <c r="Y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</v>
      </c>
      <c r="AU159" t="s">
        <v>6</v>
      </c>
      <c r="AV159">
        <v>0</v>
      </c>
      <c r="AW159">
        <v>2</v>
      </c>
      <c r="AX159">
        <v>34650623</v>
      </c>
      <c r="AY159">
        <v>1</v>
      </c>
      <c r="AZ159">
        <v>0</v>
      </c>
      <c r="BA159">
        <v>149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Y159*Source!I140</f>
        <v>0</v>
      </c>
      <c r="CY159">
        <f t="shared" ref="CY159:CY169" si="24">AA159</f>
        <v>0</v>
      </c>
      <c r="CZ159">
        <f t="shared" ref="CZ159:CZ169" si="25">AE159</f>
        <v>0</v>
      </c>
      <c r="DA159">
        <f t="shared" ref="DA159:DA169" si="26">AI159</f>
        <v>1</v>
      </c>
      <c r="DB159">
        <v>0</v>
      </c>
    </row>
    <row r="160" spans="1:106" x14ac:dyDescent="0.2">
      <c r="A160">
        <f>ROW(Source!A140)</f>
        <v>140</v>
      </c>
      <c r="B160">
        <v>34650331</v>
      </c>
      <c r="C160">
        <v>34650599</v>
      </c>
      <c r="D160">
        <v>31440934</v>
      </c>
      <c r="E160">
        <v>17</v>
      </c>
      <c r="F160">
        <v>1</v>
      </c>
      <c r="G160">
        <v>1</v>
      </c>
      <c r="H160">
        <v>3</v>
      </c>
      <c r="I160" t="s">
        <v>62</v>
      </c>
      <c r="J160" t="s">
        <v>6</v>
      </c>
      <c r="K160" t="s">
        <v>63</v>
      </c>
      <c r="L160">
        <v>1346</v>
      </c>
      <c r="N160">
        <v>1009</v>
      </c>
      <c r="O160" t="s">
        <v>48</v>
      </c>
      <c r="P160" t="s">
        <v>48</v>
      </c>
      <c r="Q160">
        <v>1</v>
      </c>
      <c r="W160">
        <v>0</v>
      </c>
      <c r="X160">
        <v>-1111733769</v>
      </c>
      <c r="Y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</v>
      </c>
      <c r="AU160" t="s">
        <v>6</v>
      </c>
      <c r="AV160">
        <v>0</v>
      </c>
      <c r="AW160">
        <v>2</v>
      </c>
      <c r="AX160">
        <v>34650624</v>
      </c>
      <c r="AY160">
        <v>1</v>
      </c>
      <c r="AZ160">
        <v>0</v>
      </c>
      <c r="BA160">
        <v>150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Y160*Source!I140</f>
        <v>0</v>
      </c>
      <c r="CY160">
        <f t="shared" si="24"/>
        <v>0</v>
      </c>
      <c r="CZ160">
        <f t="shared" si="25"/>
        <v>0</v>
      </c>
      <c r="DA160">
        <f t="shared" si="26"/>
        <v>1</v>
      </c>
      <c r="DB160">
        <v>0</v>
      </c>
    </row>
    <row r="161" spans="1:106" x14ac:dyDescent="0.2">
      <c r="A161">
        <f>ROW(Source!A140)</f>
        <v>140</v>
      </c>
      <c r="B161">
        <v>34650331</v>
      </c>
      <c r="C161">
        <v>34650599</v>
      </c>
      <c r="D161">
        <v>31443318</v>
      </c>
      <c r="E161">
        <v>17</v>
      </c>
      <c r="F161">
        <v>1</v>
      </c>
      <c r="G161">
        <v>1</v>
      </c>
      <c r="H161">
        <v>3</v>
      </c>
      <c r="I161" t="s">
        <v>65</v>
      </c>
      <c r="J161" t="s">
        <v>6</v>
      </c>
      <c r="K161" t="s">
        <v>66</v>
      </c>
      <c r="L161">
        <v>1348</v>
      </c>
      <c r="N161">
        <v>1009</v>
      </c>
      <c r="O161" t="s">
        <v>58</v>
      </c>
      <c r="P161" t="s">
        <v>58</v>
      </c>
      <c r="Q161">
        <v>1000</v>
      </c>
      <c r="W161">
        <v>0</v>
      </c>
      <c r="X161">
        <v>1613753229</v>
      </c>
      <c r="Y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1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</v>
      </c>
      <c r="AU161" t="s">
        <v>6</v>
      </c>
      <c r="AV161">
        <v>0</v>
      </c>
      <c r="AW161">
        <v>2</v>
      </c>
      <c r="AX161">
        <v>34650625</v>
      </c>
      <c r="AY161">
        <v>1</v>
      </c>
      <c r="AZ161">
        <v>0</v>
      </c>
      <c r="BA161">
        <v>151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Y161*Source!I140</f>
        <v>0</v>
      </c>
      <c r="CY161">
        <f t="shared" si="24"/>
        <v>0</v>
      </c>
      <c r="CZ161">
        <f t="shared" si="25"/>
        <v>0</v>
      </c>
      <c r="DA161">
        <f t="shared" si="26"/>
        <v>1</v>
      </c>
      <c r="DB161">
        <v>0</v>
      </c>
    </row>
    <row r="162" spans="1:106" x14ac:dyDescent="0.2">
      <c r="A162">
        <f>ROW(Source!A140)</f>
        <v>140</v>
      </c>
      <c r="B162">
        <v>34650331</v>
      </c>
      <c r="C162">
        <v>34650599</v>
      </c>
      <c r="D162">
        <v>31482963</v>
      </c>
      <c r="E162">
        <v>1</v>
      </c>
      <c r="F162">
        <v>1</v>
      </c>
      <c r="G162">
        <v>1</v>
      </c>
      <c r="H162">
        <v>3</v>
      </c>
      <c r="I162" t="s">
        <v>72</v>
      </c>
      <c r="J162" t="s">
        <v>74</v>
      </c>
      <c r="K162" t="s">
        <v>73</v>
      </c>
      <c r="L162">
        <v>1348</v>
      </c>
      <c r="N162">
        <v>1009</v>
      </c>
      <c r="O162" t="s">
        <v>58</v>
      </c>
      <c r="P162" t="s">
        <v>58</v>
      </c>
      <c r="Q162">
        <v>1000</v>
      </c>
      <c r="W162">
        <v>0</v>
      </c>
      <c r="X162">
        <v>654489916</v>
      </c>
      <c r="Y162">
        <v>0</v>
      </c>
      <c r="AA162">
        <v>9550.01</v>
      </c>
      <c r="AB162">
        <v>0</v>
      </c>
      <c r="AC162">
        <v>0</v>
      </c>
      <c r="AD162">
        <v>0</v>
      </c>
      <c r="AE162">
        <v>9550.01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0</v>
      </c>
      <c r="AU162" t="s">
        <v>6</v>
      </c>
      <c r="AV162">
        <v>0</v>
      </c>
      <c r="AW162">
        <v>2</v>
      </c>
      <c r="AX162">
        <v>34650626</v>
      </c>
      <c r="AY162">
        <v>1</v>
      </c>
      <c r="AZ162">
        <v>6144</v>
      </c>
      <c r="BA162">
        <v>152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Y162*Source!I140</f>
        <v>0</v>
      </c>
      <c r="CY162">
        <f t="shared" si="24"/>
        <v>9550.01</v>
      </c>
      <c r="CZ162">
        <f t="shared" si="25"/>
        <v>9550.01</v>
      </c>
      <c r="DA162">
        <f t="shared" si="26"/>
        <v>1</v>
      </c>
      <c r="DB162">
        <v>0</v>
      </c>
    </row>
    <row r="163" spans="1:106" x14ac:dyDescent="0.2">
      <c r="A163">
        <f>ROW(Source!A140)</f>
        <v>140</v>
      </c>
      <c r="B163">
        <v>34650331</v>
      </c>
      <c r="C163">
        <v>34650599</v>
      </c>
      <c r="D163">
        <v>31483792</v>
      </c>
      <c r="E163">
        <v>1</v>
      </c>
      <c r="F163">
        <v>1</v>
      </c>
      <c r="G163">
        <v>1</v>
      </c>
      <c r="H163">
        <v>3</v>
      </c>
      <c r="I163" t="s">
        <v>189</v>
      </c>
      <c r="J163" t="s">
        <v>161</v>
      </c>
      <c r="K163" t="s">
        <v>190</v>
      </c>
      <c r="L163">
        <v>1348</v>
      </c>
      <c r="N163">
        <v>1009</v>
      </c>
      <c r="O163" t="s">
        <v>58</v>
      </c>
      <c r="P163" t="s">
        <v>58</v>
      </c>
      <c r="Q163">
        <v>1000</v>
      </c>
      <c r="W163">
        <v>0</v>
      </c>
      <c r="X163">
        <v>-2124557522</v>
      </c>
      <c r="Y163">
        <v>0</v>
      </c>
      <c r="AA163">
        <v>6667</v>
      </c>
      <c r="AB163">
        <v>0</v>
      </c>
      <c r="AC163">
        <v>0</v>
      </c>
      <c r="AD163">
        <v>0</v>
      </c>
      <c r="AE163">
        <v>6667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 t="s">
        <v>6</v>
      </c>
      <c r="AT163">
        <v>0</v>
      </c>
      <c r="AU163" t="s">
        <v>6</v>
      </c>
      <c r="AV163">
        <v>0</v>
      </c>
      <c r="AW163">
        <v>2</v>
      </c>
      <c r="AX163">
        <v>34650627</v>
      </c>
      <c r="AY163">
        <v>1</v>
      </c>
      <c r="AZ163">
        <v>6144</v>
      </c>
      <c r="BA163">
        <v>153</v>
      </c>
      <c r="BB163">
        <v>3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Y163*Source!I140</f>
        <v>0</v>
      </c>
      <c r="CY163">
        <f t="shared" si="24"/>
        <v>6667</v>
      </c>
      <c r="CZ163">
        <f t="shared" si="25"/>
        <v>6667</v>
      </c>
      <c r="DA163">
        <f t="shared" si="26"/>
        <v>1</v>
      </c>
      <c r="DB163">
        <v>0</v>
      </c>
    </row>
    <row r="164" spans="1:106" x14ac:dyDescent="0.2">
      <c r="A164">
        <f>ROW(Source!A140)</f>
        <v>140</v>
      </c>
      <c r="B164">
        <v>34650331</v>
      </c>
      <c r="C164">
        <v>34650599</v>
      </c>
      <c r="D164">
        <v>31443123</v>
      </c>
      <c r="E164">
        <v>17</v>
      </c>
      <c r="F164">
        <v>1</v>
      </c>
      <c r="G164">
        <v>1</v>
      </c>
      <c r="H164">
        <v>3</v>
      </c>
      <c r="I164" t="s">
        <v>230</v>
      </c>
      <c r="J164" t="s">
        <v>6</v>
      </c>
      <c r="K164" t="s">
        <v>231</v>
      </c>
      <c r="L164">
        <v>1348</v>
      </c>
      <c r="N164">
        <v>1009</v>
      </c>
      <c r="O164" t="s">
        <v>58</v>
      </c>
      <c r="P164" t="s">
        <v>58</v>
      </c>
      <c r="Q164">
        <v>1000</v>
      </c>
      <c r="W164">
        <v>0</v>
      </c>
      <c r="X164">
        <v>1511376573</v>
      </c>
      <c r="Y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0</v>
      </c>
      <c r="AU164" t="s">
        <v>6</v>
      </c>
      <c r="AV164">
        <v>0</v>
      </c>
      <c r="AW164">
        <v>2</v>
      </c>
      <c r="AX164">
        <v>34650628</v>
      </c>
      <c r="AY164">
        <v>1</v>
      </c>
      <c r="AZ164">
        <v>0</v>
      </c>
      <c r="BA164">
        <v>154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Y164*Source!I140</f>
        <v>0</v>
      </c>
      <c r="CY164">
        <f t="shared" si="24"/>
        <v>0</v>
      </c>
      <c r="CZ164">
        <f t="shared" si="25"/>
        <v>0</v>
      </c>
      <c r="DA164">
        <f t="shared" si="26"/>
        <v>1</v>
      </c>
      <c r="DB164">
        <v>0</v>
      </c>
    </row>
    <row r="165" spans="1:106" x14ac:dyDescent="0.2">
      <c r="A165">
        <f>ROW(Source!A140)</f>
        <v>140</v>
      </c>
      <c r="B165">
        <v>34650331</v>
      </c>
      <c r="C165">
        <v>34650599</v>
      </c>
      <c r="D165">
        <v>31443118</v>
      </c>
      <c r="E165">
        <v>17</v>
      </c>
      <c r="F165">
        <v>1</v>
      </c>
      <c r="G165">
        <v>1</v>
      </c>
      <c r="H165">
        <v>3</v>
      </c>
      <c r="I165" t="s">
        <v>84</v>
      </c>
      <c r="J165" t="s">
        <v>6</v>
      </c>
      <c r="K165" t="s">
        <v>85</v>
      </c>
      <c r="L165">
        <v>1354</v>
      </c>
      <c r="N165">
        <v>1010</v>
      </c>
      <c r="O165" t="s">
        <v>31</v>
      </c>
      <c r="P165" t="s">
        <v>31</v>
      </c>
      <c r="Q165">
        <v>1</v>
      </c>
      <c r="W165">
        <v>0</v>
      </c>
      <c r="X165">
        <v>-1974579473</v>
      </c>
      <c r="Y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1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0</v>
      </c>
      <c r="AU165" t="s">
        <v>6</v>
      </c>
      <c r="AV165">
        <v>0</v>
      </c>
      <c r="AW165">
        <v>2</v>
      </c>
      <c r="AX165">
        <v>34650629</v>
      </c>
      <c r="AY165">
        <v>1</v>
      </c>
      <c r="AZ165">
        <v>0</v>
      </c>
      <c r="BA165">
        <v>155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Y165*Source!I140</f>
        <v>0</v>
      </c>
      <c r="CY165">
        <f t="shared" si="24"/>
        <v>0</v>
      </c>
      <c r="CZ165">
        <f t="shared" si="25"/>
        <v>0</v>
      </c>
      <c r="DA165">
        <f t="shared" si="26"/>
        <v>1</v>
      </c>
      <c r="DB165">
        <v>0</v>
      </c>
    </row>
    <row r="166" spans="1:106" x14ac:dyDescent="0.2">
      <c r="A166">
        <f>ROW(Source!A140)</f>
        <v>140</v>
      </c>
      <c r="B166">
        <v>34650331</v>
      </c>
      <c r="C166">
        <v>34650599</v>
      </c>
      <c r="D166">
        <v>0</v>
      </c>
      <c r="E166">
        <v>0</v>
      </c>
      <c r="F166">
        <v>1</v>
      </c>
      <c r="G166">
        <v>1</v>
      </c>
      <c r="H166">
        <v>3</v>
      </c>
      <c r="I166" t="s">
        <v>29</v>
      </c>
      <c r="J166" t="s">
        <v>32</v>
      </c>
      <c r="K166" t="s">
        <v>211</v>
      </c>
      <c r="L166">
        <v>1354</v>
      </c>
      <c r="N166">
        <v>1010</v>
      </c>
      <c r="O166" t="s">
        <v>31</v>
      </c>
      <c r="P166" t="s">
        <v>31</v>
      </c>
      <c r="Q166">
        <v>1</v>
      </c>
      <c r="W166">
        <v>0</v>
      </c>
      <c r="X166">
        <v>886530047</v>
      </c>
      <c r="Y166">
        <v>1</v>
      </c>
      <c r="AA166">
        <v>1014.67</v>
      </c>
      <c r="AB166">
        <v>0</v>
      </c>
      <c r="AC166">
        <v>0</v>
      </c>
      <c r="AD166">
        <v>0</v>
      </c>
      <c r="AE166">
        <v>1014.67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1</v>
      </c>
      <c r="AU166" t="s">
        <v>6</v>
      </c>
      <c r="AV166">
        <v>0</v>
      </c>
      <c r="AW166">
        <v>1</v>
      </c>
      <c r="AX166">
        <v>-1</v>
      </c>
      <c r="AY166">
        <v>0</v>
      </c>
      <c r="AZ166">
        <v>0</v>
      </c>
      <c r="BA166" t="s">
        <v>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Y166*Source!I140</f>
        <v>2</v>
      </c>
      <c r="CY166">
        <f t="shared" si="24"/>
        <v>1014.67</v>
      </c>
      <c r="CZ166">
        <f t="shared" si="25"/>
        <v>1014.67</v>
      </c>
      <c r="DA166">
        <f t="shared" si="26"/>
        <v>1</v>
      </c>
      <c r="DB166">
        <v>0</v>
      </c>
    </row>
    <row r="167" spans="1:106" x14ac:dyDescent="0.2">
      <c r="A167">
        <f>ROW(Source!A140)</f>
        <v>140</v>
      </c>
      <c r="B167">
        <v>34650331</v>
      </c>
      <c r="C167">
        <v>34650599</v>
      </c>
      <c r="D167">
        <v>0</v>
      </c>
      <c r="E167">
        <v>0</v>
      </c>
      <c r="F167">
        <v>1</v>
      </c>
      <c r="G167">
        <v>1</v>
      </c>
      <c r="H167">
        <v>3</v>
      </c>
      <c r="I167" t="s">
        <v>29</v>
      </c>
      <c r="J167" t="s">
        <v>39</v>
      </c>
      <c r="K167" t="s">
        <v>214</v>
      </c>
      <c r="L167">
        <v>1354</v>
      </c>
      <c r="N167">
        <v>1010</v>
      </c>
      <c r="O167" t="s">
        <v>31</v>
      </c>
      <c r="P167" t="s">
        <v>31</v>
      </c>
      <c r="Q167">
        <v>1</v>
      </c>
      <c r="W167">
        <v>0</v>
      </c>
      <c r="X167">
        <v>-1393030002</v>
      </c>
      <c r="Y167">
        <v>20</v>
      </c>
      <c r="AA167">
        <v>39</v>
      </c>
      <c r="AB167">
        <v>0</v>
      </c>
      <c r="AC167">
        <v>0</v>
      </c>
      <c r="AD167">
        <v>0</v>
      </c>
      <c r="AE167">
        <v>39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20</v>
      </c>
      <c r="AU167" t="s">
        <v>6</v>
      </c>
      <c r="AV167">
        <v>0</v>
      </c>
      <c r="AW167">
        <v>1</v>
      </c>
      <c r="AX167">
        <v>-1</v>
      </c>
      <c r="AY167">
        <v>0</v>
      </c>
      <c r="AZ167">
        <v>0</v>
      </c>
      <c r="BA167" t="s">
        <v>6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Y167*Source!I140</f>
        <v>40</v>
      </c>
      <c r="CY167">
        <f t="shared" si="24"/>
        <v>39</v>
      </c>
      <c r="CZ167">
        <f t="shared" si="25"/>
        <v>39</v>
      </c>
      <c r="DA167">
        <f t="shared" si="26"/>
        <v>1</v>
      </c>
      <c r="DB167">
        <v>0</v>
      </c>
    </row>
    <row r="168" spans="1:106" x14ac:dyDescent="0.2">
      <c r="A168">
        <f>ROW(Source!A140)</f>
        <v>140</v>
      </c>
      <c r="B168">
        <v>34650331</v>
      </c>
      <c r="C168">
        <v>34650599</v>
      </c>
      <c r="D168">
        <v>0</v>
      </c>
      <c r="E168">
        <v>0</v>
      </c>
      <c r="F168">
        <v>1</v>
      </c>
      <c r="G168">
        <v>1</v>
      </c>
      <c r="H168">
        <v>3</v>
      </c>
      <c r="I168" t="s">
        <v>29</v>
      </c>
      <c r="J168" t="s">
        <v>43</v>
      </c>
      <c r="K168" t="s">
        <v>217</v>
      </c>
      <c r="L168">
        <v>1346</v>
      </c>
      <c r="N168">
        <v>1009</v>
      </c>
      <c r="O168" t="s">
        <v>48</v>
      </c>
      <c r="P168" t="s">
        <v>48</v>
      </c>
      <c r="Q168">
        <v>1</v>
      </c>
      <c r="W168">
        <v>0</v>
      </c>
      <c r="X168">
        <v>-1691108175</v>
      </c>
      <c r="Y168">
        <v>15</v>
      </c>
      <c r="AA168">
        <v>6.97</v>
      </c>
      <c r="AB168">
        <v>0</v>
      </c>
      <c r="AC168">
        <v>0</v>
      </c>
      <c r="AD168">
        <v>0</v>
      </c>
      <c r="AE168">
        <v>6.97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1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15</v>
      </c>
      <c r="AU168" t="s">
        <v>6</v>
      </c>
      <c r="AV168">
        <v>0</v>
      </c>
      <c r="AW168">
        <v>1</v>
      </c>
      <c r="AX168">
        <v>-1</v>
      </c>
      <c r="AY168">
        <v>0</v>
      </c>
      <c r="AZ168">
        <v>0</v>
      </c>
      <c r="BA168" t="s">
        <v>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Y168*Source!I140</f>
        <v>30</v>
      </c>
      <c r="CY168">
        <f t="shared" si="24"/>
        <v>6.97</v>
      </c>
      <c r="CZ168">
        <f t="shared" si="25"/>
        <v>6.97</v>
      </c>
      <c r="DA168">
        <f t="shared" si="26"/>
        <v>1</v>
      </c>
      <c r="DB168">
        <v>0</v>
      </c>
    </row>
    <row r="169" spans="1:106" x14ac:dyDescent="0.2">
      <c r="A169">
        <f>ROW(Source!A140)</f>
        <v>140</v>
      </c>
      <c r="B169">
        <v>34650331</v>
      </c>
      <c r="C169">
        <v>34650599</v>
      </c>
      <c r="D169">
        <v>0</v>
      </c>
      <c r="E169">
        <v>0</v>
      </c>
      <c r="F169">
        <v>1</v>
      </c>
      <c r="G169">
        <v>1</v>
      </c>
      <c r="H169">
        <v>3</v>
      </c>
      <c r="I169" t="s">
        <v>29</v>
      </c>
      <c r="J169" t="s">
        <v>49</v>
      </c>
      <c r="K169" t="s">
        <v>220</v>
      </c>
      <c r="L169">
        <v>1346</v>
      </c>
      <c r="N169">
        <v>1009</v>
      </c>
      <c r="O169" t="s">
        <v>48</v>
      </c>
      <c r="P169" t="s">
        <v>48</v>
      </c>
      <c r="Q169">
        <v>1</v>
      </c>
      <c r="W169">
        <v>0</v>
      </c>
      <c r="X169">
        <v>-852822479</v>
      </c>
      <c r="Y169">
        <v>30</v>
      </c>
      <c r="AA169">
        <v>6.12</v>
      </c>
      <c r="AB169">
        <v>0</v>
      </c>
      <c r="AC169">
        <v>0</v>
      </c>
      <c r="AD169">
        <v>0</v>
      </c>
      <c r="AE169">
        <v>6.12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30</v>
      </c>
      <c r="AU169" t="s">
        <v>6</v>
      </c>
      <c r="AV169">
        <v>0</v>
      </c>
      <c r="AW169">
        <v>1</v>
      </c>
      <c r="AX169">
        <v>-1</v>
      </c>
      <c r="AY169">
        <v>0</v>
      </c>
      <c r="AZ169">
        <v>0</v>
      </c>
      <c r="BA169" t="s">
        <v>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Y169*Source!I140</f>
        <v>60</v>
      </c>
      <c r="CY169">
        <f t="shared" si="24"/>
        <v>6.12</v>
      </c>
      <c r="CZ169">
        <f t="shared" si="25"/>
        <v>6.12</v>
      </c>
      <c r="DA169">
        <f t="shared" si="26"/>
        <v>1</v>
      </c>
      <c r="DB169">
        <v>0</v>
      </c>
    </row>
    <row r="170" spans="1:106" x14ac:dyDescent="0.2">
      <c r="A170">
        <f>ROW(Source!A141)</f>
        <v>141</v>
      </c>
      <c r="B170">
        <v>34650332</v>
      </c>
      <c r="C170">
        <v>34650599</v>
      </c>
      <c r="D170">
        <v>31720142</v>
      </c>
      <c r="E170">
        <v>1</v>
      </c>
      <c r="F170">
        <v>1</v>
      </c>
      <c r="G170">
        <v>1</v>
      </c>
      <c r="H170">
        <v>1</v>
      </c>
      <c r="I170" t="s">
        <v>438</v>
      </c>
      <c r="J170" t="s">
        <v>6</v>
      </c>
      <c r="K170" t="s">
        <v>439</v>
      </c>
      <c r="L170">
        <v>1191</v>
      </c>
      <c r="N170">
        <v>1013</v>
      </c>
      <c r="O170" t="s">
        <v>405</v>
      </c>
      <c r="P170" t="s">
        <v>405</v>
      </c>
      <c r="Q170">
        <v>1</v>
      </c>
      <c r="W170">
        <v>0</v>
      </c>
      <c r="X170">
        <v>687044855</v>
      </c>
      <c r="Y170">
        <v>8.09</v>
      </c>
      <c r="AA170">
        <v>0</v>
      </c>
      <c r="AB170">
        <v>0</v>
      </c>
      <c r="AC170">
        <v>0</v>
      </c>
      <c r="AD170">
        <v>184.1</v>
      </c>
      <c r="AE170">
        <v>0</v>
      </c>
      <c r="AF170">
        <v>0</v>
      </c>
      <c r="AG170">
        <v>0</v>
      </c>
      <c r="AH170">
        <v>10.06</v>
      </c>
      <c r="AI170">
        <v>1</v>
      </c>
      <c r="AJ170">
        <v>1</v>
      </c>
      <c r="AK170">
        <v>1</v>
      </c>
      <c r="AL170">
        <v>18.3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6</v>
      </c>
      <c r="AT170">
        <v>8.09</v>
      </c>
      <c r="AU170" t="s">
        <v>6</v>
      </c>
      <c r="AV170">
        <v>1</v>
      </c>
      <c r="AW170">
        <v>2</v>
      </c>
      <c r="AX170">
        <v>34650615</v>
      </c>
      <c r="AY170">
        <v>1</v>
      </c>
      <c r="AZ170">
        <v>0</v>
      </c>
      <c r="BA170">
        <v>156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Y170*Source!I141</f>
        <v>16.18</v>
      </c>
      <c r="CY170">
        <f>AD170</f>
        <v>184.1</v>
      </c>
      <c r="CZ170">
        <f>AH170</f>
        <v>10.06</v>
      </c>
      <c r="DA170">
        <f>AL170</f>
        <v>18.3</v>
      </c>
      <c r="DB170">
        <v>0</v>
      </c>
    </row>
    <row r="171" spans="1:106" x14ac:dyDescent="0.2">
      <c r="A171">
        <f>ROW(Source!A141)</f>
        <v>141</v>
      </c>
      <c r="B171">
        <v>34650332</v>
      </c>
      <c r="C171">
        <v>34650599</v>
      </c>
      <c r="D171">
        <v>31709492</v>
      </c>
      <c r="E171">
        <v>1</v>
      </c>
      <c r="F171">
        <v>1</v>
      </c>
      <c r="G171">
        <v>1</v>
      </c>
      <c r="H171">
        <v>1</v>
      </c>
      <c r="I171" t="s">
        <v>406</v>
      </c>
      <c r="J171" t="s">
        <v>6</v>
      </c>
      <c r="K171" t="s">
        <v>407</v>
      </c>
      <c r="L171">
        <v>1191</v>
      </c>
      <c r="N171">
        <v>1013</v>
      </c>
      <c r="O171" t="s">
        <v>405</v>
      </c>
      <c r="P171" t="s">
        <v>405</v>
      </c>
      <c r="Q171">
        <v>1</v>
      </c>
      <c r="W171">
        <v>0</v>
      </c>
      <c r="X171">
        <v>-1417349443</v>
      </c>
      <c r="Y171">
        <v>1.07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18.3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6</v>
      </c>
      <c r="AT171">
        <v>1.07</v>
      </c>
      <c r="AU171" t="s">
        <v>6</v>
      </c>
      <c r="AV171">
        <v>2</v>
      </c>
      <c r="AW171">
        <v>2</v>
      </c>
      <c r="AX171">
        <v>34650616</v>
      </c>
      <c r="AY171">
        <v>1</v>
      </c>
      <c r="AZ171">
        <v>0</v>
      </c>
      <c r="BA171">
        <v>157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Y171*Source!I141</f>
        <v>2.14</v>
      </c>
      <c r="CY171">
        <f>AD171</f>
        <v>0</v>
      </c>
      <c r="CZ171">
        <f>AH171</f>
        <v>0</v>
      </c>
      <c r="DA171">
        <f>AL171</f>
        <v>1</v>
      </c>
      <c r="DB171">
        <v>0</v>
      </c>
    </row>
    <row r="172" spans="1:106" x14ac:dyDescent="0.2">
      <c r="A172">
        <f>ROW(Source!A141)</f>
        <v>141</v>
      </c>
      <c r="B172">
        <v>34650332</v>
      </c>
      <c r="C172">
        <v>34650599</v>
      </c>
      <c r="D172">
        <v>31526753</v>
      </c>
      <c r="E172">
        <v>1</v>
      </c>
      <c r="F172">
        <v>1</v>
      </c>
      <c r="G172">
        <v>1</v>
      </c>
      <c r="H172">
        <v>2</v>
      </c>
      <c r="I172" t="s">
        <v>408</v>
      </c>
      <c r="J172" t="s">
        <v>409</v>
      </c>
      <c r="K172" t="s">
        <v>410</v>
      </c>
      <c r="L172">
        <v>1368</v>
      </c>
      <c r="N172">
        <v>1011</v>
      </c>
      <c r="O172" t="s">
        <v>411</v>
      </c>
      <c r="P172" t="s">
        <v>411</v>
      </c>
      <c r="Q172">
        <v>1</v>
      </c>
      <c r="W172">
        <v>0</v>
      </c>
      <c r="X172">
        <v>-1718674368</v>
      </c>
      <c r="Y172">
        <v>0.66</v>
      </c>
      <c r="AA172">
        <v>0</v>
      </c>
      <c r="AB172">
        <v>1399.88</v>
      </c>
      <c r="AC172">
        <v>247.05</v>
      </c>
      <c r="AD172">
        <v>0</v>
      </c>
      <c r="AE172">
        <v>0</v>
      </c>
      <c r="AF172">
        <v>111.99</v>
      </c>
      <c r="AG172">
        <v>13.5</v>
      </c>
      <c r="AH172">
        <v>0</v>
      </c>
      <c r="AI172">
        <v>1</v>
      </c>
      <c r="AJ172">
        <v>12.5</v>
      </c>
      <c r="AK172">
        <v>18.3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6</v>
      </c>
      <c r="AT172">
        <v>0.66</v>
      </c>
      <c r="AU172" t="s">
        <v>6</v>
      </c>
      <c r="AV172">
        <v>0</v>
      </c>
      <c r="AW172">
        <v>2</v>
      </c>
      <c r="AX172">
        <v>34650617</v>
      </c>
      <c r="AY172">
        <v>1</v>
      </c>
      <c r="AZ172">
        <v>0</v>
      </c>
      <c r="BA172">
        <v>158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Y172*Source!I141</f>
        <v>1.32</v>
      </c>
      <c r="CY172">
        <f>AB172</f>
        <v>1399.88</v>
      </c>
      <c r="CZ172">
        <f>AF172</f>
        <v>111.99</v>
      </c>
      <c r="DA172">
        <f>AJ172</f>
        <v>12.5</v>
      </c>
      <c r="DB172">
        <v>0</v>
      </c>
    </row>
    <row r="173" spans="1:106" x14ac:dyDescent="0.2">
      <c r="A173">
        <f>ROW(Source!A141)</f>
        <v>141</v>
      </c>
      <c r="B173">
        <v>34650332</v>
      </c>
      <c r="C173">
        <v>34650599</v>
      </c>
      <c r="D173">
        <v>31528142</v>
      </c>
      <c r="E173">
        <v>1</v>
      </c>
      <c r="F173">
        <v>1</v>
      </c>
      <c r="G173">
        <v>1</v>
      </c>
      <c r="H173">
        <v>2</v>
      </c>
      <c r="I173" t="s">
        <v>423</v>
      </c>
      <c r="J173" t="s">
        <v>424</v>
      </c>
      <c r="K173" t="s">
        <v>425</v>
      </c>
      <c r="L173">
        <v>1368</v>
      </c>
      <c r="N173">
        <v>1011</v>
      </c>
      <c r="O173" t="s">
        <v>411</v>
      </c>
      <c r="P173" t="s">
        <v>411</v>
      </c>
      <c r="Q173">
        <v>1</v>
      </c>
      <c r="W173">
        <v>0</v>
      </c>
      <c r="X173">
        <v>1372534845</v>
      </c>
      <c r="Y173">
        <v>0.41</v>
      </c>
      <c r="AA173">
        <v>0</v>
      </c>
      <c r="AB173">
        <v>821.38</v>
      </c>
      <c r="AC173">
        <v>212.28</v>
      </c>
      <c r="AD173">
        <v>0</v>
      </c>
      <c r="AE173">
        <v>0</v>
      </c>
      <c r="AF173">
        <v>65.709999999999994</v>
      </c>
      <c r="AG173">
        <v>11.6</v>
      </c>
      <c r="AH173">
        <v>0</v>
      </c>
      <c r="AI173">
        <v>1</v>
      </c>
      <c r="AJ173">
        <v>12.5</v>
      </c>
      <c r="AK173">
        <v>18.3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6</v>
      </c>
      <c r="AT173">
        <v>0.41</v>
      </c>
      <c r="AU173" t="s">
        <v>6</v>
      </c>
      <c r="AV173">
        <v>0</v>
      </c>
      <c r="AW173">
        <v>2</v>
      </c>
      <c r="AX173">
        <v>34650618</v>
      </c>
      <c r="AY173">
        <v>1</v>
      </c>
      <c r="AZ173">
        <v>0</v>
      </c>
      <c r="BA173">
        <v>159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Y173*Source!I141</f>
        <v>0.82</v>
      </c>
      <c r="CY173">
        <f>AB173</f>
        <v>821.38</v>
      </c>
      <c r="CZ173">
        <f>AF173</f>
        <v>65.709999999999994</v>
      </c>
      <c r="DA173">
        <f>AJ173</f>
        <v>12.5</v>
      </c>
      <c r="DB173">
        <v>0</v>
      </c>
    </row>
    <row r="174" spans="1:106" x14ac:dyDescent="0.2">
      <c r="A174">
        <f>ROW(Source!A141)</f>
        <v>141</v>
      </c>
      <c r="B174">
        <v>34650332</v>
      </c>
      <c r="C174">
        <v>34650599</v>
      </c>
      <c r="D174">
        <v>31441448</v>
      </c>
      <c r="E174">
        <v>17</v>
      </c>
      <c r="F174">
        <v>1</v>
      </c>
      <c r="G174">
        <v>1</v>
      </c>
      <c r="H174">
        <v>3</v>
      </c>
      <c r="I174" t="s">
        <v>223</v>
      </c>
      <c r="J174" t="s">
        <v>6</v>
      </c>
      <c r="K174" t="s">
        <v>224</v>
      </c>
      <c r="L174">
        <v>1346</v>
      </c>
      <c r="N174">
        <v>1009</v>
      </c>
      <c r="O174" t="s">
        <v>48</v>
      </c>
      <c r="P174" t="s">
        <v>48</v>
      </c>
      <c r="Q174">
        <v>1</v>
      </c>
      <c r="W174">
        <v>0</v>
      </c>
      <c r="X174">
        <v>-952279783</v>
      </c>
      <c r="Y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7.5</v>
      </c>
      <c r="AJ174">
        <v>1</v>
      </c>
      <c r="AK174">
        <v>1</v>
      </c>
      <c r="AL174">
        <v>1</v>
      </c>
      <c r="AN174">
        <v>1</v>
      </c>
      <c r="AO174">
        <v>0</v>
      </c>
      <c r="AP174">
        <v>0</v>
      </c>
      <c r="AQ174">
        <v>0</v>
      </c>
      <c r="AR174">
        <v>0</v>
      </c>
      <c r="AS174" t="s">
        <v>6</v>
      </c>
      <c r="AT174">
        <v>0</v>
      </c>
      <c r="AU174" t="s">
        <v>6</v>
      </c>
      <c r="AV174">
        <v>0</v>
      </c>
      <c r="AW174">
        <v>2</v>
      </c>
      <c r="AX174">
        <v>34650623</v>
      </c>
      <c r="AY174">
        <v>1</v>
      </c>
      <c r="AZ174">
        <v>0</v>
      </c>
      <c r="BA174">
        <v>164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Y174*Source!I141</f>
        <v>0</v>
      </c>
      <c r="CY174">
        <f t="shared" ref="CY174:CY184" si="27">AA174</f>
        <v>0</v>
      </c>
      <c r="CZ174">
        <f t="shared" ref="CZ174:CZ184" si="28">AE174</f>
        <v>0</v>
      </c>
      <c r="DA174">
        <f t="shared" ref="DA174:DA184" si="29">AI174</f>
        <v>7.5</v>
      </c>
      <c r="DB174">
        <v>0</v>
      </c>
    </row>
    <row r="175" spans="1:106" x14ac:dyDescent="0.2">
      <c r="A175">
        <f>ROW(Source!A141)</f>
        <v>141</v>
      </c>
      <c r="B175">
        <v>34650332</v>
      </c>
      <c r="C175">
        <v>34650599</v>
      </c>
      <c r="D175">
        <v>31440934</v>
      </c>
      <c r="E175">
        <v>17</v>
      </c>
      <c r="F175">
        <v>1</v>
      </c>
      <c r="G175">
        <v>1</v>
      </c>
      <c r="H175">
        <v>3</v>
      </c>
      <c r="I175" t="s">
        <v>62</v>
      </c>
      <c r="J175" t="s">
        <v>6</v>
      </c>
      <c r="K175" t="s">
        <v>63</v>
      </c>
      <c r="L175">
        <v>1346</v>
      </c>
      <c r="N175">
        <v>1009</v>
      </c>
      <c r="O175" t="s">
        <v>48</v>
      </c>
      <c r="P175" t="s">
        <v>48</v>
      </c>
      <c r="Q175">
        <v>1</v>
      </c>
      <c r="W175">
        <v>0</v>
      </c>
      <c r="X175">
        <v>-1111733769</v>
      </c>
      <c r="Y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7.5</v>
      </c>
      <c r="AJ175">
        <v>1</v>
      </c>
      <c r="AK175">
        <v>1</v>
      </c>
      <c r="AL175">
        <v>1</v>
      </c>
      <c r="AN175">
        <v>1</v>
      </c>
      <c r="AO175">
        <v>0</v>
      </c>
      <c r="AP175">
        <v>0</v>
      </c>
      <c r="AQ175">
        <v>0</v>
      </c>
      <c r="AR175">
        <v>0</v>
      </c>
      <c r="AS175" t="s">
        <v>6</v>
      </c>
      <c r="AT175">
        <v>0</v>
      </c>
      <c r="AU175" t="s">
        <v>6</v>
      </c>
      <c r="AV175">
        <v>0</v>
      </c>
      <c r="AW175">
        <v>2</v>
      </c>
      <c r="AX175">
        <v>34650624</v>
      </c>
      <c r="AY175">
        <v>1</v>
      </c>
      <c r="AZ175">
        <v>0</v>
      </c>
      <c r="BA175">
        <v>165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Y175*Source!I141</f>
        <v>0</v>
      </c>
      <c r="CY175">
        <f t="shared" si="27"/>
        <v>0</v>
      </c>
      <c r="CZ175">
        <f t="shared" si="28"/>
        <v>0</v>
      </c>
      <c r="DA175">
        <f t="shared" si="29"/>
        <v>7.5</v>
      </c>
      <c r="DB175">
        <v>0</v>
      </c>
    </row>
    <row r="176" spans="1:106" x14ac:dyDescent="0.2">
      <c r="A176">
        <f>ROW(Source!A141)</f>
        <v>141</v>
      </c>
      <c r="B176">
        <v>34650332</v>
      </c>
      <c r="C176">
        <v>34650599</v>
      </c>
      <c r="D176">
        <v>31443318</v>
      </c>
      <c r="E176">
        <v>17</v>
      </c>
      <c r="F176">
        <v>1</v>
      </c>
      <c r="G176">
        <v>1</v>
      </c>
      <c r="H176">
        <v>3</v>
      </c>
      <c r="I176" t="s">
        <v>65</v>
      </c>
      <c r="J176" t="s">
        <v>6</v>
      </c>
      <c r="K176" t="s">
        <v>66</v>
      </c>
      <c r="L176">
        <v>1348</v>
      </c>
      <c r="N176">
        <v>1009</v>
      </c>
      <c r="O176" t="s">
        <v>58</v>
      </c>
      <c r="P176" t="s">
        <v>58</v>
      </c>
      <c r="Q176">
        <v>1000</v>
      </c>
      <c r="W176">
        <v>0</v>
      </c>
      <c r="X176">
        <v>1613753229</v>
      </c>
      <c r="Y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7.5</v>
      </c>
      <c r="AJ176">
        <v>1</v>
      </c>
      <c r="AK176">
        <v>1</v>
      </c>
      <c r="AL176">
        <v>1</v>
      </c>
      <c r="AN176">
        <v>1</v>
      </c>
      <c r="AO176">
        <v>0</v>
      </c>
      <c r="AP176">
        <v>0</v>
      </c>
      <c r="AQ176">
        <v>0</v>
      </c>
      <c r="AR176">
        <v>0</v>
      </c>
      <c r="AS176" t="s">
        <v>6</v>
      </c>
      <c r="AT176">
        <v>0</v>
      </c>
      <c r="AU176" t="s">
        <v>6</v>
      </c>
      <c r="AV176">
        <v>0</v>
      </c>
      <c r="AW176">
        <v>2</v>
      </c>
      <c r="AX176">
        <v>34650625</v>
      </c>
      <c r="AY176">
        <v>1</v>
      </c>
      <c r="AZ176">
        <v>0</v>
      </c>
      <c r="BA176">
        <v>166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Y176*Source!I141</f>
        <v>0</v>
      </c>
      <c r="CY176">
        <f t="shared" si="27"/>
        <v>0</v>
      </c>
      <c r="CZ176">
        <f t="shared" si="28"/>
        <v>0</v>
      </c>
      <c r="DA176">
        <f t="shared" si="29"/>
        <v>7.5</v>
      </c>
      <c r="DB176">
        <v>0</v>
      </c>
    </row>
    <row r="177" spans="1:106" x14ac:dyDescent="0.2">
      <c r="A177">
        <f>ROW(Source!A141)</f>
        <v>141</v>
      </c>
      <c r="B177">
        <v>34650332</v>
      </c>
      <c r="C177">
        <v>34650599</v>
      </c>
      <c r="D177">
        <v>31482963</v>
      </c>
      <c r="E177">
        <v>1</v>
      </c>
      <c r="F177">
        <v>1</v>
      </c>
      <c r="G177">
        <v>1</v>
      </c>
      <c r="H177">
        <v>3</v>
      </c>
      <c r="I177" t="s">
        <v>72</v>
      </c>
      <c r="J177" t="s">
        <v>74</v>
      </c>
      <c r="K177" t="s">
        <v>73</v>
      </c>
      <c r="L177">
        <v>1348</v>
      </c>
      <c r="N177">
        <v>1009</v>
      </c>
      <c r="O177" t="s">
        <v>58</v>
      </c>
      <c r="P177" t="s">
        <v>58</v>
      </c>
      <c r="Q177">
        <v>1000</v>
      </c>
      <c r="W177">
        <v>0</v>
      </c>
      <c r="X177">
        <v>654489916</v>
      </c>
      <c r="Y177">
        <v>0</v>
      </c>
      <c r="AA177">
        <v>71625.08</v>
      </c>
      <c r="AB177">
        <v>0</v>
      </c>
      <c r="AC177">
        <v>0</v>
      </c>
      <c r="AD177">
        <v>0</v>
      </c>
      <c r="AE177">
        <v>9550.01</v>
      </c>
      <c r="AF177">
        <v>0</v>
      </c>
      <c r="AG177">
        <v>0</v>
      </c>
      <c r="AH177">
        <v>0</v>
      </c>
      <c r="AI177">
        <v>7.5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6</v>
      </c>
      <c r="AT177">
        <v>0</v>
      </c>
      <c r="AU177" t="s">
        <v>6</v>
      </c>
      <c r="AV177">
        <v>0</v>
      </c>
      <c r="AW177">
        <v>2</v>
      </c>
      <c r="AX177">
        <v>34650626</v>
      </c>
      <c r="AY177">
        <v>1</v>
      </c>
      <c r="AZ177">
        <v>6144</v>
      </c>
      <c r="BA177">
        <v>167</v>
      </c>
      <c r="BB177">
        <v>3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Y177*Source!I141</f>
        <v>0</v>
      </c>
      <c r="CY177">
        <f t="shared" si="27"/>
        <v>71625.08</v>
      </c>
      <c r="CZ177">
        <f t="shared" si="28"/>
        <v>9550.01</v>
      </c>
      <c r="DA177">
        <f t="shared" si="29"/>
        <v>7.5</v>
      </c>
      <c r="DB177">
        <v>0</v>
      </c>
    </row>
    <row r="178" spans="1:106" x14ac:dyDescent="0.2">
      <c r="A178">
        <f>ROW(Source!A141)</f>
        <v>141</v>
      </c>
      <c r="B178">
        <v>34650332</v>
      </c>
      <c r="C178">
        <v>34650599</v>
      </c>
      <c r="D178">
        <v>31483792</v>
      </c>
      <c r="E178">
        <v>1</v>
      </c>
      <c r="F178">
        <v>1</v>
      </c>
      <c r="G178">
        <v>1</v>
      </c>
      <c r="H178">
        <v>3</v>
      </c>
      <c r="I178" t="s">
        <v>189</v>
      </c>
      <c r="J178" t="s">
        <v>161</v>
      </c>
      <c r="K178" t="s">
        <v>190</v>
      </c>
      <c r="L178">
        <v>1348</v>
      </c>
      <c r="N178">
        <v>1009</v>
      </c>
      <c r="O178" t="s">
        <v>58</v>
      </c>
      <c r="P178" t="s">
        <v>58</v>
      </c>
      <c r="Q178">
        <v>1000</v>
      </c>
      <c r="W178">
        <v>0</v>
      </c>
      <c r="X178">
        <v>-2124557522</v>
      </c>
      <c r="Y178">
        <v>0</v>
      </c>
      <c r="AA178">
        <v>50002.5</v>
      </c>
      <c r="AB178">
        <v>0</v>
      </c>
      <c r="AC178">
        <v>0</v>
      </c>
      <c r="AD178">
        <v>0</v>
      </c>
      <c r="AE178">
        <v>6667</v>
      </c>
      <c r="AF178">
        <v>0</v>
      </c>
      <c r="AG178">
        <v>0</v>
      </c>
      <c r="AH178">
        <v>0</v>
      </c>
      <c r="AI178">
        <v>7.5</v>
      </c>
      <c r="AJ178">
        <v>1</v>
      </c>
      <c r="AK178">
        <v>1</v>
      </c>
      <c r="AL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0</v>
      </c>
      <c r="AU178" t="s">
        <v>6</v>
      </c>
      <c r="AV178">
        <v>0</v>
      </c>
      <c r="AW178">
        <v>2</v>
      </c>
      <c r="AX178">
        <v>34650627</v>
      </c>
      <c r="AY178">
        <v>1</v>
      </c>
      <c r="AZ178">
        <v>6144</v>
      </c>
      <c r="BA178">
        <v>168</v>
      </c>
      <c r="BB178">
        <v>3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Y178*Source!I141</f>
        <v>0</v>
      </c>
      <c r="CY178">
        <f t="shared" si="27"/>
        <v>50002.5</v>
      </c>
      <c r="CZ178">
        <f t="shared" si="28"/>
        <v>6667</v>
      </c>
      <c r="DA178">
        <f t="shared" si="29"/>
        <v>7.5</v>
      </c>
      <c r="DB178">
        <v>0</v>
      </c>
    </row>
    <row r="179" spans="1:106" x14ac:dyDescent="0.2">
      <c r="A179">
        <f>ROW(Source!A141)</f>
        <v>141</v>
      </c>
      <c r="B179">
        <v>34650332</v>
      </c>
      <c r="C179">
        <v>34650599</v>
      </c>
      <c r="D179">
        <v>31443123</v>
      </c>
      <c r="E179">
        <v>17</v>
      </c>
      <c r="F179">
        <v>1</v>
      </c>
      <c r="G179">
        <v>1</v>
      </c>
      <c r="H179">
        <v>3</v>
      </c>
      <c r="I179" t="s">
        <v>230</v>
      </c>
      <c r="J179" t="s">
        <v>6</v>
      </c>
      <c r="K179" t="s">
        <v>231</v>
      </c>
      <c r="L179">
        <v>1348</v>
      </c>
      <c r="N179">
        <v>1009</v>
      </c>
      <c r="O179" t="s">
        <v>58</v>
      </c>
      <c r="P179" t="s">
        <v>58</v>
      </c>
      <c r="Q179">
        <v>1000</v>
      </c>
      <c r="W179">
        <v>0</v>
      </c>
      <c r="X179">
        <v>1511376573</v>
      </c>
      <c r="Y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7.5</v>
      </c>
      <c r="AJ179">
        <v>1</v>
      </c>
      <c r="AK179">
        <v>1</v>
      </c>
      <c r="AL179">
        <v>1</v>
      </c>
      <c r="AN179">
        <v>1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</v>
      </c>
      <c r="AU179" t="s">
        <v>6</v>
      </c>
      <c r="AV179">
        <v>0</v>
      </c>
      <c r="AW179">
        <v>2</v>
      </c>
      <c r="AX179">
        <v>34650628</v>
      </c>
      <c r="AY179">
        <v>1</v>
      </c>
      <c r="AZ179">
        <v>0</v>
      </c>
      <c r="BA179">
        <v>169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Y179*Source!I141</f>
        <v>0</v>
      </c>
      <c r="CY179">
        <f t="shared" si="27"/>
        <v>0</v>
      </c>
      <c r="CZ179">
        <f t="shared" si="28"/>
        <v>0</v>
      </c>
      <c r="DA179">
        <f t="shared" si="29"/>
        <v>7.5</v>
      </c>
      <c r="DB179">
        <v>0</v>
      </c>
    </row>
    <row r="180" spans="1:106" x14ac:dyDescent="0.2">
      <c r="A180">
        <f>ROW(Source!A141)</f>
        <v>141</v>
      </c>
      <c r="B180">
        <v>34650332</v>
      </c>
      <c r="C180">
        <v>34650599</v>
      </c>
      <c r="D180">
        <v>31443118</v>
      </c>
      <c r="E180">
        <v>17</v>
      </c>
      <c r="F180">
        <v>1</v>
      </c>
      <c r="G180">
        <v>1</v>
      </c>
      <c r="H180">
        <v>3</v>
      </c>
      <c r="I180" t="s">
        <v>84</v>
      </c>
      <c r="J180" t="s">
        <v>6</v>
      </c>
      <c r="K180" t="s">
        <v>85</v>
      </c>
      <c r="L180">
        <v>1354</v>
      </c>
      <c r="N180">
        <v>1010</v>
      </c>
      <c r="O180" t="s">
        <v>31</v>
      </c>
      <c r="P180" t="s">
        <v>31</v>
      </c>
      <c r="Q180">
        <v>1</v>
      </c>
      <c r="W180">
        <v>0</v>
      </c>
      <c r="X180">
        <v>-1974579473</v>
      </c>
      <c r="Y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7.5</v>
      </c>
      <c r="AJ180">
        <v>1</v>
      </c>
      <c r="AK180">
        <v>1</v>
      </c>
      <c r="AL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34650629</v>
      </c>
      <c r="AY180">
        <v>1</v>
      </c>
      <c r="AZ180">
        <v>0</v>
      </c>
      <c r="BA180">
        <v>170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Y180*Source!I141</f>
        <v>0</v>
      </c>
      <c r="CY180">
        <f t="shared" si="27"/>
        <v>0</v>
      </c>
      <c r="CZ180">
        <f t="shared" si="28"/>
        <v>0</v>
      </c>
      <c r="DA180">
        <f t="shared" si="29"/>
        <v>7.5</v>
      </c>
      <c r="DB180">
        <v>0</v>
      </c>
    </row>
    <row r="181" spans="1:106" x14ac:dyDescent="0.2">
      <c r="A181">
        <f>ROW(Source!A141)</f>
        <v>141</v>
      </c>
      <c r="B181">
        <v>34650332</v>
      </c>
      <c r="C181">
        <v>34650599</v>
      </c>
      <c r="D181">
        <v>0</v>
      </c>
      <c r="E181">
        <v>0</v>
      </c>
      <c r="F181">
        <v>1</v>
      </c>
      <c r="G181">
        <v>1</v>
      </c>
      <c r="H181">
        <v>3</v>
      </c>
      <c r="I181" t="s">
        <v>29</v>
      </c>
      <c r="J181" t="s">
        <v>32</v>
      </c>
      <c r="K181" t="s">
        <v>211</v>
      </c>
      <c r="L181">
        <v>1354</v>
      </c>
      <c r="N181">
        <v>1010</v>
      </c>
      <c r="O181" t="s">
        <v>31</v>
      </c>
      <c r="P181" t="s">
        <v>31</v>
      </c>
      <c r="Q181">
        <v>1</v>
      </c>
      <c r="W181">
        <v>0</v>
      </c>
      <c r="X181">
        <v>886530047</v>
      </c>
      <c r="Y181">
        <v>1</v>
      </c>
      <c r="AA181">
        <v>7610</v>
      </c>
      <c r="AB181">
        <v>0</v>
      </c>
      <c r="AC181">
        <v>0</v>
      </c>
      <c r="AD181">
        <v>0</v>
      </c>
      <c r="AE181">
        <v>1014.67</v>
      </c>
      <c r="AF181">
        <v>0</v>
      </c>
      <c r="AG181">
        <v>0</v>
      </c>
      <c r="AH181">
        <v>0</v>
      </c>
      <c r="AI181">
        <v>7.5</v>
      </c>
      <c r="AJ181">
        <v>1</v>
      </c>
      <c r="AK181">
        <v>1</v>
      </c>
      <c r="AL181">
        <v>1</v>
      </c>
      <c r="AN181">
        <v>0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1</v>
      </c>
      <c r="AU181" t="s">
        <v>6</v>
      </c>
      <c r="AV181">
        <v>0</v>
      </c>
      <c r="AW181">
        <v>1</v>
      </c>
      <c r="AX181">
        <v>-1</v>
      </c>
      <c r="AY181">
        <v>0</v>
      </c>
      <c r="AZ181">
        <v>0</v>
      </c>
      <c r="BA181" t="s">
        <v>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Y181*Source!I141</f>
        <v>2</v>
      </c>
      <c r="CY181">
        <f t="shared" si="27"/>
        <v>7610</v>
      </c>
      <c r="CZ181">
        <f t="shared" si="28"/>
        <v>1014.67</v>
      </c>
      <c r="DA181">
        <f t="shared" si="29"/>
        <v>7.5</v>
      </c>
      <c r="DB181">
        <v>0</v>
      </c>
    </row>
    <row r="182" spans="1:106" x14ac:dyDescent="0.2">
      <c r="A182">
        <f>ROW(Source!A141)</f>
        <v>141</v>
      </c>
      <c r="B182">
        <v>34650332</v>
      </c>
      <c r="C182">
        <v>34650599</v>
      </c>
      <c r="D182">
        <v>0</v>
      </c>
      <c r="E182">
        <v>0</v>
      </c>
      <c r="F182">
        <v>1</v>
      </c>
      <c r="G182">
        <v>1</v>
      </c>
      <c r="H182">
        <v>3</v>
      </c>
      <c r="I182" t="s">
        <v>29</v>
      </c>
      <c r="J182" t="s">
        <v>39</v>
      </c>
      <c r="K182" t="s">
        <v>214</v>
      </c>
      <c r="L182">
        <v>1354</v>
      </c>
      <c r="N182">
        <v>1010</v>
      </c>
      <c r="O182" t="s">
        <v>31</v>
      </c>
      <c r="P182" t="s">
        <v>31</v>
      </c>
      <c r="Q182">
        <v>1</v>
      </c>
      <c r="W182">
        <v>0</v>
      </c>
      <c r="X182">
        <v>-1393030002</v>
      </c>
      <c r="Y182">
        <v>20</v>
      </c>
      <c r="AA182">
        <v>292.52999999999997</v>
      </c>
      <c r="AB182">
        <v>0</v>
      </c>
      <c r="AC182">
        <v>0</v>
      </c>
      <c r="AD182">
        <v>0</v>
      </c>
      <c r="AE182">
        <v>39</v>
      </c>
      <c r="AF182">
        <v>0</v>
      </c>
      <c r="AG182">
        <v>0</v>
      </c>
      <c r="AH182">
        <v>0</v>
      </c>
      <c r="AI182">
        <v>7.5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20</v>
      </c>
      <c r="AU182" t="s">
        <v>6</v>
      </c>
      <c r="AV182">
        <v>0</v>
      </c>
      <c r="AW182">
        <v>1</v>
      </c>
      <c r="AX182">
        <v>-1</v>
      </c>
      <c r="AY182">
        <v>0</v>
      </c>
      <c r="AZ182">
        <v>0</v>
      </c>
      <c r="BA182" t="s">
        <v>6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Y182*Source!I141</f>
        <v>40</v>
      </c>
      <c r="CY182">
        <f t="shared" si="27"/>
        <v>292.52999999999997</v>
      </c>
      <c r="CZ182">
        <f t="shared" si="28"/>
        <v>39</v>
      </c>
      <c r="DA182">
        <f t="shared" si="29"/>
        <v>7.5</v>
      </c>
      <c r="DB182">
        <v>0</v>
      </c>
    </row>
    <row r="183" spans="1:106" x14ac:dyDescent="0.2">
      <c r="A183">
        <f>ROW(Source!A141)</f>
        <v>141</v>
      </c>
      <c r="B183">
        <v>34650332</v>
      </c>
      <c r="C183">
        <v>34650599</v>
      </c>
      <c r="D183">
        <v>0</v>
      </c>
      <c r="E183">
        <v>0</v>
      </c>
      <c r="F183">
        <v>1</v>
      </c>
      <c r="G183">
        <v>1</v>
      </c>
      <c r="H183">
        <v>3</v>
      </c>
      <c r="I183" t="s">
        <v>29</v>
      </c>
      <c r="J183" t="s">
        <v>43</v>
      </c>
      <c r="K183" t="s">
        <v>217</v>
      </c>
      <c r="L183">
        <v>1346</v>
      </c>
      <c r="N183">
        <v>1009</v>
      </c>
      <c r="O183" t="s">
        <v>48</v>
      </c>
      <c r="P183" t="s">
        <v>48</v>
      </c>
      <c r="Q183">
        <v>1</v>
      </c>
      <c r="W183">
        <v>0</v>
      </c>
      <c r="X183">
        <v>-1691108175</v>
      </c>
      <c r="Y183">
        <v>15</v>
      </c>
      <c r="AA183">
        <v>52.3</v>
      </c>
      <c r="AB183">
        <v>0</v>
      </c>
      <c r="AC183">
        <v>0</v>
      </c>
      <c r="AD183">
        <v>0</v>
      </c>
      <c r="AE183">
        <v>6.97</v>
      </c>
      <c r="AF183">
        <v>0</v>
      </c>
      <c r="AG183">
        <v>0</v>
      </c>
      <c r="AH183">
        <v>0</v>
      </c>
      <c r="AI183">
        <v>7.5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15</v>
      </c>
      <c r="AU183" t="s">
        <v>6</v>
      </c>
      <c r="AV183">
        <v>0</v>
      </c>
      <c r="AW183">
        <v>1</v>
      </c>
      <c r="AX183">
        <v>-1</v>
      </c>
      <c r="AY183">
        <v>0</v>
      </c>
      <c r="AZ183">
        <v>0</v>
      </c>
      <c r="BA183" t="s">
        <v>6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Y183*Source!I141</f>
        <v>30</v>
      </c>
      <c r="CY183">
        <f t="shared" si="27"/>
        <v>52.3</v>
      </c>
      <c r="CZ183">
        <f t="shared" si="28"/>
        <v>6.97</v>
      </c>
      <c r="DA183">
        <f t="shared" si="29"/>
        <v>7.5</v>
      </c>
      <c r="DB183">
        <v>0</v>
      </c>
    </row>
    <row r="184" spans="1:106" x14ac:dyDescent="0.2">
      <c r="A184">
        <f>ROW(Source!A141)</f>
        <v>141</v>
      </c>
      <c r="B184">
        <v>34650332</v>
      </c>
      <c r="C184">
        <v>34650599</v>
      </c>
      <c r="D184">
        <v>0</v>
      </c>
      <c r="E184">
        <v>0</v>
      </c>
      <c r="F184">
        <v>1</v>
      </c>
      <c r="G184">
        <v>1</v>
      </c>
      <c r="H184">
        <v>3</v>
      </c>
      <c r="I184" t="s">
        <v>29</v>
      </c>
      <c r="J184" t="s">
        <v>49</v>
      </c>
      <c r="K184" t="s">
        <v>220</v>
      </c>
      <c r="L184">
        <v>1346</v>
      </c>
      <c r="N184">
        <v>1009</v>
      </c>
      <c r="O184" t="s">
        <v>48</v>
      </c>
      <c r="P184" t="s">
        <v>48</v>
      </c>
      <c r="Q184">
        <v>1</v>
      </c>
      <c r="W184">
        <v>0</v>
      </c>
      <c r="X184">
        <v>-852822479</v>
      </c>
      <c r="Y184">
        <v>30</v>
      </c>
      <c r="AA184">
        <v>45.88</v>
      </c>
      <c r="AB184">
        <v>0</v>
      </c>
      <c r="AC184">
        <v>0</v>
      </c>
      <c r="AD184">
        <v>0</v>
      </c>
      <c r="AE184">
        <v>6.12</v>
      </c>
      <c r="AF184">
        <v>0</v>
      </c>
      <c r="AG184">
        <v>0</v>
      </c>
      <c r="AH184">
        <v>0</v>
      </c>
      <c r="AI184">
        <v>7.5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30</v>
      </c>
      <c r="AU184" t="s">
        <v>6</v>
      </c>
      <c r="AV184">
        <v>0</v>
      </c>
      <c r="AW184">
        <v>1</v>
      </c>
      <c r="AX184">
        <v>-1</v>
      </c>
      <c r="AY184">
        <v>0</v>
      </c>
      <c r="AZ184">
        <v>0</v>
      </c>
      <c r="BA184" t="s">
        <v>6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Y184*Source!I141</f>
        <v>60</v>
      </c>
      <c r="CY184">
        <f t="shared" si="27"/>
        <v>45.88</v>
      </c>
      <c r="CZ184">
        <f t="shared" si="28"/>
        <v>6.12</v>
      </c>
      <c r="DA184">
        <f t="shared" si="29"/>
        <v>7.5</v>
      </c>
      <c r="DB184">
        <v>0</v>
      </c>
    </row>
    <row r="185" spans="1:106" x14ac:dyDescent="0.2">
      <c r="A185">
        <f>ROW(Source!A164)</f>
        <v>164</v>
      </c>
      <c r="B185">
        <v>34650331</v>
      </c>
      <c r="C185">
        <v>34650641</v>
      </c>
      <c r="D185">
        <v>31709594</v>
      </c>
      <c r="E185">
        <v>1</v>
      </c>
      <c r="F185">
        <v>1</v>
      </c>
      <c r="G185">
        <v>1</v>
      </c>
      <c r="H185">
        <v>1</v>
      </c>
      <c r="I185" t="s">
        <v>418</v>
      </c>
      <c r="J185" t="s">
        <v>6</v>
      </c>
      <c r="K185" t="s">
        <v>419</v>
      </c>
      <c r="L185">
        <v>1191</v>
      </c>
      <c r="N185">
        <v>1013</v>
      </c>
      <c r="O185" t="s">
        <v>405</v>
      </c>
      <c r="P185" t="s">
        <v>405</v>
      </c>
      <c r="Q185">
        <v>1</v>
      </c>
      <c r="W185">
        <v>0</v>
      </c>
      <c r="X185">
        <v>-719309759</v>
      </c>
      <c r="Y185">
        <v>4.29</v>
      </c>
      <c r="AA185">
        <v>0</v>
      </c>
      <c r="AB185">
        <v>0</v>
      </c>
      <c r="AC185">
        <v>0</v>
      </c>
      <c r="AD185">
        <v>8.86</v>
      </c>
      <c r="AE185">
        <v>0</v>
      </c>
      <c r="AF185">
        <v>0</v>
      </c>
      <c r="AG185">
        <v>0</v>
      </c>
      <c r="AH185">
        <v>8.86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6</v>
      </c>
      <c r="AT185">
        <v>4.29</v>
      </c>
      <c r="AU185" t="s">
        <v>6</v>
      </c>
      <c r="AV185">
        <v>1</v>
      </c>
      <c r="AW185">
        <v>2</v>
      </c>
      <c r="AX185">
        <v>34650656</v>
      </c>
      <c r="AY185">
        <v>1</v>
      </c>
      <c r="AZ185">
        <v>0</v>
      </c>
      <c r="BA185">
        <v>171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Y185*Source!I164</f>
        <v>102.96000000000001</v>
      </c>
      <c r="CY185">
        <f>AD185</f>
        <v>8.86</v>
      </c>
      <c r="CZ185">
        <f>AH185</f>
        <v>8.86</v>
      </c>
      <c r="DA185">
        <f>AL185</f>
        <v>1</v>
      </c>
      <c r="DB185">
        <v>0</v>
      </c>
    </row>
    <row r="186" spans="1:106" x14ac:dyDescent="0.2">
      <c r="A186">
        <f>ROW(Source!A164)</f>
        <v>164</v>
      </c>
      <c r="B186">
        <v>34650331</v>
      </c>
      <c r="C186">
        <v>34650641</v>
      </c>
      <c r="D186">
        <v>31709492</v>
      </c>
      <c r="E186">
        <v>1</v>
      </c>
      <c r="F186">
        <v>1</v>
      </c>
      <c r="G186">
        <v>1</v>
      </c>
      <c r="H186">
        <v>1</v>
      </c>
      <c r="I186" t="s">
        <v>406</v>
      </c>
      <c r="J186" t="s">
        <v>6</v>
      </c>
      <c r="K186" t="s">
        <v>407</v>
      </c>
      <c r="L186">
        <v>1191</v>
      </c>
      <c r="N186">
        <v>1013</v>
      </c>
      <c r="O186" t="s">
        <v>405</v>
      </c>
      <c r="P186" t="s">
        <v>405</v>
      </c>
      <c r="Q186">
        <v>1</v>
      </c>
      <c r="W186">
        <v>0</v>
      </c>
      <c r="X186">
        <v>-1417349443</v>
      </c>
      <c r="Y186">
        <v>1.19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6</v>
      </c>
      <c r="AT186">
        <v>1.19</v>
      </c>
      <c r="AU186" t="s">
        <v>6</v>
      </c>
      <c r="AV186">
        <v>2</v>
      </c>
      <c r="AW186">
        <v>2</v>
      </c>
      <c r="AX186">
        <v>34650657</v>
      </c>
      <c r="AY186">
        <v>1</v>
      </c>
      <c r="AZ186">
        <v>0</v>
      </c>
      <c r="BA186">
        <v>172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Y186*Source!I164</f>
        <v>28.56</v>
      </c>
      <c r="CY186">
        <f>AD186</f>
        <v>0</v>
      </c>
      <c r="CZ186">
        <f>AH186</f>
        <v>0</v>
      </c>
      <c r="DA186">
        <f>AL186</f>
        <v>1</v>
      </c>
      <c r="DB186">
        <v>0</v>
      </c>
    </row>
    <row r="187" spans="1:106" x14ac:dyDescent="0.2">
      <c r="A187">
        <f>ROW(Source!A164)</f>
        <v>164</v>
      </c>
      <c r="B187">
        <v>34650331</v>
      </c>
      <c r="C187">
        <v>34650641</v>
      </c>
      <c r="D187">
        <v>31527023</v>
      </c>
      <c r="E187">
        <v>1</v>
      </c>
      <c r="F187">
        <v>1</v>
      </c>
      <c r="G187">
        <v>1</v>
      </c>
      <c r="H187">
        <v>2</v>
      </c>
      <c r="I187" t="s">
        <v>428</v>
      </c>
      <c r="J187" t="s">
        <v>429</v>
      </c>
      <c r="K187" t="s">
        <v>430</v>
      </c>
      <c r="L187">
        <v>1368</v>
      </c>
      <c r="N187">
        <v>1011</v>
      </c>
      <c r="O187" t="s">
        <v>411</v>
      </c>
      <c r="P187" t="s">
        <v>411</v>
      </c>
      <c r="Q187">
        <v>1</v>
      </c>
      <c r="W187">
        <v>0</v>
      </c>
      <c r="X187">
        <v>-2134233284</v>
      </c>
      <c r="Y187">
        <v>0.97</v>
      </c>
      <c r="AA187">
        <v>0</v>
      </c>
      <c r="AB187">
        <v>82.22</v>
      </c>
      <c r="AC187">
        <v>10.06</v>
      </c>
      <c r="AD187">
        <v>0</v>
      </c>
      <c r="AE187">
        <v>0</v>
      </c>
      <c r="AF187">
        <v>82.22</v>
      </c>
      <c r="AG187">
        <v>10.06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6</v>
      </c>
      <c r="AT187">
        <v>0.97</v>
      </c>
      <c r="AU187" t="s">
        <v>6</v>
      </c>
      <c r="AV187">
        <v>0</v>
      </c>
      <c r="AW187">
        <v>2</v>
      </c>
      <c r="AX187">
        <v>34650658</v>
      </c>
      <c r="AY187">
        <v>1</v>
      </c>
      <c r="AZ187">
        <v>0</v>
      </c>
      <c r="BA187">
        <v>173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Y187*Source!I164</f>
        <v>23.28</v>
      </c>
      <c r="CY187">
        <f>AB187</f>
        <v>82.22</v>
      </c>
      <c r="CZ187">
        <f>AF187</f>
        <v>82.22</v>
      </c>
      <c r="DA187">
        <f>AJ187</f>
        <v>1</v>
      </c>
      <c r="DB187">
        <v>0</v>
      </c>
    </row>
    <row r="188" spans="1:106" x14ac:dyDescent="0.2">
      <c r="A188">
        <f>ROW(Source!A164)</f>
        <v>164</v>
      </c>
      <c r="B188">
        <v>34650331</v>
      </c>
      <c r="C188">
        <v>34650641</v>
      </c>
      <c r="D188">
        <v>31528142</v>
      </c>
      <c r="E188">
        <v>1</v>
      </c>
      <c r="F188">
        <v>1</v>
      </c>
      <c r="G188">
        <v>1</v>
      </c>
      <c r="H188">
        <v>2</v>
      </c>
      <c r="I188" t="s">
        <v>423</v>
      </c>
      <c r="J188" t="s">
        <v>424</v>
      </c>
      <c r="K188" t="s">
        <v>425</v>
      </c>
      <c r="L188">
        <v>1368</v>
      </c>
      <c r="N188">
        <v>1011</v>
      </c>
      <c r="O188" t="s">
        <v>411</v>
      </c>
      <c r="P188" t="s">
        <v>411</v>
      </c>
      <c r="Q188">
        <v>1</v>
      </c>
      <c r="W188">
        <v>0</v>
      </c>
      <c r="X188">
        <v>1372534845</v>
      </c>
      <c r="Y188">
        <v>0.22</v>
      </c>
      <c r="AA188">
        <v>0</v>
      </c>
      <c r="AB188">
        <v>65.709999999999994</v>
      </c>
      <c r="AC188">
        <v>11.6</v>
      </c>
      <c r="AD188">
        <v>0</v>
      </c>
      <c r="AE188">
        <v>0</v>
      </c>
      <c r="AF188">
        <v>65.709999999999994</v>
      </c>
      <c r="AG188">
        <v>11.6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6</v>
      </c>
      <c r="AT188">
        <v>0.22</v>
      </c>
      <c r="AU188" t="s">
        <v>6</v>
      </c>
      <c r="AV188">
        <v>0</v>
      </c>
      <c r="AW188">
        <v>2</v>
      </c>
      <c r="AX188">
        <v>34650659</v>
      </c>
      <c r="AY188">
        <v>1</v>
      </c>
      <c r="AZ188">
        <v>0</v>
      </c>
      <c r="BA188">
        <v>174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Y188*Source!I164</f>
        <v>5.28</v>
      </c>
      <c r="CY188">
        <f>AB188</f>
        <v>65.709999999999994</v>
      </c>
      <c r="CZ188">
        <f>AF188</f>
        <v>65.709999999999994</v>
      </c>
      <c r="DA188">
        <f>AJ188</f>
        <v>1</v>
      </c>
      <c r="DB188">
        <v>0</v>
      </c>
    </row>
    <row r="189" spans="1:106" x14ac:dyDescent="0.2">
      <c r="A189">
        <f>ROW(Source!A164)</f>
        <v>164</v>
      </c>
      <c r="B189">
        <v>34650331</v>
      </c>
      <c r="C189">
        <v>34650641</v>
      </c>
      <c r="D189">
        <v>31450127</v>
      </c>
      <c r="E189">
        <v>1</v>
      </c>
      <c r="F189">
        <v>1</v>
      </c>
      <c r="G189">
        <v>1</v>
      </c>
      <c r="H189">
        <v>3</v>
      </c>
      <c r="I189" t="s">
        <v>46</v>
      </c>
      <c r="J189" t="s">
        <v>49</v>
      </c>
      <c r="K189" t="s">
        <v>47</v>
      </c>
      <c r="L189">
        <v>1346</v>
      </c>
      <c r="N189">
        <v>1009</v>
      </c>
      <c r="O189" t="s">
        <v>48</v>
      </c>
      <c r="P189" t="s">
        <v>48</v>
      </c>
      <c r="Q189">
        <v>1</v>
      </c>
      <c r="W189">
        <v>0</v>
      </c>
      <c r="X189">
        <v>813963326</v>
      </c>
      <c r="Y189">
        <v>0</v>
      </c>
      <c r="AA189">
        <v>1.82</v>
      </c>
      <c r="AB189">
        <v>0</v>
      </c>
      <c r="AC189">
        <v>0</v>
      </c>
      <c r="AD189">
        <v>0</v>
      </c>
      <c r="AE189">
        <v>1.82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0</v>
      </c>
      <c r="AU189" t="s">
        <v>6</v>
      </c>
      <c r="AV189">
        <v>0</v>
      </c>
      <c r="AW189">
        <v>2</v>
      </c>
      <c r="AX189">
        <v>34650663</v>
      </c>
      <c r="AY189">
        <v>1</v>
      </c>
      <c r="AZ189">
        <v>6144</v>
      </c>
      <c r="BA189">
        <v>178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Y189*Source!I164</f>
        <v>0</v>
      </c>
      <c r="CY189">
        <f t="shared" ref="CY189:CY198" si="30">AA189</f>
        <v>1.82</v>
      </c>
      <c r="CZ189">
        <f t="shared" ref="CZ189:CZ198" si="31">AE189</f>
        <v>1.82</v>
      </c>
      <c r="DA189">
        <f t="shared" ref="DA189:DA198" si="32">AI189</f>
        <v>1</v>
      </c>
      <c r="DB189">
        <v>0</v>
      </c>
    </row>
    <row r="190" spans="1:106" x14ac:dyDescent="0.2">
      <c r="A190">
        <f>ROW(Source!A164)</f>
        <v>164</v>
      </c>
      <c r="B190">
        <v>34650331</v>
      </c>
      <c r="C190">
        <v>34650641</v>
      </c>
      <c r="D190">
        <v>31441448</v>
      </c>
      <c r="E190">
        <v>17</v>
      </c>
      <c r="F190">
        <v>1</v>
      </c>
      <c r="G190">
        <v>1</v>
      </c>
      <c r="H190">
        <v>3</v>
      </c>
      <c r="I190" t="s">
        <v>223</v>
      </c>
      <c r="J190" t="s">
        <v>6</v>
      </c>
      <c r="K190" t="s">
        <v>224</v>
      </c>
      <c r="L190">
        <v>1346</v>
      </c>
      <c r="N190">
        <v>1009</v>
      </c>
      <c r="O190" t="s">
        <v>48</v>
      </c>
      <c r="P190" t="s">
        <v>48</v>
      </c>
      <c r="Q190">
        <v>1</v>
      </c>
      <c r="W190">
        <v>0</v>
      </c>
      <c r="X190">
        <v>-952279783</v>
      </c>
      <c r="Y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1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0</v>
      </c>
      <c r="AU190" t="s">
        <v>6</v>
      </c>
      <c r="AV190">
        <v>0</v>
      </c>
      <c r="AW190">
        <v>2</v>
      </c>
      <c r="AX190">
        <v>34650664</v>
      </c>
      <c r="AY190">
        <v>1</v>
      </c>
      <c r="AZ190">
        <v>0</v>
      </c>
      <c r="BA190">
        <v>179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Y190*Source!I164</f>
        <v>0</v>
      </c>
      <c r="CY190">
        <f t="shared" si="30"/>
        <v>0</v>
      </c>
      <c r="CZ190">
        <f t="shared" si="31"/>
        <v>0</v>
      </c>
      <c r="DA190">
        <f t="shared" si="32"/>
        <v>1</v>
      </c>
      <c r="DB190">
        <v>0</v>
      </c>
    </row>
    <row r="191" spans="1:106" x14ac:dyDescent="0.2">
      <c r="A191">
        <f>ROW(Source!A164)</f>
        <v>164</v>
      </c>
      <c r="B191">
        <v>34650331</v>
      </c>
      <c r="C191">
        <v>34650641</v>
      </c>
      <c r="D191">
        <v>31440934</v>
      </c>
      <c r="E191">
        <v>17</v>
      </c>
      <c r="F191">
        <v>1</v>
      </c>
      <c r="G191">
        <v>1</v>
      </c>
      <c r="H191">
        <v>3</v>
      </c>
      <c r="I191" t="s">
        <v>62</v>
      </c>
      <c r="J191" t="s">
        <v>6</v>
      </c>
      <c r="K191" t="s">
        <v>63</v>
      </c>
      <c r="L191">
        <v>1346</v>
      </c>
      <c r="N191">
        <v>1009</v>
      </c>
      <c r="O191" t="s">
        <v>48</v>
      </c>
      <c r="P191" t="s">
        <v>48</v>
      </c>
      <c r="Q191">
        <v>1</v>
      </c>
      <c r="W191">
        <v>0</v>
      </c>
      <c r="X191">
        <v>-1111733769</v>
      </c>
      <c r="Y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0</v>
      </c>
      <c r="AU191" t="s">
        <v>6</v>
      </c>
      <c r="AV191">
        <v>0</v>
      </c>
      <c r="AW191">
        <v>2</v>
      </c>
      <c r="AX191">
        <v>34650665</v>
      </c>
      <c r="AY191">
        <v>1</v>
      </c>
      <c r="AZ191">
        <v>0</v>
      </c>
      <c r="BA191">
        <v>180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Y191*Source!I164</f>
        <v>0</v>
      </c>
      <c r="CY191">
        <f t="shared" si="30"/>
        <v>0</v>
      </c>
      <c r="CZ191">
        <f t="shared" si="31"/>
        <v>0</v>
      </c>
      <c r="DA191">
        <f t="shared" si="32"/>
        <v>1</v>
      </c>
      <c r="DB191">
        <v>0</v>
      </c>
    </row>
    <row r="192" spans="1:106" x14ac:dyDescent="0.2">
      <c r="A192">
        <f>ROW(Source!A164)</f>
        <v>164</v>
      </c>
      <c r="B192">
        <v>34650331</v>
      </c>
      <c r="C192">
        <v>34650641</v>
      </c>
      <c r="D192">
        <v>31443318</v>
      </c>
      <c r="E192">
        <v>17</v>
      </c>
      <c r="F192">
        <v>1</v>
      </c>
      <c r="G192">
        <v>1</v>
      </c>
      <c r="H192">
        <v>3</v>
      </c>
      <c r="I192" t="s">
        <v>65</v>
      </c>
      <c r="J192" t="s">
        <v>6</v>
      </c>
      <c r="K192" t="s">
        <v>66</v>
      </c>
      <c r="L192">
        <v>1348</v>
      </c>
      <c r="N192">
        <v>1009</v>
      </c>
      <c r="O192" t="s">
        <v>58</v>
      </c>
      <c r="P192" t="s">
        <v>58</v>
      </c>
      <c r="Q192">
        <v>1000</v>
      </c>
      <c r="W192">
        <v>0</v>
      </c>
      <c r="X192">
        <v>1613753229</v>
      </c>
      <c r="Y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0</v>
      </c>
      <c r="AU192" t="s">
        <v>6</v>
      </c>
      <c r="AV192">
        <v>0</v>
      </c>
      <c r="AW192">
        <v>2</v>
      </c>
      <c r="AX192">
        <v>34650666</v>
      </c>
      <c r="AY192">
        <v>1</v>
      </c>
      <c r="AZ192">
        <v>0</v>
      </c>
      <c r="BA192">
        <v>181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Y192*Source!I164</f>
        <v>0</v>
      </c>
      <c r="CY192">
        <f t="shared" si="30"/>
        <v>0</v>
      </c>
      <c r="CZ192">
        <f t="shared" si="31"/>
        <v>0</v>
      </c>
      <c r="DA192">
        <f t="shared" si="32"/>
        <v>1</v>
      </c>
      <c r="DB192">
        <v>0</v>
      </c>
    </row>
    <row r="193" spans="1:106" x14ac:dyDescent="0.2">
      <c r="A193">
        <f>ROW(Source!A164)</f>
        <v>164</v>
      </c>
      <c r="B193">
        <v>34650331</v>
      </c>
      <c r="C193">
        <v>34650641</v>
      </c>
      <c r="D193">
        <v>31482963</v>
      </c>
      <c r="E193">
        <v>1</v>
      </c>
      <c r="F193">
        <v>1</v>
      </c>
      <c r="G193">
        <v>1</v>
      </c>
      <c r="H193">
        <v>3</v>
      </c>
      <c r="I193" t="s">
        <v>72</v>
      </c>
      <c r="J193" t="s">
        <v>74</v>
      </c>
      <c r="K193" t="s">
        <v>73</v>
      </c>
      <c r="L193">
        <v>1348</v>
      </c>
      <c r="N193">
        <v>1009</v>
      </c>
      <c r="O193" t="s">
        <v>58</v>
      </c>
      <c r="P193" t="s">
        <v>58</v>
      </c>
      <c r="Q193">
        <v>1000</v>
      </c>
      <c r="W193">
        <v>0</v>
      </c>
      <c r="X193">
        <v>654489916</v>
      </c>
      <c r="Y193">
        <v>0</v>
      </c>
      <c r="AA193">
        <v>9550.01</v>
      </c>
      <c r="AB193">
        <v>0</v>
      </c>
      <c r="AC193">
        <v>0</v>
      </c>
      <c r="AD193">
        <v>0</v>
      </c>
      <c r="AE193">
        <v>9550.01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0</v>
      </c>
      <c r="AU193" t="s">
        <v>6</v>
      </c>
      <c r="AV193">
        <v>0</v>
      </c>
      <c r="AW193">
        <v>2</v>
      </c>
      <c r="AX193">
        <v>34650667</v>
      </c>
      <c r="AY193">
        <v>1</v>
      </c>
      <c r="AZ193">
        <v>6144</v>
      </c>
      <c r="BA193">
        <v>182</v>
      </c>
      <c r="BB193">
        <v>3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Y193*Source!I164</f>
        <v>0</v>
      </c>
      <c r="CY193">
        <f t="shared" si="30"/>
        <v>9550.01</v>
      </c>
      <c r="CZ193">
        <f t="shared" si="31"/>
        <v>9550.01</v>
      </c>
      <c r="DA193">
        <f t="shared" si="32"/>
        <v>1</v>
      </c>
      <c r="DB193">
        <v>0</v>
      </c>
    </row>
    <row r="194" spans="1:106" x14ac:dyDescent="0.2">
      <c r="A194">
        <f>ROW(Source!A164)</f>
        <v>164</v>
      </c>
      <c r="B194">
        <v>34650331</v>
      </c>
      <c r="C194">
        <v>34650641</v>
      </c>
      <c r="D194">
        <v>31483792</v>
      </c>
      <c r="E194">
        <v>1</v>
      </c>
      <c r="F194">
        <v>1</v>
      </c>
      <c r="G194">
        <v>1</v>
      </c>
      <c r="H194">
        <v>3</v>
      </c>
      <c r="I194" t="s">
        <v>189</v>
      </c>
      <c r="J194" t="s">
        <v>161</v>
      </c>
      <c r="K194" t="s">
        <v>190</v>
      </c>
      <c r="L194">
        <v>1348</v>
      </c>
      <c r="N194">
        <v>1009</v>
      </c>
      <c r="O194" t="s">
        <v>58</v>
      </c>
      <c r="P194" t="s">
        <v>58</v>
      </c>
      <c r="Q194">
        <v>1000</v>
      </c>
      <c r="W194">
        <v>0</v>
      </c>
      <c r="X194">
        <v>-2124557522</v>
      </c>
      <c r="Y194">
        <v>0</v>
      </c>
      <c r="AA194">
        <v>6667</v>
      </c>
      <c r="AB194">
        <v>0</v>
      </c>
      <c r="AC194">
        <v>0</v>
      </c>
      <c r="AD194">
        <v>0</v>
      </c>
      <c r="AE194">
        <v>6667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0</v>
      </c>
      <c r="AU194" t="s">
        <v>6</v>
      </c>
      <c r="AV194">
        <v>0</v>
      </c>
      <c r="AW194">
        <v>2</v>
      </c>
      <c r="AX194">
        <v>34650668</v>
      </c>
      <c r="AY194">
        <v>1</v>
      </c>
      <c r="AZ194">
        <v>6144</v>
      </c>
      <c r="BA194">
        <v>183</v>
      </c>
      <c r="BB194">
        <v>3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Y194*Source!I164</f>
        <v>0</v>
      </c>
      <c r="CY194">
        <f t="shared" si="30"/>
        <v>6667</v>
      </c>
      <c r="CZ194">
        <f t="shared" si="31"/>
        <v>6667</v>
      </c>
      <c r="DA194">
        <f t="shared" si="32"/>
        <v>1</v>
      </c>
      <c r="DB194">
        <v>0</v>
      </c>
    </row>
    <row r="195" spans="1:106" x14ac:dyDescent="0.2">
      <c r="A195">
        <f>ROW(Source!A164)</f>
        <v>164</v>
      </c>
      <c r="B195">
        <v>34650331</v>
      </c>
      <c r="C195">
        <v>34650641</v>
      </c>
      <c r="D195">
        <v>31443118</v>
      </c>
      <c r="E195">
        <v>17</v>
      </c>
      <c r="F195">
        <v>1</v>
      </c>
      <c r="G195">
        <v>1</v>
      </c>
      <c r="H195">
        <v>3</v>
      </c>
      <c r="I195" t="s">
        <v>84</v>
      </c>
      <c r="J195" t="s">
        <v>6</v>
      </c>
      <c r="K195" t="s">
        <v>85</v>
      </c>
      <c r="L195">
        <v>1354</v>
      </c>
      <c r="N195">
        <v>1010</v>
      </c>
      <c r="O195" t="s">
        <v>31</v>
      </c>
      <c r="P195" t="s">
        <v>31</v>
      </c>
      <c r="Q195">
        <v>1</v>
      </c>
      <c r="W195">
        <v>0</v>
      </c>
      <c r="X195">
        <v>-1974579473</v>
      </c>
      <c r="Y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0</v>
      </c>
      <c r="AU195" t="s">
        <v>6</v>
      </c>
      <c r="AV195">
        <v>0</v>
      </c>
      <c r="AW195">
        <v>2</v>
      </c>
      <c r="AX195">
        <v>34650669</v>
      </c>
      <c r="AY195">
        <v>1</v>
      </c>
      <c r="AZ195">
        <v>0</v>
      </c>
      <c r="BA195">
        <v>184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Y195*Source!I164</f>
        <v>0</v>
      </c>
      <c r="CY195">
        <f t="shared" si="30"/>
        <v>0</v>
      </c>
      <c r="CZ195">
        <f t="shared" si="31"/>
        <v>0</v>
      </c>
      <c r="DA195">
        <f t="shared" si="32"/>
        <v>1</v>
      </c>
      <c r="DB195">
        <v>0</v>
      </c>
    </row>
    <row r="196" spans="1:106" x14ac:dyDescent="0.2">
      <c r="A196">
        <f>ROW(Source!A164)</f>
        <v>164</v>
      </c>
      <c r="B196">
        <v>34650331</v>
      </c>
      <c r="C196">
        <v>34650641</v>
      </c>
      <c r="D196">
        <v>0</v>
      </c>
      <c r="E196">
        <v>0</v>
      </c>
      <c r="F196">
        <v>1</v>
      </c>
      <c r="G196">
        <v>1</v>
      </c>
      <c r="H196">
        <v>3</v>
      </c>
      <c r="I196" t="s">
        <v>29</v>
      </c>
      <c r="J196" t="s">
        <v>32</v>
      </c>
      <c r="K196" t="s">
        <v>238</v>
      </c>
      <c r="L196">
        <v>1354</v>
      </c>
      <c r="N196">
        <v>1010</v>
      </c>
      <c r="O196" t="s">
        <v>31</v>
      </c>
      <c r="P196" t="s">
        <v>31</v>
      </c>
      <c r="Q196">
        <v>1</v>
      </c>
      <c r="W196">
        <v>0</v>
      </c>
      <c r="X196">
        <v>-871826488</v>
      </c>
      <c r="Y196">
        <v>0</v>
      </c>
      <c r="AA196">
        <v>270.19</v>
      </c>
      <c r="AB196">
        <v>0</v>
      </c>
      <c r="AC196">
        <v>0</v>
      </c>
      <c r="AD196">
        <v>0</v>
      </c>
      <c r="AE196">
        <v>270.19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0</v>
      </c>
      <c r="AU196" t="s">
        <v>6</v>
      </c>
      <c r="AV196">
        <v>0</v>
      </c>
      <c r="AW196">
        <v>1</v>
      </c>
      <c r="AX196">
        <v>-1</v>
      </c>
      <c r="AY196">
        <v>0</v>
      </c>
      <c r="AZ196">
        <v>0</v>
      </c>
      <c r="BA196" t="s">
        <v>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Y196*Source!I164</f>
        <v>0</v>
      </c>
      <c r="CY196">
        <f t="shared" si="30"/>
        <v>270.19</v>
      </c>
      <c r="CZ196">
        <f t="shared" si="31"/>
        <v>270.19</v>
      </c>
      <c r="DA196">
        <f t="shared" si="32"/>
        <v>1</v>
      </c>
      <c r="DB196">
        <v>0</v>
      </c>
    </row>
    <row r="197" spans="1:106" x14ac:dyDescent="0.2">
      <c r="A197">
        <f>ROW(Source!A164)</f>
        <v>164</v>
      </c>
      <c r="B197">
        <v>34650331</v>
      </c>
      <c r="C197">
        <v>34650641</v>
      </c>
      <c r="D197">
        <v>0</v>
      </c>
      <c r="E197">
        <v>0</v>
      </c>
      <c r="F197">
        <v>1</v>
      </c>
      <c r="G197">
        <v>1</v>
      </c>
      <c r="H197">
        <v>3</v>
      </c>
      <c r="I197" t="s">
        <v>29</v>
      </c>
      <c r="J197" t="s">
        <v>39</v>
      </c>
      <c r="K197" t="s">
        <v>241</v>
      </c>
      <c r="L197">
        <v>1354</v>
      </c>
      <c r="N197">
        <v>1010</v>
      </c>
      <c r="O197" t="s">
        <v>31</v>
      </c>
      <c r="P197" t="s">
        <v>31</v>
      </c>
      <c r="Q197">
        <v>1</v>
      </c>
      <c r="W197">
        <v>0</v>
      </c>
      <c r="X197">
        <v>821835042</v>
      </c>
      <c r="Y197">
        <v>1</v>
      </c>
      <c r="AA197">
        <v>694.67</v>
      </c>
      <c r="AB197">
        <v>0</v>
      </c>
      <c r="AC197">
        <v>0</v>
      </c>
      <c r="AD197">
        <v>0</v>
      </c>
      <c r="AE197">
        <v>694.67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0</v>
      </c>
      <c r="AP197">
        <v>0</v>
      </c>
      <c r="AQ197">
        <v>0</v>
      </c>
      <c r="AR197">
        <v>0</v>
      </c>
      <c r="AS197" t="s">
        <v>6</v>
      </c>
      <c r="AT197">
        <v>1</v>
      </c>
      <c r="AU197" t="s">
        <v>6</v>
      </c>
      <c r="AV197">
        <v>0</v>
      </c>
      <c r="AW197">
        <v>1</v>
      </c>
      <c r="AX197">
        <v>-1</v>
      </c>
      <c r="AY197">
        <v>0</v>
      </c>
      <c r="AZ197">
        <v>0</v>
      </c>
      <c r="BA197" t="s">
        <v>6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Y197*Source!I164</f>
        <v>24</v>
      </c>
      <c r="CY197">
        <f t="shared" si="30"/>
        <v>694.67</v>
      </c>
      <c r="CZ197">
        <f t="shared" si="31"/>
        <v>694.67</v>
      </c>
      <c r="DA197">
        <f t="shared" si="32"/>
        <v>1</v>
      </c>
      <c r="DB197">
        <v>0</v>
      </c>
    </row>
    <row r="198" spans="1:106" x14ac:dyDescent="0.2">
      <c r="A198">
        <f>ROW(Source!A164)</f>
        <v>164</v>
      </c>
      <c r="B198">
        <v>34650331</v>
      </c>
      <c r="C198">
        <v>34650641</v>
      </c>
      <c r="D198">
        <v>0</v>
      </c>
      <c r="E198">
        <v>0</v>
      </c>
      <c r="F198">
        <v>1</v>
      </c>
      <c r="G198">
        <v>1</v>
      </c>
      <c r="H198">
        <v>3</v>
      </c>
      <c r="I198" t="s">
        <v>29</v>
      </c>
      <c r="J198" t="s">
        <v>43</v>
      </c>
      <c r="K198" t="s">
        <v>244</v>
      </c>
      <c r="L198">
        <v>1348</v>
      </c>
      <c r="N198">
        <v>1009</v>
      </c>
      <c r="O198" t="s">
        <v>58</v>
      </c>
      <c r="P198" t="s">
        <v>58</v>
      </c>
      <c r="Q198">
        <v>1000</v>
      </c>
      <c r="W198">
        <v>0</v>
      </c>
      <c r="X198">
        <v>1945123062</v>
      </c>
      <c r="Y198">
        <v>0</v>
      </c>
      <c r="AA198">
        <v>9040.01</v>
      </c>
      <c r="AB198">
        <v>0</v>
      </c>
      <c r="AC198">
        <v>0</v>
      </c>
      <c r="AD198">
        <v>0</v>
      </c>
      <c r="AE198">
        <v>9040.01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1</v>
      </c>
      <c r="AO198">
        <v>0</v>
      </c>
      <c r="AP198">
        <v>0</v>
      </c>
      <c r="AQ198">
        <v>0</v>
      </c>
      <c r="AR198">
        <v>0</v>
      </c>
      <c r="AS198" t="s">
        <v>6</v>
      </c>
      <c r="AT198">
        <v>0</v>
      </c>
      <c r="AU198" t="s">
        <v>6</v>
      </c>
      <c r="AV198">
        <v>0</v>
      </c>
      <c r="AW198">
        <v>1</v>
      </c>
      <c r="AX198">
        <v>-1</v>
      </c>
      <c r="AY198">
        <v>0</v>
      </c>
      <c r="AZ198">
        <v>0</v>
      </c>
      <c r="BA198" t="s">
        <v>6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Y198*Source!I164</f>
        <v>0</v>
      </c>
      <c r="CY198">
        <f t="shared" si="30"/>
        <v>9040.01</v>
      </c>
      <c r="CZ198">
        <f t="shared" si="31"/>
        <v>9040.01</v>
      </c>
      <c r="DA198">
        <f t="shared" si="32"/>
        <v>1</v>
      </c>
      <c r="DB198">
        <v>0</v>
      </c>
    </row>
    <row r="199" spans="1:106" x14ac:dyDescent="0.2">
      <c r="A199">
        <f>ROW(Source!A165)</f>
        <v>165</v>
      </c>
      <c r="B199">
        <v>34650332</v>
      </c>
      <c r="C199">
        <v>34650641</v>
      </c>
      <c r="D199">
        <v>31709594</v>
      </c>
      <c r="E199">
        <v>1</v>
      </c>
      <c r="F199">
        <v>1</v>
      </c>
      <c r="G199">
        <v>1</v>
      </c>
      <c r="H199">
        <v>1</v>
      </c>
      <c r="I199" t="s">
        <v>418</v>
      </c>
      <c r="J199" t="s">
        <v>6</v>
      </c>
      <c r="K199" t="s">
        <v>419</v>
      </c>
      <c r="L199">
        <v>1191</v>
      </c>
      <c r="N199">
        <v>1013</v>
      </c>
      <c r="O199" t="s">
        <v>405</v>
      </c>
      <c r="P199" t="s">
        <v>405</v>
      </c>
      <c r="Q199">
        <v>1</v>
      </c>
      <c r="W199">
        <v>0</v>
      </c>
      <c r="X199">
        <v>-719309759</v>
      </c>
      <c r="Y199">
        <v>4.29</v>
      </c>
      <c r="AA199">
        <v>0</v>
      </c>
      <c r="AB199">
        <v>0</v>
      </c>
      <c r="AC199">
        <v>0</v>
      </c>
      <c r="AD199">
        <v>162.13999999999999</v>
      </c>
      <c r="AE199">
        <v>0</v>
      </c>
      <c r="AF199">
        <v>0</v>
      </c>
      <c r="AG199">
        <v>0</v>
      </c>
      <c r="AH199">
        <v>8.86</v>
      </c>
      <c r="AI199">
        <v>1</v>
      </c>
      <c r="AJ199">
        <v>1</v>
      </c>
      <c r="AK199">
        <v>1</v>
      </c>
      <c r="AL199">
        <v>18.3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6</v>
      </c>
      <c r="AT199">
        <v>4.29</v>
      </c>
      <c r="AU199" t="s">
        <v>6</v>
      </c>
      <c r="AV199">
        <v>1</v>
      </c>
      <c r="AW199">
        <v>2</v>
      </c>
      <c r="AX199">
        <v>34650656</v>
      </c>
      <c r="AY199">
        <v>1</v>
      </c>
      <c r="AZ199">
        <v>0</v>
      </c>
      <c r="BA199">
        <v>185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Y199*Source!I165</f>
        <v>102.96000000000001</v>
      </c>
      <c r="CY199">
        <f>AD199</f>
        <v>162.13999999999999</v>
      </c>
      <c r="CZ199">
        <f>AH199</f>
        <v>8.86</v>
      </c>
      <c r="DA199">
        <f>AL199</f>
        <v>18.3</v>
      </c>
      <c r="DB199">
        <v>0</v>
      </c>
    </row>
    <row r="200" spans="1:106" x14ac:dyDescent="0.2">
      <c r="A200">
        <f>ROW(Source!A165)</f>
        <v>165</v>
      </c>
      <c r="B200">
        <v>34650332</v>
      </c>
      <c r="C200">
        <v>34650641</v>
      </c>
      <c r="D200">
        <v>31709492</v>
      </c>
      <c r="E200">
        <v>1</v>
      </c>
      <c r="F200">
        <v>1</v>
      </c>
      <c r="G200">
        <v>1</v>
      </c>
      <c r="H200">
        <v>1</v>
      </c>
      <c r="I200" t="s">
        <v>406</v>
      </c>
      <c r="J200" t="s">
        <v>6</v>
      </c>
      <c r="K200" t="s">
        <v>407</v>
      </c>
      <c r="L200">
        <v>1191</v>
      </c>
      <c r="N200">
        <v>1013</v>
      </c>
      <c r="O200" t="s">
        <v>405</v>
      </c>
      <c r="P200" t="s">
        <v>405</v>
      </c>
      <c r="Q200">
        <v>1</v>
      </c>
      <c r="W200">
        <v>0</v>
      </c>
      <c r="X200">
        <v>-1417349443</v>
      </c>
      <c r="Y200">
        <v>1.19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18.3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6</v>
      </c>
      <c r="AT200">
        <v>1.19</v>
      </c>
      <c r="AU200" t="s">
        <v>6</v>
      </c>
      <c r="AV200">
        <v>2</v>
      </c>
      <c r="AW200">
        <v>2</v>
      </c>
      <c r="AX200">
        <v>34650657</v>
      </c>
      <c r="AY200">
        <v>1</v>
      </c>
      <c r="AZ200">
        <v>0</v>
      </c>
      <c r="BA200">
        <v>186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Y200*Source!I165</f>
        <v>28.56</v>
      </c>
      <c r="CY200">
        <f>AD200</f>
        <v>0</v>
      </c>
      <c r="CZ200">
        <f>AH200</f>
        <v>0</v>
      </c>
      <c r="DA200">
        <f>AL200</f>
        <v>1</v>
      </c>
      <c r="DB200">
        <v>0</v>
      </c>
    </row>
    <row r="201" spans="1:106" x14ac:dyDescent="0.2">
      <c r="A201">
        <f>ROW(Source!A165)</f>
        <v>165</v>
      </c>
      <c r="B201">
        <v>34650332</v>
      </c>
      <c r="C201">
        <v>34650641</v>
      </c>
      <c r="D201">
        <v>31527023</v>
      </c>
      <c r="E201">
        <v>1</v>
      </c>
      <c r="F201">
        <v>1</v>
      </c>
      <c r="G201">
        <v>1</v>
      </c>
      <c r="H201">
        <v>2</v>
      </c>
      <c r="I201" t="s">
        <v>428</v>
      </c>
      <c r="J201" t="s">
        <v>429</v>
      </c>
      <c r="K201" t="s">
        <v>430</v>
      </c>
      <c r="L201">
        <v>1368</v>
      </c>
      <c r="N201">
        <v>1011</v>
      </c>
      <c r="O201" t="s">
        <v>411</v>
      </c>
      <c r="P201" t="s">
        <v>411</v>
      </c>
      <c r="Q201">
        <v>1</v>
      </c>
      <c r="W201">
        <v>0</v>
      </c>
      <c r="X201">
        <v>-2134233284</v>
      </c>
      <c r="Y201">
        <v>0.97</v>
      </c>
      <c r="AA201">
        <v>0</v>
      </c>
      <c r="AB201">
        <v>1027.75</v>
      </c>
      <c r="AC201">
        <v>184.1</v>
      </c>
      <c r="AD201">
        <v>0</v>
      </c>
      <c r="AE201">
        <v>0</v>
      </c>
      <c r="AF201">
        <v>82.22</v>
      </c>
      <c r="AG201">
        <v>10.06</v>
      </c>
      <c r="AH201">
        <v>0</v>
      </c>
      <c r="AI201">
        <v>1</v>
      </c>
      <c r="AJ201">
        <v>12.5</v>
      </c>
      <c r="AK201">
        <v>18.3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6</v>
      </c>
      <c r="AT201">
        <v>0.97</v>
      </c>
      <c r="AU201" t="s">
        <v>6</v>
      </c>
      <c r="AV201">
        <v>0</v>
      </c>
      <c r="AW201">
        <v>2</v>
      </c>
      <c r="AX201">
        <v>34650658</v>
      </c>
      <c r="AY201">
        <v>1</v>
      </c>
      <c r="AZ201">
        <v>0</v>
      </c>
      <c r="BA201">
        <v>187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Y201*Source!I165</f>
        <v>23.28</v>
      </c>
      <c r="CY201">
        <f>AB201</f>
        <v>1027.75</v>
      </c>
      <c r="CZ201">
        <f>AF201</f>
        <v>82.22</v>
      </c>
      <c r="DA201">
        <f>AJ201</f>
        <v>12.5</v>
      </c>
      <c r="DB201">
        <v>0</v>
      </c>
    </row>
    <row r="202" spans="1:106" x14ac:dyDescent="0.2">
      <c r="A202">
        <f>ROW(Source!A165)</f>
        <v>165</v>
      </c>
      <c r="B202">
        <v>34650332</v>
      </c>
      <c r="C202">
        <v>34650641</v>
      </c>
      <c r="D202">
        <v>31528142</v>
      </c>
      <c r="E202">
        <v>1</v>
      </c>
      <c r="F202">
        <v>1</v>
      </c>
      <c r="G202">
        <v>1</v>
      </c>
      <c r="H202">
        <v>2</v>
      </c>
      <c r="I202" t="s">
        <v>423</v>
      </c>
      <c r="J202" t="s">
        <v>424</v>
      </c>
      <c r="K202" t="s">
        <v>425</v>
      </c>
      <c r="L202">
        <v>1368</v>
      </c>
      <c r="N202">
        <v>1011</v>
      </c>
      <c r="O202" t="s">
        <v>411</v>
      </c>
      <c r="P202" t="s">
        <v>411</v>
      </c>
      <c r="Q202">
        <v>1</v>
      </c>
      <c r="W202">
        <v>0</v>
      </c>
      <c r="X202">
        <v>1372534845</v>
      </c>
      <c r="Y202">
        <v>0.22</v>
      </c>
      <c r="AA202">
        <v>0</v>
      </c>
      <c r="AB202">
        <v>821.38</v>
      </c>
      <c r="AC202">
        <v>212.28</v>
      </c>
      <c r="AD202">
        <v>0</v>
      </c>
      <c r="AE202">
        <v>0</v>
      </c>
      <c r="AF202">
        <v>65.709999999999994</v>
      </c>
      <c r="AG202">
        <v>11.6</v>
      </c>
      <c r="AH202">
        <v>0</v>
      </c>
      <c r="AI202">
        <v>1</v>
      </c>
      <c r="AJ202">
        <v>12.5</v>
      </c>
      <c r="AK202">
        <v>18.3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6</v>
      </c>
      <c r="AT202">
        <v>0.22</v>
      </c>
      <c r="AU202" t="s">
        <v>6</v>
      </c>
      <c r="AV202">
        <v>0</v>
      </c>
      <c r="AW202">
        <v>2</v>
      </c>
      <c r="AX202">
        <v>34650659</v>
      </c>
      <c r="AY202">
        <v>1</v>
      </c>
      <c r="AZ202">
        <v>0</v>
      </c>
      <c r="BA202">
        <v>188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Y202*Source!I165</f>
        <v>5.28</v>
      </c>
      <c r="CY202">
        <f>AB202</f>
        <v>821.38</v>
      </c>
      <c r="CZ202">
        <f>AF202</f>
        <v>65.709999999999994</v>
      </c>
      <c r="DA202">
        <f>AJ202</f>
        <v>12.5</v>
      </c>
      <c r="DB202">
        <v>0</v>
      </c>
    </row>
    <row r="203" spans="1:106" x14ac:dyDescent="0.2">
      <c r="A203">
        <f>ROW(Source!A165)</f>
        <v>165</v>
      </c>
      <c r="B203">
        <v>34650332</v>
      </c>
      <c r="C203">
        <v>34650641</v>
      </c>
      <c r="D203">
        <v>31450127</v>
      </c>
      <c r="E203">
        <v>1</v>
      </c>
      <c r="F203">
        <v>1</v>
      </c>
      <c r="G203">
        <v>1</v>
      </c>
      <c r="H203">
        <v>3</v>
      </c>
      <c r="I203" t="s">
        <v>46</v>
      </c>
      <c r="J203" t="s">
        <v>49</v>
      </c>
      <c r="K203" t="s">
        <v>47</v>
      </c>
      <c r="L203">
        <v>1346</v>
      </c>
      <c r="N203">
        <v>1009</v>
      </c>
      <c r="O203" t="s">
        <v>48</v>
      </c>
      <c r="P203" t="s">
        <v>48</v>
      </c>
      <c r="Q203">
        <v>1</v>
      </c>
      <c r="W203">
        <v>0</v>
      </c>
      <c r="X203">
        <v>813963326</v>
      </c>
      <c r="Y203">
        <v>0</v>
      </c>
      <c r="AA203">
        <v>13.65</v>
      </c>
      <c r="AB203">
        <v>0</v>
      </c>
      <c r="AC203">
        <v>0</v>
      </c>
      <c r="AD203">
        <v>0</v>
      </c>
      <c r="AE203">
        <v>1.82</v>
      </c>
      <c r="AF203">
        <v>0</v>
      </c>
      <c r="AG203">
        <v>0</v>
      </c>
      <c r="AH203">
        <v>0</v>
      </c>
      <c r="AI203">
        <v>7.5</v>
      </c>
      <c r="AJ203">
        <v>1</v>
      </c>
      <c r="AK203">
        <v>1</v>
      </c>
      <c r="AL203">
        <v>1</v>
      </c>
      <c r="AN203">
        <v>0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0</v>
      </c>
      <c r="AU203" t="s">
        <v>6</v>
      </c>
      <c r="AV203">
        <v>0</v>
      </c>
      <c r="AW203">
        <v>2</v>
      </c>
      <c r="AX203">
        <v>34650663</v>
      </c>
      <c r="AY203">
        <v>1</v>
      </c>
      <c r="AZ203">
        <v>6144</v>
      </c>
      <c r="BA203">
        <v>192</v>
      </c>
      <c r="BB203">
        <v>3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Y203*Source!I165</f>
        <v>0</v>
      </c>
      <c r="CY203">
        <f t="shared" ref="CY203:CY212" si="33">AA203</f>
        <v>13.65</v>
      </c>
      <c r="CZ203">
        <f t="shared" ref="CZ203:CZ212" si="34">AE203</f>
        <v>1.82</v>
      </c>
      <c r="DA203">
        <f t="shared" ref="DA203:DA212" si="35">AI203</f>
        <v>7.5</v>
      </c>
      <c r="DB203">
        <v>0</v>
      </c>
    </row>
    <row r="204" spans="1:106" x14ac:dyDescent="0.2">
      <c r="A204">
        <f>ROW(Source!A165)</f>
        <v>165</v>
      </c>
      <c r="B204">
        <v>34650332</v>
      </c>
      <c r="C204">
        <v>34650641</v>
      </c>
      <c r="D204">
        <v>31441448</v>
      </c>
      <c r="E204">
        <v>17</v>
      </c>
      <c r="F204">
        <v>1</v>
      </c>
      <c r="G204">
        <v>1</v>
      </c>
      <c r="H204">
        <v>3</v>
      </c>
      <c r="I204" t="s">
        <v>223</v>
      </c>
      <c r="J204" t="s">
        <v>6</v>
      </c>
      <c r="K204" t="s">
        <v>224</v>
      </c>
      <c r="L204">
        <v>1346</v>
      </c>
      <c r="N204">
        <v>1009</v>
      </c>
      <c r="O204" t="s">
        <v>48</v>
      </c>
      <c r="P204" t="s">
        <v>48</v>
      </c>
      <c r="Q204">
        <v>1</v>
      </c>
      <c r="W204">
        <v>0</v>
      </c>
      <c r="X204">
        <v>-952279783</v>
      </c>
      <c r="Y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7.5</v>
      </c>
      <c r="AJ204">
        <v>1</v>
      </c>
      <c r="AK204">
        <v>1</v>
      </c>
      <c r="AL204">
        <v>1</v>
      </c>
      <c r="AN204">
        <v>1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0</v>
      </c>
      <c r="AU204" t="s">
        <v>6</v>
      </c>
      <c r="AV204">
        <v>0</v>
      </c>
      <c r="AW204">
        <v>2</v>
      </c>
      <c r="AX204">
        <v>34650664</v>
      </c>
      <c r="AY204">
        <v>1</v>
      </c>
      <c r="AZ204">
        <v>0</v>
      </c>
      <c r="BA204">
        <v>193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Y204*Source!I165</f>
        <v>0</v>
      </c>
      <c r="CY204">
        <f t="shared" si="33"/>
        <v>0</v>
      </c>
      <c r="CZ204">
        <f t="shared" si="34"/>
        <v>0</v>
      </c>
      <c r="DA204">
        <f t="shared" si="35"/>
        <v>7.5</v>
      </c>
      <c r="DB204">
        <v>0</v>
      </c>
    </row>
    <row r="205" spans="1:106" x14ac:dyDescent="0.2">
      <c r="A205">
        <f>ROW(Source!A165)</f>
        <v>165</v>
      </c>
      <c r="B205">
        <v>34650332</v>
      </c>
      <c r="C205">
        <v>34650641</v>
      </c>
      <c r="D205">
        <v>31440934</v>
      </c>
      <c r="E205">
        <v>17</v>
      </c>
      <c r="F205">
        <v>1</v>
      </c>
      <c r="G205">
        <v>1</v>
      </c>
      <c r="H205">
        <v>3</v>
      </c>
      <c r="I205" t="s">
        <v>62</v>
      </c>
      <c r="J205" t="s">
        <v>6</v>
      </c>
      <c r="K205" t="s">
        <v>63</v>
      </c>
      <c r="L205">
        <v>1346</v>
      </c>
      <c r="N205">
        <v>1009</v>
      </c>
      <c r="O205" t="s">
        <v>48</v>
      </c>
      <c r="P205" t="s">
        <v>48</v>
      </c>
      <c r="Q205">
        <v>1</v>
      </c>
      <c r="W205">
        <v>0</v>
      </c>
      <c r="X205">
        <v>-1111733769</v>
      </c>
      <c r="Y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7.5</v>
      </c>
      <c r="AJ205">
        <v>1</v>
      </c>
      <c r="AK205">
        <v>1</v>
      </c>
      <c r="AL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</v>
      </c>
      <c r="AU205" t="s">
        <v>6</v>
      </c>
      <c r="AV205">
        <v>0</v>
      </c>
      <c r="AW205">
        <v>2</v>
      </c>
      <c r="AX205">
        <v>34650665</v>
      </c>
      <c r="AY205">
        <v>1</v>
      </c>
      <c r="AZ205">
        <v>0</v>
      </c>
      <c r="BA205">
        <v>194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Y205*Source!I165</f>
        <v>0</v>
      </c>
      <c r="CY205">
        <f t="shared" si="33"/>
        <v>0</v>
      </c>
      <c r="CZ205">
        <f t="shared" si="34"/>
        <v>0</v>
      </c>
      <c r="DA205">
        <f t="shared" si="35"/>
        <v>7.5</v>
      </c>
      <c r="DB205">
        <v>0</v>
      </c>
    </row>
    <row r="206" spans="1:106" x14ac:dyDescent="0.2">
      <c r="A206">
        <f>ROW(Source!A165)</f>
        <v>165</v>
      </c>
      <c r="B206">
        <v>34650332</v>
      </c>
      <c r="C206">
        <v>34650641</v>
      </c>
      <c r="D206">
        <v>31443318</v>
      </c>
      <c r="E206">
        <v>17</v>
      </c>
      <c r="F206">
        <v>1</v>
      </c>
      <c r="G206">
        <v>1</v>
      </c>
      <c r="H206">
        <v>3</v>
      </c>
      <c r="I206" t="s">
        <v>65</v>
      </c>
      <c r="J206" t="s">
        <v>6</v>
      </c>
      <c r="K206" t="s">
        <v>66</v>
      </c>
      <c r="L206">
        <v>1348</v>
      </c>
      <c r="N206">
        <v>1009</v>
      </c>
      <c r="O206" t="s">
        <v>58</v>
      </c>
      <c r="P206" t="s">
        <v>58</v>
      </c>
      <c r="Q206">
        <v>1000</v>
      </c>
      <c r="W206">
        <v>0</v>
      </c>
      <c r="X206">
        <v>1613753229</v>
      </c>
      <c r="Y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7.5</v>
      </c>
      <c r="AJ206">
        <v>1</v>
      </c>
      <c r="AK206">
        <v>1</v>
      </c>
      <c r="AL206">
        <v>1</v>
      </c>
      <c r="AN206">
        <v>1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</v>
      </c>
      <c r="AU206" t="s">
        <v>6</v>
      </c>
      <c r="AV206">
        <v>0</v>
      </c>
      <c r="AW206">
        <v>2</v>
      </c>
      <c r="AX206">
        <v>34650666</v>
      </c>
      <c r="AY206">
        <v>1</v>
      </c>
      <c r="AZ206">
        <v>0</v>
      </c>
      <c r="BA206">
        <v>195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Y206*Source!I165</f>
        <v>0</v>
      </c>
      <c r="CY206">
        <f t="shared" si="33"/>
        <v>0</v>
      </c>
      <c r="CZ206">
        <f t="shared" si="34"/>
        <v>0</v>
      </c>
      <c r="DA206">
        <f t="shared" si="35"/>
        <v>7.5</v>
      </c>
      <c r="DB206">
        <v>0</v>
      </c>
    </row>
    <row r="207" spans="1:106" x14ac:dyDescent="0.2">
      <c r="A207">
        <f>ROW(Source!A165)</f>
        <v>165</v>
      </c>
      <c r="B207">
        <v>34650332</v>
      </c>
      <c r="C207">
        <v>34650641</v>
      </c>
      <c r="D207">
        <v>31482963</v>
      </c>
      <c r="E207">
        <v>1</v>
      </c>
      <c r="F207">
        <v>1</v>
      </c>
      <c r="G207">
        <v>1</v>
      </c>
      <c r="H207">
        <v>3</v>
      </c>
      <c r="I207" t="s">
        <v>72</v>
      </c>
      <c r="J207" t="s">
        <v>74</v>
      </c>
      <c r="K207" t="s">
        <v>73</v>
      </c>
      <c r="L207">
        <v>1348</v>
      </c>
      <c r="N207">
        <v>1009</v>
      </c>
      <c r="O207" t="s">
        <v>58</v>
      </c>
      <c r="P207" t="s">
        <v>58</v>
      </c>
      <c r="Q207">
        <v>1000</v>
      </c>
      <c r="W207">
        <v>0</v>
      </c>
      <c r="X207">
        <v>654489916</v>
      </c>
      <c r="Y207">
        <v>0</v>
      </c>
      <c r="AA207">
        <v>71625.08</v>
      </c>
      <c r="AB207">
        <v>0</v>
      </c>
      <c r="AC207">
        <v>0</v>
      </c>
      <c r="AD207">
        <v>0</v>
      </c>
      <c r="AE207">
        <v>9550.01</v>
      </c>
      <c r="AF207">
        <v>0</v>
      </c>
      <c r="AG207">
        <v>0</v>
      </c>
      <c r="AH207">
        <v>0</v>
      </c>
      <c r="AI207">
        <v>7.5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0</v>
      </c>
      <c r="AU207" t="s">
        <v>6</v>
      </c>
      <c r="AV207">
        <v>0</v>
      </c>
      <c r="AW207">
        <v>2</v>
      </c>
      <c r="AX207">
        <v>34650667</v>
      </c>
      <c r="AY207">
        <v>1</v>
      </c>
      <c r="AZ207">
        <v>6144</v>
      </c>
      <c r="BA207">
        <v>196</v>
      </c>
      <c r="BB207">
        <v>3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Y207*Source!I165</f>
        <v>0</v>
      </c>
      <c r="CY207">
        <f t="shared" si="33"/>
        <v>71625.08</v>
      </c>
      <c r="CZ207">
        <f t="shared" si="34"/>
        <v>9550.01</v>
      </c>
      <c r="DA207">
        <f t="shared" si="35"/>
        <v>7.5</v>
      </c>
      <c r="DB207">
        <v>0</v>
      </c>
    </row>
    <row r="208" spans="1:106" x14ac:dyDescent="0.2">
      <c r="A208">
        <f>ROW(Source!A165)</f>
        <v>165</v>
      </c>
      <c r="B208">
        <v>34650332</v>
      </c>
      <c r="C208">
        <v>34650641</v>
      </c>
      <c r="D208">
        <v>31483792</v>
      </c>
      <c r="E208">
        <v>1</v>
      </c>
      <c r="F208">
        <v>1</v>
      </c>
      <c r="G208">
        <v>1</v>
      </c>
      <c r="H208">
        <v>3</v>
      </c>
      <c r="I208" t="s">
        <v>189</v>
      </c>
      <c r="J208" t="s">
        <v>161</v>
      </c>
      <c r="K208" t="s">
        <v>190</v>
      </c>
      <c r="L208">
        <v>1348</v>
      </c>
      <c r="N208">
        <v>1009</v>
      </c>
      <c r="O208" t="s">
        <v>58</v>
      </c>
      <c r="P208" t="s">
        <v>58</v>
      </c>
      <c r="Q208">
        <v>1000</v>
      </c>
      <c r="W208">
        <v>0</v>
      </c>
      <c r="X208">
        <v>-2124557522</v>
      </c>
      <c r="Y208">
        <v>0</v>
      </c>
      <c r="AA208">
        <v>50002.5</v>
      </c>
      <c r="AB208">
        <v>0</v>
      </c>
      <c r="AC208">
        <v>0</v>
      </c>
      <c r="AD208">
        <v>0</v>
      </c>
      <c r="AE208">
        <v>6667</v>
      </c>
      <c r="AF208">
        <v>0</v>
      </c>
      <c r="AG208">
        <v>0</v>
      </c>
      <c r="AH208">
        <v>0</v>
      </c>
      <c r="AI208">
        <v>7.5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0</v>
      </c>
      <c r="AU208" t="s">
        <v>6</v>
      </c>
      <c r="AV208">
        <v>0</v>
      </c>
      <c r="AW208">
        <v>2</v>
      </c>
      <c r="AX208">
        <v>34650668</v>
      </c>
      <c r="AY208">
        <v>1</v>
      </c>
      <c r="AZ208">
        <v>6144</v>
      </c>
      <c r="BA208">
        <v>197</v>
      </c>
      <c r="BB208">
        <v>3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Y208*Source!I165</f>
        <v>0</v>
      </c>
      <c r="CY208">
        <f t="shared" si="33"/>
        <v>50002.5</v>
      </c>
      <c r="CZ208">
        <f t="shared" si="34"/>
        <v>6667</v>
      </c>
      <c r="DA208">
        <f t="shared" si="35"/>
        <v>7.5</v>
      </c>
      <c r="DB208">
        <v>0</v>
      </c>
    </row>
    <row r="209" spans="1:106" x14ac:dyDescent="0.2">
      <c r="A209">
        <f>ROW(Source!A165)</f>
        <v>165</v>
      </c>
      <c r="B209">
        <v>34650332</v>
      </c>
      <c r="C209">
        <v>34650641</v>
      </c>
      <c r="D209">
        <v>31443118</v>
      </c>
      <c r="E209">
        <v>17</v>
      </c>
      <c r="F209">
        <v>1</v>
      </c>
      <c r="G209">
        <v>1</v>
      </c>
      <c r="H209">
        <v>3</v>
      </c>
      <c r="I209" t="s">
        <v>84</v>
      </c>
      <c r="J209" t="s">
        <v>6</v>
      </c>
      <c r="K209" t="s">
        <v>85</v>
      </c>
      <c r="L209">
        <v>1354</v>
      </c>
      <c r="N209">
        <v>1010</v>
      </c>
      <c r="O209" t="s">
        <v>31</v>
      </c>
      <c r="P209" t="s">
        <v>31</v>
      </c>
      <c r="Q209">
        <v>1</v>
      </c>
      <c r="W209">
        <v>0</v>
      </c>
      <c r="X209">
        <v>-1974579473</v>
      </c>
      <c r="Y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7.5</v>
      </c>
      <c r="AJ209">
        <v>1</v>
      </c>
      <c r="AK209">
        <v>1</v>
      </c>
      <c r="AL209">
        <v>1</v>
      </c>
      <c r="AN209">
        <v>1</v>
      </c>
      <c r="AO209">
        <v>0</v>
      </c>
      <c r="AP209">
        <v>0</v>
      </c>
      <c r="AQ209">
        <v>0</v>
      </c>
      <c r="AR209">
        <v>0</v>
      </c>
      <c r="AS209" t="s">
        <v>6</v>
      </c>
      <c r="AT209">
        <v>0</v>
      </c>
      <c r="AU209" t="s">
        <v>6</v>
      </c>
      <c r="AV209">
        <v>0</v>
      </c>
      <c r="AW209">
        <v>2</v>
      </c>
      <c r="AX209">
        <v>34650669</v>
      </c>
      <c r="AY209">
        <v>1</v>
      </c>
      <c r="AZ209">
        <v>0</v>
      </c>
      <c r="BA209">
        <v>198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Y209*Source!I165</f>
        <v>0</v>
      </c>
      <c r="CY209">
        <f t="shared" si="33"/>
        <v>0</v>
      </c>
      <c r="CZ209">
        <f t="shared" si="34"/>
        <v>0</v>
      </c>
      <c r="DA209">
        <f t="shared" si="35"/>
        <v>7.5</v>
      </c>
      <c r="DB209">
        <v>0</v>
      </c>
    </row>
    <row r="210" spans="1:106" x14ac:dyDescent="0.2">
      <c r="A210">
        <f>ROW(Source!A165)</f>
        <v>165</v>
      </c>
      <c r="B210">
        <v>34650332</v>
      </c>
      <c r="C210">
        <v>34650641</v>
      </c>
      <c r="D210">
        <v>0</v>
      </c>
      <c r="E210">
        <v>0</v>
      </c>
      <c r="F210">
        <v>1</v>
      </c>
      <c r="G210">
        <v>1</v>
      </c>
      <c r="H210">
        <v>3</v>
      </c>
      <c r="I210" t="s">
        <v>29</v>
      </c>
      <c r="J210" t="s">
        <v>32</v>
      </c>
      <c r="K210" t="s">
        <v>238</v>
      </c>
      <c r="L210">
        <v>1354</v>
      </c>
      <c r="N210">
        <v>1010</v>
      </c>
      <c r="O210" t="s">
        <v>31</v>
      </c>
      <c r="P210" t="s">
        <v>31</v>
      </c>
      <c r="Q210">
        <v>1</v>
      </c>
      <c r="W210">
        <v>0</v>
      </c>
      <c r="X210">
        <v>-871826488</v>
      </c>
      <c r="Y210">
        <v>0</v>
      </c>
      <c r="AA210">
        <v>2026.43</v>
      </c>
      <c r="AB210">
        <v>0</v>
      </c>
      <c r="AC210">
        <v>0</v>
      </c>
      <c r="AD210">
        <v>0</v>
      </c>
      <c r="AE210">
        <v>270.19</v>
      </c>
      <c r="AF210">
        <v>0</v>
      </c>
      <c r="AG210">
        <v>0</v>
      </c>
      <c r="AH210">
        <v>0</v>
      </c>
      <c r="AI210">
        <v>7.5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0</v>
      </c>
      <c r="AU210" t="s">
        <v>6</v>
      </c>
      <c r="AV210">
        <v>0</v>
      </c>
      <c r="AW210">
        <v>1</v>
      </c>
      <c r="AX210">
        <v>-1</v>
      </c>
      <c r="AY210">
        <v>0</v>
      </c>
      <c r="AZ210">
        <v>0</v>
      </c>
      <c r="BA210" t="s">
        <v>6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Y210*Source!I165</f>
        <v>0</v>
      </c>
      <c r="CY210">
        <f t="shared" si="33"/>
        <v>2026.43</v>
      </c>
      <c r="CZ210">
        <f t="shared" si="34"/>
        <v>270.19</v>
      </c>
      <c r="DA210">
        <f t="shared" si="35"/>
        <v>7.5</v>
      </c>
      <c r="DB210">
        <v>0</v>
      </c>
    </row>
    <row r="211" spans="1:106" x14ac:dyDescent="0.2">
      <c r="A211">
        <f>ROW(Source!A165)</f>
        <v>165</v>
      </c>
      <c r="B211">
        <v>34650332</v>
      </c>
      <c r="C211">
        <v>34650641</v>
      </c>
      <c r="D211">
        <v>0</v>
      </c>
      <c r="E211">
        <v>0</v>
      </c>
      <c r="F211">
        <v>1</v>
      </c>
      <c r="G211">
        <v>1</v>
      </c>
      <c r="H211">
        <v>3</v>
      </c>
      <c r="I211" t="s">
        <v>29</v>
      </c>
      <c r="J211" t="s">
        <v>39</v>
      </c>
      <c r="K211" t="s">
        <v>241</v>
      </c>
      <c r="L211">
        <v>1354</v>
      </c>
      <c r="N211">
        <v>1010</v>
      </c>
      <c r="O211" t="s">
        <v>31</v>
      </c>
      <c r="P211" t="s">
        <v>31</v>
      </c>
      <c r="Q211">
        <v>1</v>
      </c>
      <c r="W211">
        <v>0</v>
      </c>
      <c r="X211">
        <v>821835042</v>
      </c>
      <c r="Y211">
        <v>1</v>
      </c>
      <c r="AA211">
        <v>5210</v>
      </c>
      <c r="AB211">
        <v>0</v>
      </c>
      <c r="AC211">
        <v>0</v>
      </c>
      <c r="AD211">
        <v>0</v>
      </c>
      <c r="AE211">
        <v>694.67</v>
      </c>
      <c r="AF211">
        <v>0</v>
      </c>
      <c r="AG211">
        <v>0</v>
      </c>
      <c r="AH211">
        <v>0</v>
      </c>
      <c r="AI211">
        <v>7.5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6</v>
      </c>
      <c r="AT211">
        <v>1</v>
      </c>
      <c r="AU211" t="s">
        <v>6</v>
      </c>
      <c r="AV211">
        <v>0</v>
      </c>
      <c r="AW211">
        <v>1</v>
      </c>
      <c r="AX211">
        <v>-1</v>
      </c>
      <c r="AY211">
        <v>0</v>
      </c>
      <c r="AZ211">
        <v>0</v>
      </c>
      <c r="BA211" t="s">
        <v>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Y211*Source!I165</f>
        <v>24</v>
      </c>
      <c r="CY211">
        <f t="shared" si="33"/>
        <v>5210</v>
      </c>
      <c r="CZ211">
        <f t="shared" si="34"/>
        <v>694.67</v>
      </c>
      <c r="DA211">
        <f t="shared" si="35"/>
        <v>7.5</v>
      </c>
      <c r="DB211">
        <v>0</v>
      </c>
    </row>
    <row r="212" spans="1:106" x14ac:dyDescent="0.2">
      <c r="A212">
        <f>ROW(Source!A165)</f>
        <v>165</v>
      </c>
      <c r="B212">
        <v>34650332</v>
      </c>
      <c r="C212">
        <v>34650641</v>
      </c>
      <c r="D212">
        <v>0</v>
      </c>
      <c r="E212">
        <v>0</v>
      </c>
      <c r="F212">
        <v>1</v>
      </c>
      <c r="G212">
        <v>1</v>
      </c>
      <c r="H212">
        <v>3</v>
      </c>
      <c r="I212" t="s">
        <v>29</v>
      </c>
      <c r="J212" t="s">
        <v>43</v>
      </c>
      <c r="K212" t="s">
        <v>244</v>
      </c>
      <c r="L212">
        <v>1348</v>
      </c>
      <c r="N212">
        <v>1009</v>
      </c>
      <c r="O212" t="s">
        <v>58</v>
      </c>
      <c r="P212" t="s">
        <v>58</v>
      </c>
      <c r="Q212">
        <v>1000</v>
      </c>
      <c r="W212">
        <v>0</v>
      </c>
      <c r="X212">
        <v>1945123062</v>
      </c>
      <c r="Y212">
        <v>0</v>
      </c>
      <c r="AA212">
        <v>67800.08</v>
      </c>
      <c r="AB212">
        <v>0</v>
      </c>
      <c r="AC212">
        <v>0</v>
      </c>
      <c r="AD212">
        <v>0</v>
      </c>
      <c r="AE212">
        <v>9040.01</v>
      </c>
      <c r="AF212">
        <v>0</v>
      </c>
      <c r="AG212">
        <v>0</v>
      </c>
      <c r="AH212">
        <v>0</v>
      </c>
      <c r="AI212">
        <v>7.5</v>
      </c>
      <c r="AJ212">
        <v>1</v>
      </c>
      <c r="AK212">
        <v>1</v>
      </c>
      <c r="AL212">
        <v>1</v>
      </c>
      <c r="AN212">
        <v>1</v>
      </c>
      <c r="AO212">
        <v>0</v>
      </c>
      <c r="AP212">
        <v>0</v>
      </c>
      <c r="AQ212">
        <v>0</v>
      </c>
      <c r="AR212">
        <v>0</v>
      </c>
      <c r="AS212" t="s">
        <v>6</v>
      </c>
      <c r="AT212">
        <v>0</v>
      </c>
      <c r="AU212" t="s">
        <v>6</v>
      </c>
      <c r="AV212">
        <v>0</v>
      </c>
      <c r="AW212">
        <v>1</v>
      </c>
      <c r="AX212">
        <v>-1</v>
      </c>
      <c r="AY212">
        <v>0</v>
      </c>
      <c r="AZ212">
        <v>0</v>
      </c>
      <c r="BA212" t="s">
        <v>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Y212*Source!I165</f>
        <v>0</v>
      </c>
      <c r="CY212">
        <f t="shared" si="33"/>
        <v>67800.08</v>
      </c>
      <c r="CZ212">
        <f t="shared" si="34"/>
        <v>9040.01</v>
      </c>
      <c r="DA212">
        <f t="shared" si="35"/>
        <v>7.5</v>
      </c>
      <c r="DB212">
        <v>0</v>
      </c>
    </row>
    <row r="213" spans="1:106" x14ac:dyDescent="0.2">
      <c r="A213">
        <f>ROW(Source!A186)</f>
        <v>186</v>
      </c>
      <c r="B213">
        <v>34650331</v>
      </c>
      <c r="C213">
        <v>34650680</v>
      </c>
      <c r="D213">
        <v>31711354</v>
      </c>
      <c r="E213">
        <v>1</v>
      </c>
      <c r="F213">
        <v>1</v>
      </c>
      <c r="G213">
        <v>1</v>
      </c>
      <c r="H213">
        <v>1</v>
      </c>
      <c r="I213" t="s">
        <v>440</v>
      </c>
      <c r="J213" t="s">
        <v>6</v>
      </c>
      <c r="K213" t="s">
        <v>441</v>
      </c>
      <c r="L213">
        <v>1191</v>
      </c>
      <c r="N213">
        <v>1013</v>
      </c>
      <c r="O213" t="s">
        <v>405</v>
      </c>
      <c r="P213" t="s">
        <v>405</v>
      </c>
      <c r="Q213">
        <v>1</v>
      </c>
      <c r="W213">
        <v>0</v>
      </c>
      <c r="X213">
        <v>-608433632</v>
      </c>
      <c r="Y213">
        <v>0.81</v>
      </c>
      <c r="AA213">
        <v>0</v>
      </c>
      <c r="AB213">
        <v>0</v>
      </c>
      <c r="AC213">
        <v>0</v>
      </c>
      <c r="AD213">
        <v>8.4600000000000009</v>
      </c>
      <c r="AE213">
        <v>0</v>
      </c>
      <c r="AF213">
        <v>0</v>
      </c>
      <c r="AG213">
        <v>0</v>
      </c>
      <c r="AH213">
        <v>8.4600000000000009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6</v>
      </c>
      <c r="AT213">
        <v>0.81</v>
      </c>
      <c r="AU213" t="s">
        <v>6</v>
      </c>
      <c r="AV213">
        <v>1</v>
      </c>
      <c r="AW213">
        <v>2</v>
      </c>
      <c r="AX213">
        <v>34650689</v>
      </c>
      <c r="AY213">
        <v>1</v>
      </c>
      <c r="AZ213">
        <v>0</v>
      </c>
      <c r="BA213">
        <v>199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Y213*Source!I186</f>
        <v>17.010000000000002</v>
      </c>
      <c r="CY213">
        <f>AD213</f>
        <v>8.4600000000000009</v>
      </c>
      <c r="CZ213">
        <f>AH213</f>
        <v>8.4600000000000009</v>
      </c>
      <c r="DA213">
        <f>AL213</f>
        <v>1</v>
      </c>
      <c r="DB213">
        <v>0</v>
      </c>
    </row>
    <row r="214" spans="1:106" x14ac:dyDescent="0.2">
      <c r="A214">
        <f>ROW(Source!A186)</f>
        <v>186</v>
      </c>
      <c r="B214">
        <v>34650331</v>
      </c>
      <c r="C214">
        <v>34650680</v>
      </c>
      <c r="D214">
        <v>31709492</v>
      </c>
      <c r="E214">
        <v>1</v>
      </c>
      <c r="F214">
        <v>1</v>
      </c>
      <c r="G214">
        <v>1</v>
      </c>
      <c r="H214">
        <v>1</v>
      </c>
      <c r="I214" t="s">
        <v>406</v>
      </c>
      <c r="J214" t="s">
        <v>6</v>
      </c>
      <c r="K214" t="s">
        <v>407</v>
      </c>
      <c r="L214">
        <v>1191</v>
      </c>
      <c r="N214">
        <v>1013</v>
      </c>
      <c r="O214" t="s">
        <v>405</v>
      </c>
      <c r="P214" t="s">
        <v>405</v>
      </c>
      <c r="Q214">
        <v>1</v>
      </c>
      <c r="W214">
        <v>0</v>
      </c>
      <c r="X214">
        <v>-1417349443</v>
      </c>
      <c r="Y214">
        <v>0.61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6</v>
      </c>
      <c r="AT214">
        <v>0.61</v>
      </c>
      <c r="AU214" t="s">
        <v>6</v>
      </c>
      <c r="AV214">
        <v>2</v>
      </c>
      <c r="AW214">
        <v>2</v>
      </c>
      <c r="AX214">
        <v>34650690</v>
      </c>
      <c r="AY214">
        <v>1</v>
      </c>
      <c r="AZ214">
        <v>0</v>
      </c>
      <c r="BA214">
        <v>200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Y214*Source!I186</f>
        <v>12.81</v>
      </c>
      <c r="CY214">
        <f>AD214</f>
        <v>0</v>
      </c>
      <c r="CZ214">
        <f>AH214</f>
        <v>0</v>
      </c>
      <c r="DA214">
        <f>AL214</f>
        <v>1</v>
      </c>
      <c r="DB214">
        <v>0</v>
      </c>
    </row>
    <row r="215" spans="1:106" x14ac:dyDescent="0.2">
      <c r="A215">
        <f>ROW(Source!A186)</f>
        <v>186</v>
      </c>
      <c r="B215">
        <v>34650331</v>
      </c>
      <c r="C215">
        <v>34650680</v>
      </c>
      <c r="D215">
        <v>31528369</v>
      </c>
      <c r="E215">
        <v>1</v>
      </c>
      <c r="F215">
        <v>1</v>
      </c>
      <c r="G215">
        <v>1</v>
      </c>
      <c r="H215">
        <v>2</v>
      </c>
      <c r="I215" t="s">
        <v>442</v>
      </c>
      <c r="J215" t="s">
        <v>443</v>
      </c>
      <c r="K215" t="s">
        <v>444</v>
      </c>
      <c r="L215">
        <v>1368</v>
      </c>
      <c r="N215">
        <v>1011</v>
      </c>
      <c r="O215" t="s">
        <v>411</v>
      </c>
      <c r="P215" t="s">
        <v>411</v>
      </c>
      <c r="Q215">
        <v>1</v>
      </c>
      <c r="W215">
        <v>0</v>
      </c>
      <c r="X215">
        <v>287531037</v>
      </c>
      <c r="Y215">
        <v>0.19</v>
      </c>
      <c r="AA215">
        <v>0</v>
      </c>
      <c r="AB215">
        <v>14</v>
      </c>
      <c r="AC215">
        <v>0</v>
      </c>
      <c r="AD215">
        <v>0</v>
      </c>
      <c r="AE215">
        <v>0</v>
      </c>
      <c r="AF215">
        <v>14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6</v>
      </c>
      <c r="AT215">
        <v>0.19</v>
      </c>
      <c r="AU215" t="s">
        <v>6</v>
      </c>
      <c r="AV215">
        <v>0</v>
      </c>
      <c r="AW215">
        <v>2</v>
      </c>
      <c r="AX215">
        <v>34650691</v>
      </c>
      <c r="AY215">
        <v>1</v>
      </c>
      <c r="AZ215">
        <v>0</v>
      </c>
      <c r="BA215">
        <v>201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Y215*Source!I186</f>
        <v>3.99</v>
      </c>
      <c r="CY215">
        <f>AB215</f>
        <v>14</v>
      </c>
      <c r="CZ215">
        <f>AF215</f>
        <v>14</v>
      </c>
      <c r="DA215">
        <f>AJ215</f>
        <v>1</v>
      </c>
      <c r="DB215">
        <v>0</v>
      </c>
    </row>
    <row r="216" spans="1:106" x14ac:dyDescent="0.2">
      <c r="A216">
        <f>ROW(Source!A186)</f>
        <v>186</v>
      </c>
      <c r="B216">
        <v>34650331</v>
      </c>
      <c r="C216">
        <v>34650680</v>
      </c>
      <c r="D216">
        <v>31528466</v>
      </c>
      <c r="E216">
        <v>1</v>
      </c>
      <c r="F216">
        <v>1</v>
      </c>
      <c r="G216">
        <v>1</v>
      </c>
      <c r="H216">
        <v>2</v>
      </c>
      <c r="I216" t="s">
        <v>445</v>
      </c>
      <c r="J216" t="s">
        <v>446</v>
      </c>
      <c r="K216" t="s">
        <v>447</v>
      </c>
      <c r="L216">
        <v>1368</v>
      </c>
      <c r="N216">
        <v>1011</v>
      </c>
      <c r="O216" t="s">
        <v>411</v>
      </c>
      <c r="P216" t="s">
        <v>411</v>
      </c>
      <c r="Q216">
        <v>1</v>
      </c>
      <c r="W216">
        <v>0</v>
      </c>
      <c r="X216">
        <v>-1589061407</v>
      </c>
      <c r="Y216">
        <v>0.61</v>
      </c>
      <c r="AA216">
        <v>0</v>
      </c>
      <c r="AB216">
        <v>90</v>
      </c>
      <c r="AC216">
        <v>10.06</v>
      </c>
      <c r="AD216">
        <v>0</v>
      </c>
      <c r="AE216">
        <v>0</v>
      </c>
      <c r="AF216">
        <v>90</v>
      </c>
      <c r="AG216">
        <v>10.06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6</v>
      </c>
      <c r="AT216">
        <v>0.61</v>
      </c>
      <c r="AU216" t="s">
        <v>6</v>
      </c>
      <c r="AV216">
        <v>0</v>
      </c>
      <c r="AW216">
        <v>2</v>
      </c>
      <c r="AX216">
        <v>34650692</v>
      </c>
      <c r="AY216">
        <v>1</v>
      </c>
      <c r="AZ216">
        <v>0</v>
      </c>
      <c r="BA216">
        <v>202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Y216*Source!I186</f>
        <v>12.81</v>
      </c>
      <c r="CY216">
        <f>AB216</f>
        <v>90</v>
      </c>
      <c r="CZ216">
        <f>AF216</f>
        <v>90</v>
      </c>
      <c r="DA216">
        <f>AJ216</f>
        <v>1</v>
      </c>
      <c r="DB216">
        <v>0</v>
      </c>
    </row>
    <row r="217" spans="1:106" x14ac:dyDescent="0.2">
      <c r="A217">
        <f>ROW(Source!A186)</f>
        <v>186</v>
      </c>
      <c r="B217">
        <v>34650331</v>
      </c>
      <c r="C217">
        <v>34650680</v>
      </c>
      <c r="D217">
        <v>31529253</v>
      </c>
      <c r="E217">
        <v>1</v>
      </c>
      <c r="F217">
        <v>1</v>
      </c>
      <c r="G217">
        <v>1</v>
      </c>
      <c r="H217">
        <v>2</v>
      </c>
      <c r="I217" t="s">
        <v>448</v>
      </c>
      <c r="J217" t="s">
        <v>449</v>
      </c>
      <c r="K217" t="s">
        <v>450</v>
      </c>
      <c r="L217">
        <v>1368</v>
      </c>
      <c r="N217">
        <v>1011</v>
      </c>
      <c r="O217" t="s">
        <v>411</v>
      </c>
      <c r="P217" t="s">
        <v>411</v>
      </c>
      <c r="Q217">
        <v>1</v>
      </c>
      <c r="W217">
        <v>0</v>
      </c>
      <c r="X217">
        <v>1128934230</v>
      </c>
      <c r="Y217">
        <v>0.61</v>
      </c>
      <c r="AA217">
        <v>0</v>
      </c>
      <c r="AB217">
        <v>91.13</v>
      </c>
      <c r="AC217">
        <v>0</v>
      </c>
      <c r="AD217">
        <v>0</v>
      </c>
      <c r="AE217">
        <v>0</v>
      </c>
      <c r="AF217">
        <v>91.13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6</v>
      </c>
      <c r="AT217">
        <v>0.61</v>
      </c>
      <c r="AU217" t="s">
        <v>6</v>
      </c>
      <c r="AV217">
        <v>0</v>
      </c>
      <c r="AW217">
        <v>2</v>
      </c>
      <c r="AX217">
        <v>34650693</v>
      </c>
      <c r="AY217">
        <v>1</v>
      </c>
      <c r="AZ217">
        <v>0</v>
      </c>
      <c r="BA217">
        <v>203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Y217*Source!I186</f>
        <v>12.81</v>
      </c>
      <c r="CY217">
        <f>AB217</f>
        <v>91.13</v>
      </c>
      <c r="CZ217">
        <f>AF217</f>
        <v>91.13</v>
      </c>
      <c r="DA217">
        <f>AJ217</f>
        <v>1</v>
      </c>
      <c r="DB217">
        <v>0</v>
      </c>
    </row>
    <row r="218" spans="1:106" x14ac:dyDescent="0.2">
      <c r="A218">
        <f>ROW(Source!A186)</f>
        <v>186</v>
      </c>
      <c r="B218">
        <v>34650331</v>
      </c>
      <c r="C218">
        <v>34650680</v>
      </c>
      <c r="D218">
        <v>0</v>
      </c>
      <c r="E218">
        <v>0</v>
      </c>
      <c r="F218">
        <v>1</v>
      </c>
      <c r="G218">
        <v>1</v>
      </c>
      <c r="H218">
        <v>3</v>
      </c>
      <c r="I218" t="s">
        <v>29</v>
      </c>
      <c r="J218" t="s">
        <v>261</v>
      </c>
      <c r="K218" t="s">
        <v>260</v>
      </c>
      <c r="L218">
        <v>1346</v>
      </c>
      <c r="N218">
        <v>1009</v>
      </c>
      <c r="O218" t="s">
        <v>48</v>
      </c>
      <c r="P218" t="s">
        <v>48</v>
      </c>
      <c r="Q218">
        <v>1</v>
      </c>
      <c r="W218">
        <v>0</v>
      </c>
      <c r="X218">
        <v>171953000</v>
      </c>
      <c r="Y218">
        <v>1.428571</v>
      </c>
      <c r="AA218">
        <v>5.98</v>
      </c>
      <c r="AB218">
        <v>0</v>
      </c>
      <c r="AC218">
        <v>0</v>
      </c>
      <c r="AD218">
        <v>0</v>
      </c>
      <c r="AE218">
        <v>5.98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1.428571</v>
      </c>
      <c r="AU218" t="s">
        <v>6</v>
      </c>
      <c r="AV218">
        <v>0</v>
      </c>
      <c r="AW218">
        <v>1</v>
      </c>
      <c r="AX218">
        <v>-1</v>
      </c>
      <c r="AY218">
        <v>0</v>
      </c>
      <c r="AZ218">
        <v>0</v>
      </c>
      <c r="BA218" t="s">
        <v>6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Y218*Source!I186</f>
        <v>29.999991000000001</v>
      </c>
      <c r="CY218">
        <f>AA218</f>
        <v>5.98</v>
      </c>
      <c r="CZ218">
        <f>AE218</f>
        <v>5.98</v>
      </c>
      <c r="DA218">
        <f>AI218</f>
        <v>1</v>
      </c>
      <c r="DB218">
        <v>0</v>
      </c>
    </row>
    <row r="219" spans="1:106" x14ac:dyDescent="0.2">
      <c r="A219">
        <f>ROW(Source!A186)</f>
        <v>186</v>
      </c>
      <c r="B219">
        <v>34650331</v>
      </c>
      <c r="C219">
        <v>34650680</v>
      </c>
      <c r="D219">
        <v>0</v>
      </c>
      <c r="E219">
        <v>0</v>
      </c>
      <c r="F219">
        <v>1</v>
      </c>
      <c r="G219">
        <v>1</v>
      </c>
      <c r="H219">
        <v>3</v>
      </c>
      <c r="I219" t="s">
        <v>29</v>
      </c>
      <c r="J219" t="s">
        <v>265</v>
      </c>
      <c r="K219" t="s">
        <v>264</v>
      </c>
      <c r="L219">
        <v>1354</v>
      </c>
      <c r="N219">
        <v>1010</v>
      </c>
      <c r="O219" t="s">
        <v>31</v>
      </c>
      <c r="P219" t="s">
        <v>31</v>
      </c>
      <c r="Q219">
        <v>1</v>
      </c>
      <c r="W219">
        <v>0</v>
      </c>
      <c r="X219">
        <v>285665688</v>
      </c>
      <c r="Y219">
        <v>1</v>
      </c>
      <c r="AA219">
        <v>65.17</v>
      </c>
      <c r="AB219">
        <v>0</v>
      </c>
      <c r="AC219">
        <v>0</v>
      </c>
      <c r="AD219">
        <v>0</v>
      </c>
      <c r="AE219">
        <v>65.17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0</v>
      </c>
      <c r="AP219">
        <v>0</v>
      </c>
      <c r="AQ219">
        <v>0</v>
      </c>
      <c r="AR219">
        <v>0</v>
      </c>
      <c r="AS219" t="s">
        <v>6</v>
      </c>
      <c r="AT219">
        <v>1</v>
      </c>
      <c r="AU219" t="s">
        <v>6</v>
      </c>
      <c r="AV219">
        <v>0</v>
      </c>
      <c r="AW219">
        <v>1</v>
      </c>
      <c r="AX219">
        <v>-1</v>
      </c>
      <c r="AY219">
        <v>0</v>
      </c>
      <c r="AZ219">
        <v>0</v>
      </c>
      <c r="BA219" t="s">
        <v>6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Y219*Source!I186</f>
        <v>21</v>
      </c>
      <c r="CY219">
        <f>AA219</f>
        <v>65.17</v>
      </c>
      <c r="CZ219">
        <f>AE219</f>
        <v>65.17</v>
      </c>
      <c r="DA219">
        <f>AI219</f>
        <v>1</v>
      </c>
      <c r="DB219">
        <v>0</v>
      </c>
    </row>
    <row r="220" spans="1:106" x14ac:dyDescent="0.2">
      <c r="A220">
        <f>ROW(Source!A186)</f>
        <v>186</v>
      </c>
      <c r="B220">
        <v>34650331</v>
      </c>
      <c r="C220">
        <v>34650680</v>
      </c>
      <c r="D220">
        <v>0</v>
      </c>
      <c r="E220">
        <v>0</v>
      </c>
      <c r="F220">
        <v>1</v>
      </c>
      <c r="G220">
        <v>1</v>
      </c>
      <c r="H220">
        <v>3</v>
      </c>
      <c r="I220" t="s">
        <v>29</v>
      </c>
      <c r="J220" t="s">
        <v>6</v>
      </c>
      <c r="K220" t="s">
        <v>257</v>
      </c>
      <c r="L220">
        <v>1346</v>
      </c>
      <c r="N220">
        <v>1009</v>
      </c>
      <c r="O220" t="s">
        <v>48</v>
      </c>
      <c r="P220" t="s">
        <v>48</v>
      </c>
      <c r="Q220">
        <v>1</v>
      </c>
      <c r="W220">
        <v>0</v>
      </c>
      <c r="X220">
        <v>707148870</v>
      </c>
      <c r="Y220">
        <v>2.3809520000000002</v>
      </c>
      <c r="AA220">
        <v>5.96</v>
      </c>
      <c r="AB220">
        <v>0</v>
      </c>
      <c r="AC220">
        <v>0</v>
      </c>
      <c r="AD220">
        <v>0</v>
      </c>
      <c r="AE220">
        <v>5.96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2.3809520000000002</v>
      </c>
      <c r="AU220" t="s">
        <v>6</v>
      </c>
      <c r="AV220">
        <v>0</v>
      </c>
      <c r="AW220">
        <v>1</v>
      </c>
      <c r="AX220">
        <v>-1</v>
      </c>
      <c r="AY220">
        <v>0</v>
      </c>
      <c r="AZ220">
        <v>0</v>
      </c>
      <c r="BA220" t="s">
        <v>6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Y220*Source!I186</f>
        <v>49.999992000000006</v>
      </c>
      <c r="CY220">
        <f>AA220</f>
        <v>5.96</v>
      </c>
      <c r="CZ220">
        <f>AE220</f>
        <v>5.96</v>
      </c>
      <c r="DA220">
        <f>AI220</f>
        <v>1</v>
      </c>
      <c r="DB220">
        <v>0</v>
      </c>
    </row>
    <row r="221" spans="1:106" x14ac:dyDescent="0.2">
      <c r="A221">
        <f>ROW(Source!A187)</f>
        <v>187</v>
      </c>
      <c r="B221">
        <v>34650332</v>
      </c>
      <c r="C221">
        <v>34650680</v>
      </c>
      <c r="D221">
        <v>31711354</v>
      </c>
      <c r="E221">
        <v>1</v>
      </c>
      <c r="F221">
        <v>1</v>
      </c>
      <c r="G221">
        <v>1</v>
      </c>
      <c r="H221">
        <v>1</v>
      </c>
      <c r="I221" t="s">
        <v>440</v>
      </c>
      <c r="J221" t="s">
        <v>6</v>
      </c>
      <c r="K221" t="s">
        <v>441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W221">
        <v>0</v>
      </c>
      <c r="X221">
        <v>-608433632</v>
      </c>
      <c r="Y221">
        <v>0.81</v>
      </c>
      <c r="AA221">
        <v>0</v>
      </c>
      <c r="AB221">
        <v>0</v>
      </c>
      <c r="AC221">
        <v>0</v>
      </c>
      <c r="AD221">
        <v>154.82</v>
      </c>
      <c r="AE221">
        <v>0</v>
      </c>
      <c r="AF221">
        <v>0</v>
      </c>
      <c r="AG221">
        <v>0</v>
      </c>
      <c r="AH221">
        <v>8.4600000000000009</v>
      </c>
      <c r="AI221">
        <v>1</v>
      </c>
      <c r="AJ221">
        <v>1</v>
      </c>
      <c r="AK221">
        <v>1</v>
      </c>
      <c r="AL221">
        <v>18.3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6</v>
      </c>
      <c r="AT221">
        <v>0.81</v>
      </c>
      <c r="AU221" t="s">
        <v>6</v>
      </c>
      <c r="AV221">
        <v>1</v>
      </c>
      <c r="AW221">
        <v>2</v>
      </c>
      <c r="AX221">
        <v>34650689</v>
      </c>
      <c r="AY221">
        <v>1</v>
      </c>
      <c r="AZ221">
        <v>0</v>
      </c>
      <c r="BA221">
        <v>206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Y221*Source!I187</f>
        <v>17.010000000000002</v>
      </c>
      <c r="CY221">
        <f>AD221</f>
        <v>154.82</v>
      </c>
      <c r="CZ221">
        <f>AH221</f>
        <v>8.4600000000000009</v>
      </c>
      <c r="DA221">
        <f>AL221</f>
        <v>18.3</v>
      </c>
      <c r="DB221">
        <v>0</v>
      </c>
    </row>
    <row r="222" spans="1:106" x14ac:dyDescent="0.2">
      <c r="A222">
        <f>ROW(Source!A187)</f>
        <v>187</v>
      </c>
      <c r="B222">
        <v>34650332</v>
      </c>
      <c r="C222">
        <v>34650680</v>
      </c>
      <c r="D222">
        <v>31709492</v>
      </c>
      <c r="E222">
        <v>1</v>
      </c>
      <c r="F222">
        <v>1</v>
      </c>
      <c r="G222">
        <v>1</v>
      </c>
      <c r="H222">
        <v>1</v>
      </c>
      <c r="I222" t="s">
        <v>406</v>
      </c>
      <c r="J222" t="s">
        <v>6</v>
      </c>
      <c r="K222" t="s">
        <v>407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W222">
        <v>0</v>
      </c>
      <c r="X222">
        <v>-1417349443</v>
      </c>
      <c r="Y222">
        <v>0.61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18.3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6</v>
      </c>
      <c r="AT222">
        <v>0.61</v>
      </c>
      <c r="AU222" t="s">
        <v>6</v>
      </c>
      <c r="AV222">
        <v>2</v>
      </c>
      <c r="AW222">
        <v>2</v>
      </c>
      <c r="AX222">
        <v>34650690</v>
      </c>
      <c r="AY222">
        <v>1</v>
      </c>
      <c r="AZ222">
        <v>0</v>
      </c>
      <c r="BA222">
        <v>207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Y222*Source!I187</f>
        <v>12.81</v>
      </c>
      <c r="CY222">
        <f>AD222</f>
        <v>0</v>
      </c>
      <c r="CZ222">
        <f>AH222</f>
        <v>0</v>
      </c>
      <c r="DA222">
        <f>AL222</f>
        <v>1</v>
      </c>
      <c r="DB222">
        <v>0</v>
      </c>
    </row>
    <row r="223" spans="1:106" x14ac:dyDescent="0.2">
      <c r="A223">
        <f>ROW(Source!A187)</f>
        <v>187</v>
      </c>
      <c r="B223">
        <v>34650332</v>
      </c>
      <c r="C223">
        <v>34650680</v>
      </c>
      <c r="D223">
        <v>31528369</v>
      </c>
      <c r="E223">
        <v>1</v>
      </c>
      <c r="F223">
        <v>1</v>
      </c>
      <c r="G223">
        <v>1</v>
      </c>
      <c r="H223">
        <v>2</v>
      </c>
      <c r="I223" t="s">
        <v>442</v>
      </c>
      <c r="J223" t="s">
        <v>443</v>
      </c>
      <c r="K223" t="s">
        <v>444</v>
      </c>
      <c r="L223">
        <v>1368</v>
      </c>
      <c r="N223">
        <v>1011</v>
      </c>
      <c r="O223" t="s">
        <v>411</v>
      </c>
      <c r="P223" t="s">
        <v>411</v>
      </c>
      <c r="Q223">
        <v>1</v>
      </c>
      <c r="W223">
        <v>0</v>
      </c>
      <c r="X223">
        <v>287531037</v>
      </c>
      <c r="Y223">
        <v>0.19</v>
      </c>
      <c r="AA223">
        <v>0</v>
      </c>
      <c r="AB223">
        <v>175</v>
      </c>
      <c r="AC223">
        <v>0</v>
      </c>
      <c r="AD223">
        <v>0</v>
      </c>
      <c r="AE223">
        <v>0</v>
      </c>
      <c r="AF223">
        <v>14</v>
      </c>
      <c r="AG223">
        <v>0</v>
      </c>
      <c r="AH223">
        <v>0</v>
      </c>
      <c r="AI223">
        <v>1</v>
      </c>
      <c r="AJ223">
        <v>12.5</v>
      </c>
      <c r="AK223">
        <v>18.3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6</v>
      </c>
      <c r="AT223">
        <v>0.19</v>
      </c>
      <c r="AU223" t="s">
        <v>6</v>
      </c>
      <c r="AV223">
        <v>0</v>
      </c>
      <c r="AW223">
        <v>2</v>
      </c>
      <c r="AX223">
        <v>34650691</v>
      </c>
      <c r="AY223">
        <v>1</v>
      </c>
      <c r="AZ223">
        <v>0</v>
      </c>
      <c r="BA223">
        <v>208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Y223*Source!I187</f>
        <v>3.99</v>
      </c>
      <c r="CY223">
        <f>AB223</f>
        <v>175</v>
      </c>
      <c r="CZ223">
        <f>AF223</f>
        <v>14</v>
      </c>
      <c r="DA223">
        <f>AJ223</f>
        <v>12.5</v>
      </c>
      <c r="DB223">
        <v>0</v>
      </c>
    </row>
    <row r="224" spans="1:106" x14ac:dyDescent="0.2">
      <c r="A224">
        <f>ROW(Source!A187)</f>
        <v>187</v>
      </c>
      <c r="B224">
        <v>34650332</v>
      </c>
      <c r="C224">
        <v>34650680</v>
      </c>
      <c r="D224">
        <v>31528466</v>
      </c>
      <c r="E224">
        <v>1</v>
      </c>
      <c r="F224">
        <v>1</v>
      </c>
      <c r="G224">
        <v>1</v>
      </c>
      <c r="H224">
        <v>2</v>
      </c>
      <c r="I224" t="s">
        <v>445</v>
      </c>
      <c r="J224" t="s">
        <v>446</v>
      </c>
      <c r="K224" t="s">
        <v>447</v>
      </c>
      <c r="L224">
        <v>1368</v>
      </c>
      <c r="N224">
        <v>1011</v>
      </c>
      <c r="O224" t="s">
        <v>411</v>
      </c>
      <c r="P224" t="s">
        <v>411</v>
      </c>
      <c r="Q224">
        <v>1</v>
      </c>
      <c r="W224">
        <v>0</v>
      </c>
      <c r="X224">
        <v>-1589061407</v>
      </c>
      <c r="Y224">
        <v>0.61</v>
      </c>
      <c r="AA224">
        <v>0</v>
      </c>
      <c r="AB224">
        <v>1125</v>
      </c>
      <c r="AC224">
        <v>184.1</v>
      </c>
      <c r="AD224">
        <v>0</v>
      </c>
      <c r="AE224">
        <v>0</v>
      </c>
      <c r="AF224">
        <v>90</v>
      </c>
      <c r="AG224">
        <v>10.06</v>
      </c>
      <c r="AH224">
        <v>0</v>
      </c>
      <c r="AI224">
        <v>1</v>
      </c>
      <c r="AJ224">
        <v>12.5</v>
      </c>
      <c r="AK224">
        <v>18.3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6</v>
      </c>
      <c r="AT224">
        <v>0.61</v>
      </c>
      <c r="AU224" t="s">
        <v>6</v>
      </c>
      <c r="AV224">
        <v>0</v>
      </c>
      <c r="AW224">
        <v>2</v>
      </c>
      <c r="AX224">
        <v>34650692</v>
      </c>
      <c r="AY224">
        <v>1</v>
      </c>
      <c r="AZ224">
        <v>0</v>
      </c>
      <c r="BA224">
        <v>209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Y224*Source!I187</f>
        <v>12.81</v>
      </c>
      <c r="CY224">
        <f>AB224</f>
        <v>1125</v>
      </c>
      <c r="CZ224">
        <f>AF224</f>
        <v>90</v>
      </c>
      <c r="DA224">
        <f>AJ224</f>
        <v>12.5</v>
      </c>
      <c r="DB224">
        <v>0</v>
      </c>
    </row>
    <row r="225" spans="1:106" x14ac:dyDescent="0.2">
      <c r="A225">
        <f>ROW(Source!A187)</f>
        <v>187</v>
      </c>
      <c r="B225">
        <v>34650332</v>
      </c>
      <c r="C225">
        <v>34650680</v>
      </c>
      <c r="D225">
        <v>31529253</v>
      </c>
      <c r="E225">
        <v>1</v>
      </c>
      <c r="F225">
        <v>1</v>
      </c>
      <c r="G225">
        <v>1</v>
      </c>
      <c r="H225">
        <v>2</v>
      </c>
      <c r="I225" t="s">
        <v>448</v>
      </c>
      <c r="J225" t="s">
        <v>449</v>
      </c>
      <c r="K225" t="s">
        <v>450</v>
      </c>
      <c r="L225">
        <v>1368</v>
      </c>
      <c r="N225">
        <v>1011</v>
      </c>
      <c r="O225" t="s">
        <v>411</v>
      </c>
      <c r="P225" t="s">
        <v>411</v>
      </c>
      <c r="Q225">
        <v>1</v>
      </c>
      <c r="W225">
        <v>0</v>
      </c>
      <c r="X225">
        <v>1128934230</v>
      </c>
      <c r="Y225">
        <v>0.61</v>
      </c>
      <c r="AA225">
        <v>0</v>
      </c>
      <c r="AB225">
        <v>1139.1300000000001</v>
      </c>
      <c r="AC225">
        <v>0</v>
      </c>
      <c r="AD225">
        <v>0</v>
      </c>
      <c r="AE225">
        <v>0</v>
      </c>
      <c r="AF225">
        <v>91.13</v>
      </c>
      <c r="AG225">
        <v>0</v>
      </c>
      <c r="AH225">
        <v>0</v>
      </c>
      <c r="AI225">
        <v>1</v>
      </c>
      <c r="AJ225">
        <v>12.5</v>
      </c>
      <c r="AK225">
        <v>18.3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6</v>
      </c>
      <c r="AT225">
        <v>0.61</v>
      </c>
      <c r="AU225" t="s">
        <v>6</v>
      </c>
      <c r="AV225">
        <v>0</v>
      </c>
      <c r="AW225">
        <v>2</v>
      </c>
      <c r="AX225">
        <v>34650693</v>
      </c>
      <c r="AY225">
        <v>1</v>
      </c>
      <c r="AZ225">
        <v>0</v>
      </c>
      <c r="BA225">
        <v>210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Y225*Source!I187</f>
        <v>12.81</v>
      </c>
      <c r="CY225">
        <f>AB225</f>
        <v>1139.1300000000001</v>
      </c>
      <c r="CZ225">
        <f>AF225</f>
        <v>91.13</v>
      </c>
      <c r="DA225">
        <f>AJ225</f>
        <v>12.5</v>
      </c>
      <c r="DB225">
        <v>0</v>
      </c>
    </row>
    <row r="226" spans="1:106" x14ac:dyDescent="0.2">
      <c r="A226">
        <f>ROW(Source!A187)</f>
        <v>187</v>
      </c>
      <c r="B226">
        <v>34650332</v>
      </c>
      <c r="C226">
        <v>34650680</v>
      </c>
      <c r="D226">
        <v>0</v>
      </c>
      <c r="E226">
        <v>0</v>
      </c>
      <c r="F226">
        <v>1</v>
      </c>
      <c r="G226">
        <v>1</v>
      </c>
      <c r="H226">
        <v>3</v>
      </c>
      <c r="I226" t="s">
        <v>29</v>
      </c>
      <c r="J226" t="s">
        <v>261</v>
      </c>
      <c r="K226" t="s">
        <v>260</v>
      </c>
      <c r="L226">
        <v>1346</v>
      </c>
      <c r="N226">
        <v>1009</v>
      </c>
      <c r="O226" t="s">
        <v>48</v>
      </c>
      <c r="P226" t="s">
        <v>48</v>
      </c>
      <c r="Q226">
        <v>1</v>
      </c>
      <c r="W226">
        <v>0</v>
      </c>
      <c r="X226">
        <v>171953000</v>
      </c>
      <c r="Y226">
        <v>1.428571</v>
      </c>
      <c r="AA226">
        <v>44.88</v>
      </c>
      <c r="AB226">
        <v>0</v>
      </c>
      <c r="AC226">
        <v>0</v>
      </c>
      <c r="AD226">
        <v>0</v>
      </c>
      <c r="AE226">
        <v>5.98</v>
      </c>
      <c r="AF226">
        <v>0</v>
      </c>
      <c r="AG226">
        <v>0</v>
      </c>
      <c r="AH226">
        <v>0</v>
      </c>
      <c r="AI226">
        <v>7.5</v>
      </c>
      <c r="AJ226">
        <v>1</v>
      </c>
      <c r="AK226">
        <v>1</v>
      </c>
      <c r="AL226">
        <v>1</v>
      </c>
      <c r="AN226">
        <v>0</v>
      </c>
      <c r="AO226">
        <v>0</v>
      </c>
      <c r="AP226">
        <v>0</v>
      </c>
      <c r="AQ226">
        <v>0</v>
      </c>
      <c r="AR226">
        <v>0</v>
      </c>
      <c r="AS226" t="s">
        <v>6</v>
      </c>
      <c r="AT226">
        <v>1.428571</v>
      </c>
      <c r="AU226" t="s">
        <v>6</v>
      </c>
      <c r="AV226">
        <v>0</v>
      </c>
      <c r="AW226">
        <v>1</v>
      </c>
      <c r="AX226">
        <v>-1</v>
      </c>
      <c r="AY226">
        <v>0</v>
      </c>
      <c r="AZ226">
        <v>0</v>
      </c>
      <c r="BA226" t="s">
        <v>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Y226*Source!I187</f>
        <v>29.999991000000001</v>
      </c>
      <c r="CY226">
        <f>AA226</f>
        <v>44.88</v>
      </c>
      <c r="CZ226">
        <f>AE226</f>
        <v>5.98</v>
      </c>
      <c r="DA226">
        <f>AI226</f>
        <v>7.5</v>
      </c>
      <c r="DB226">
        <v>0</v>
      </c>
    </row>
    <row r="227" spans="1:106" x14ac:dyDescent="0.2">
      <c r="A227">
        <f>ROW(Source!A187)</f>
        <v>187</v>
      </c>
      <c r="B227">
        <v>34650332</v>
      </c>
      <c r="C227">
        <v>34650680</v>
      </c>
      <c r="D227">
        <v>0</v>
      </c>
      <c r="E227">
        <v>0</v>
      </c>
      <c r="F227">
        <v>1</v>
      </c>
      <c r="G227">
        <v>1</v>
      </c>
      <c r="H227">
        <v>3</v>
      </c>
      <c r="I227" t="s">
        <v>29</v>
      </c>
      <c r="J227" t="s">
        <v>265</v>
      </c>
      <c r="K227" t="s">
        <v>264</v>
      </c>
      <c r="L227">
        <v>1354</v>
      </c>
      <c r="N227">
        <v>1010</v>
      </c>
      <c r="O227" t="s">
        <v>31</v>
      </c>
      <c r="P227" t="s">
        <v>31</v>
      </c>
      <c r="Q227">
        <v>1</v>
      </c>
      <c r="W227">
        <v>0</v>
      </c>
      <c r="X227">
        <v>285665688</v>
      </c>
      <c r="Y227">
        <v>1</v>
      </c>
      <c r="AA227">
        <v>488.78</v>
      </c>
      <c r="AB227">
        <v>0</v>
      </c>
      <c r="AC227">
        <v>0</v>
      </c>
      <c r="AD227">
        <v>0</v>
      </c>
      <c r="AE227">
        <v>65.17</v>
      </c>
      <c r="AF227">
        <v>0</v>
      </c>
      <c r="AG227">
        <v>0</v>
      </c>
      <c r="AH227">
        <v>0</v>
      </c>
      <c r="AI227">
        <v>7.5</v>
      </c>
      <c r="AJ227">
        <v>1</v>
      </c>
      <c r="AK227">
        <v>1</v>
      </c>
      <c r="AL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 t="s">
        <v>6</v>
      </c>
      <c r="AT227">
        <v>1</v>
      </c>
      <c r="AU227" t="s">
        <v>6</v>
      </c>
      <c r="AV227">
        <v>0</v>
      </c>
      <c r="AW227">
        <v>1</v>
      </c>
      <c r="AX227">
        <v>-1</v>
      </c>
      <c r="AY227">
        <v>0</v>
      </c>
      <c r="AZ227">
        <v>0</v>
      </c>
      <c r="BA227" t="s">
        <v>6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Y227*Source!I187</f>
        <v>21</v>
      </c>
      <c r="CY227">
        <f>AA227</f>
        <v>488.78</v>
      </c>
      <c r="CZ227">
        <f>AE227</f>
        <v>65.17</v>
      </c>
      <c r="DA227">
        <f>AI227</f>
        <v>7.5</v>
      </c>
      <c r="DB227">
        <v>0</v>
      </c>
    </row>
    <row r="228" spans="1:106" x14ac:dyDescent="0.2">
      <c r="A228">
        <f>ROW(Source!A187)</f>
        <v>187</v>
      </c>
      <c r="B228">
        <v>34650332</v>
      </c>
      <c r="C228">
        <v>34650680</v>
      </c>
      <c r="D228">
        <v>0</v>
      </c>
      <c r="E228">
        <v>0</v>
      </c>
      <c r="F228">
        <v>1</v>
      </c>
      <c r="G228">
        <v>1</v>
      </c>
      <c r="H228">
        <v>3</v>
      </c>
      <c r="I228" t="s">
        <v>29</v>
      </c>
      <c r="J228" t="s">
        <v>6</v>
      </c>
      <c r="K228" t="s">
        <v>257</v>
      </c>
      <c r="L228">
        <v>1346</v>
      </c>
      <c r="N228">
        <v>1009</v>
      </c>
      <c r="O228" t="s">
        <v>48</v>
      </c>
      <c r="P228" t="s">
        <v>48</v>
      </c>
      <c r="Q228">
        <v>1</v>
      </c>
      <c r="W228">
        <v>0</v>
      </c>
      <c r="X228">
        <v>707148870</v>
      </c>
      <c r="Y228">
        <v>2.3809520000000002</v>
      </c>
      <c r="AA228">
        <v>44.71</v>
      </c>
      <c r="AB228">
        <v>0</v>
      </c>
      <c r="AC228">
        <v>0</v>
      </c>
      <c r="AD228">
        <v>0</v>
      </c>
      <c r="AE228">
        <v>5.96</v>
      </c>
      <c r="AF228">
        <v>0</v>
      </c>
      <c r="AG228">
        <v>0</v>
      </c>
      <c r="AH228">
        <v>0</v>
      </c>
      <c r="AI228">
        <v>7.5</v>
      </c>
      <c r="AJ228">
        <v>1</v>
      </c>
      <c r="AK228">
        <v>1</v>
      </c>
      <c r="AL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 t="s">
        <v>6</v>
      </c>
      <c r="AT228">
        <v>2.3809520000000002</v>
      </c>
      <c r="AU228" t="s">
        <v>6</v>
      </c>
      <c r="AV228">
        <v>0</v>
      </c>
      <c r="AW228">
        <v>1</v>
      </c>
      <c r="AX228">
        <v>-1</v>
      </c>
      <c r="AY228">
        <v>0</v>
      </c>
      <c r="AZ228">
        <v>0</v>
      </c>
      <c r="BA228" t="s">
        <v>6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Y228*Source!I187</f>
        <v>49.999992000000006</v>
      </c>
      <c r="CY228">
        <f>AA228</f>
        <v>44.71</v>
      </c>
      <c r="CZ228">
        <f>AE228</f>
        <v>5.96</v>
      </c>
      <c r="DA228">
        <f>AI228</f>
        <v>7.5</v>
      </c>
      <c r="DB228">
        <v>0</v>
      </c>
    </row>
    <row r="229" spans="1:106" x14ac:dyDescent="0.2">
      <c r="A229">
        <f>ROW(Source!A194)</f>
        <v>194</v>
      </c>
      <c r="B229">
        <v>34650331</v>
      </c>
      <c r="C229">
        <v>34650699</v>
      </c>
      <c r="D229">
        <v>32163577</v>
      </c>
      <c r="E229">
        <v>1</v>
      </c>
      <c r="F229">
        <v>1</v>
      </c>
      <c r="G229">
        <v>1</v>
      </c>
      <c r="H229">
        <v>1</v>
      </c>
      <c r="I229" t="s">
        <v>451</v>
      </c>
      <c r="J229" t="s">
        <v>6</v>
      </c>
      <c r="K229" t="s">
        <v>452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W229">
        <v>0</v>
      </c>
      <c r="X229">
        <v>1197411217</v>
      </c>
      <c r="Y229">
        <v>1.08</v>
      </c>
      <c r="AA229">
        <v>0</v>
      </c>
      <c r="AB229">
        <v>0</v>
      </c>
      <c r="AC229">
        <v>0</v>
      </c>
      <c r="AD229">
        <v>9.6199999999999992</v>
      </c>
      <c r="AE229">
        <v>0</v>
      </c>
      <c r="AF229">
        <v>0</v>
      </c>
      <c r="AG229">
        <v>0</v>
      </c>
      <c r="AH229">
        <v>9.6199999999999992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6</v>
      </c>
      <c r="AT229">
        <v>1.08</v>
      </c>
      <c r="AU229" t="s">
        <v>6</v>
      </c>
      <c r="AV229">
        <v>1</v>
      </c>
      <c r="AW229">
        <v>2</v>
      </c>
      <c r="AX229">
        <v>34650703</v>
      </c>
      <c r="AY229">
        <v>1</v>
      </c>
      <c r="AZ229">
        <v>0</v>
      </c>
      <c r="BA229">
        <v>213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Y229*Source!I194</f>
        <v>2.16</v>
      </c>
      <c r="CY229">
        <f t="shared" ref="CY229:CY246" si="36">AD229</f>
        <v>9.6199999999999992</v>
      </c>
      <c r="CZ229">
        <f t="shared" ref="CZ229:CZ246" si="37">AH229</f>
        <v>9.6199999999999992</v>
      </c>
      <c r="DA229">
        <f t="shared" ref="DA229:DA246" si="38">AL229</f>
        <v>1</v>
      </c>
      <c r="DB229">
        <v>0</v>
      </c>
    </row>
    <row r="230" spans="1:106" x14ac:dyDescent="0.2">
      <c r="A230">
        <f>ROW(Source!A194)</f>
        <v>194</v>
      </c>
      <c r="B230">
        <v>34650331</v>
      </c>
      <c r="C230">
        <v>34650699</v>
      </c>
      <c r="D230">
        <v>32163326</v>
      </c>
      <c r="E230">
        <v>1</v>
      </c>
      <c r="F230">
        <v>1</v>
      </c>
      <c r="G230">
        <v>1</v>
      </c>
      <c r="H230">
        <v>1</v>
      </c>
      <c r="I230" t="s">
        <v>453</v>
      </c>
      <c r="J230" t="s">
        <v>6</v>
      </c>
      <c r="K230" t="s">
        <v>454</v>
      </c>
      <c r="L230">
        <v>1191</v>
      </c>
      <c r="N230">
        <v>1013</v>
      </c>
      <c r="O230" t="s">
        <v>405</v>
      </c>
      <c r="P230" t="s">
        <v>405</v>
      </c>
      <c r="Q230">
        <v>1</v>
      </c>
      <c r="W230">
        <v>0</v>
      </c>
      <c r="X230">
        <v>-1309109184</v>
      </c>
      <c r="Y230">
        <v>1.08</v>
      </c>
      <c r="AA230">
        <v>0</v>
      </c>
      <c r="AB230">
        <v>0</v>
      </c>
      <c r="AC230">
        <v>0</v>
      </c>
      <c r="AD230">
        <v>9.17</v>
      </c>
      <c r="AE230">
        <v>0</v>
      </c>
      <c r="AF230">
        <v>0</v>
      </c>
      <c r="AG230">
        <v>0</v>
      </c>
      <c r="AH230">
        <v>9.17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1.08</v>
      </c>
      <c r="AU230" t="s">
        <v>6</v>
      </c>
      <c r="AV230">
        <v>1</v>
      </c>
      <c r="AW230">
        <v>2</v>
      </c>
      <c r="AX230">
        <v>34650704</v>
      </c>
      <c r="AY230">
        <v>1</v>
      </c>
      <c r="AZ230">
        <v>0</v>
      </c>
      <c r="BA230">
        <v>214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Y230*Source!I194</f>
        <v>2.16</v>
      </c>
      <c r="CY230">
        <f t="shared" si="36"/>
        <v>9.17</v>
      </c>
      <c r="CZ230">
        <f t="shared" si="37"/>
        <v>9.17</v>
      </c>
      <c r="DA230">
        <f t="shared" si="38"/>
        <v>1</v>
      </c>
      <c r="DB230">
        <v>0</v>
      </c>
    </row>
    <row r="231" spans="1:106" x14ac:dyDescent="0.2">
      <c r="A231">
        <f>ROW(Source!A194)</f>
        <v>194</v>
      </c>
      <c r="B231">
        <v>34650331</v>
      </c>
      <c r="C231">
        <v>34650699</v>
      </c>
      <c r="D231">
        <v>32163380</v>
      </c>
      <c r="E231">
        <v>1</v>
      </c>
      <c r="F231">
        <v>1</v>
      </c>
      <c r="G231">
        <v>1</v>
      </c>
      <c r="H231">
        <v>1</v>
      </c>
      <c r="I231" t="s">
        <v>455</v>
      </c>
      <c r="J231" t="s">
        <v>6</v>
      </c>
      <c r="K231" t="s">
        <v>456</v>
      </c>
      <c r="L231">
        <v>1191</v>
      </c>
      <c r="N231">
        <v>1013</v>
      </c>
      <c r="O231" t="s">
        <v>405</v>
      </c>
      <c r="P231" t="s">
        <v>405</v>
      </c>
      <c r="Q231">
        <v>1</v>
      </c>
      <c r="W231">
        <v>0</v>
      </c>
      <c r="X231">
        <v>1818203118</v>
      </c>
      <c r="Y231">
        <v>3.24</v>
      </c>
      <c r="AA231">
        <v>0</v>
      </c>
      <c r="AB231">
        <v>0</v>
      </c>
      <c r="AC231">
        <v>0</v>
      </c>
      <c r="AD231">
        <v>14.09</v>
      </c>
      <c r="AE231">
        <v>0</v>
      </c>
      <c r="AF231">
        <v>0</v>
      </c>
      <c r="AG231">
        <v>0</v>
      </c>
      <c r="AH231">
        <v>14.09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6</v>
      </c>
      <c r="AT231">
        <v>3.24</v>
      </c>
      <c r="AU231" t="s">
        <v>6</v>
      </c>
      <c r="AV231">
        <v>1</v>
      </c>
      <c r="AW231">
        <v>2</v>
      </c>
      <c r="AX231">
        <v>34650705</v>
      </c>
      <c r="AY231">
        <v>1</v>
      </c>
      <c r="AZ231">
        <v>0</v>
      </c>
      <c r="BA231">
        <v>215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Y231*Source!I194</f>
        <v>6.48</v>
      </c>
      <c r="CY231">
        <f t="shared" si="36"/>
        <v>14.09</v>
      </c>
      <c r="CZ231">
        <f t="shared" si="37"/>
        <v>14.09</v>
      </c>
      <c r="DA231">
        <f t="shared" si="38"/>
        <v>1</v>
      </c>
      <c r="DB231">
        <v>0</v>
      </c>
    </row>
    <row r="232" spans="1:106" x14ac:dyDescent="0.2">
      <c r="A232">
        <f>ROW(Source!A195)</f>
        <v>195</v>
      </c>
      <c r="B232">
        <v>34650332</v>
      </c>
      <c r="C232">
        <v>34650699</v>
      </c>
      <c r="D232">
        <v>32163577</v>
      </c>
      <c r="E232">
        <v>1</v>
      </c>
      <c r="F232">
        <v>1</v>
      </c>
      <c r="G232">
        <v>1</v>
      </c>
      <c r="H232">
        <v>1</v>
      </c>
      <c r="I232" t="s">
        <v>451</v>
      </c>
      <c r="J232" t="s">
        <v>6</v>
      </c>
      <c r="K232" t="s">
        <v>452</v>
      </c>
      <c r="L232">
        <v>1191</v>
      </c>
      <c r="N232">
        <v>1013</v>
      </c>
      <c r="O232" t="s">
        <v>405</v>
      </c>
      <c r="P232" t="s">
        <v>405</v>
      </c>
      <c r="Q232">
        <v>1</v>
      </c>
      <c r="W232">
        <v>0</v>
      </c>
      <c r="X232">
        <v>1197411217</v>
      </c>
      <c r="Y232">
        <v>1.08</v>
      </c>
      <c r="AA232">
        <v>0</v>
      </c>
      <c r="AB232">
        <v>0</v>
      </c>
      <c r="AC232">
        <v>0</v>
      </c>
      <c r="AD232">
        <v>176.05</v>
      </c>
      <c r="AE232">
        <v>0</v>
      </c>
      <c r="AF232">
        <v>0</v>
      </c>
      <c r="AG232">
        <v>0</v>
      </c>
      <c r="AH232">
        <v>9.6199999999999992</v>
      </c>
      <c r="AI232">
        <v>1</v>
      </c>
      <c r="AJ232">
        <v>1</v>
      </c>
      <c r="AK232">
        <v>1</v>
      </c>
      <c r="AL232">
        <v>18.3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6</v>
      </c>
      <c r="AT232">
        <v>1.08</v>
      </c>
      <c r="AU232" t="s">
        <v>6</v>
      </c>
      <c r="AV232">
        <v>1</v>
      </c>
      <c r="AW232">
        <v>2</v>
      </c>
      <c r="AX232">
        <v>34650703</v>
      </c>
      <c r="AY232">
        <v>1</v>
      </c>
      <c r="AZ232">
        <v>0</v>
      </c>
      <c r="BA232">
        <v>216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Y232*Source!I195</f>
        <v>2.16</v>
      </c>
      <c r="CY232">
        <f t="shared" si="36"/>
        <v>176.05</v>
      </c>
      <c r="CZ232">
        <f t="shared" si="37"/>
        <v>9.6199999999999992</v>
      </c>
      <c r="DA232">
        <f t="shared" si="38"/>
        <v>18.3</v>
      </c>
      <c r="DB232">
        <v>0</v>
      </c>
    </row>
    <row r="233" spans="1:106" x14ac:dyDescent="0.2">
      <c r="A233">
        <f>ROW(Source!A195)</f>
        <v>195</v>
      </c>
      <c r="B233">
        <v>34650332</v>
      </c>
      <c r="C233">
        <v>34650699</v>
      </c>
      <c r="D233">
        <v>32163326</v>
      </c>
      <c r="E233">
        <v>1</v>
      </c>
      <c r="F233">
        <v>1</v>
      </c>
      <c r="G233">
        <v>1</v>
      </c>
      <c r="H233">
        <v>1</v>
      </c>
      <c r="I233" t="s">
        <v>453</v>
      </c>
      <c r="J233" t="s">
        <v>6</v>
      </c>
      <c r="K233" t="s">
        <v>454</v>
      </c>
      <c r="L233">
        <v>1191</v>
      </c>
      <c r="N233">
        <v>1013</v>
      </c>
      <c r="O233" t="s">
        <v>405</v>
      </c>
      <c r="P233" t="s">
        <v>405</v>
      </c>
      <c r="Q233">
        <v>1</v>
      </c>
      <c r="W233">
        <v>0</v>
      </c>
      <c r="X233">
        <v>-1309109184</v>
      </c>
      <c r="Y233">
        <v>1.08</v>
      </c>
      <c r="AA233">
        <v>0</v>
      </c>
      <c r="AB233">
        <v>0</v>
      </c>
      <c r="AC233">
        <v>0</v>
      </c>
      <c r="AD233">
        <v>167.81</v>
      </c>
      <c r="AE233">
        <v>0</v>
      </c>
      <c r="AF233">
        <v>0</v>
      </c>
      <c r="AG233">
        <v>0</v>
      </c>
      <c r="AH233">
        <v>9.17</v>
      </c>
      <c r="AI233">
        <v>1</v>
      </c>
      <c r="AJ233">
        <v>1</v>
      </c>
      <c r="AK233">
        <v>1</v>
      </c>
      <c r="AL233">
        <v>18.3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6</v>
      </c>
      <c r="AT233">
        <v>1.08</v>
      </c>
      <c r="AU233" t="s">
        <v>6</v>
      </c>
      <c r="AV233">
        <v>1</v>
      </c>
      <c r="AW233">
        <v>2</v>
      </c>
      <c r="AX233">
        <v>34650704</v>
      </c>
      <c r="AY233">
        <v>1</v>
      </c>
      <c r="AZ233">
        <v>0</v>
      </c>
      <c r="BA233">
        <v>217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Y233*Source!I195</f>
        <v>2.16</v>
      </c>
      <c r="CY233">
        <f t="shared" si="36"/>
        <v>167.81</v>
      </c>
      <c r="CZ233">
        <f t="shared" si="37"/>
        <v>9.17</v>
      </c>
      <c r="DA233">
        <f t="shared" si="38"/>
        <v>18.3</v>
      </c>
      <c r="DB233">
        <v>0</v>
      </c>
    </row>
    <row r="234" spans="1:106" x14ac:dyDescent="0.2">
      <c r="A234">
        <f>ROW(Source!A195)</f>
        <v>195</v>
      </c>
      <c r="B234">
        <v>34650332</v>
      </c>
      <c r="C234">
        <v>34650699</v>
      </c>
      <c r="D234">
        <v>32163380</v>
      </c>
      <c r="E234">
        <v>1</v>
      </c>
      <c r="F234">
        <v>1</v>
      </c>
      <c r="G234">
        <v>1</v>
      </c>
      <c r="H234">
        <v>1</v>
      </c>
      <c r="I234" t="s">
        <v>455</v>
      </c>
      <c r="J234" t="s">
        <v>6</v>
      </c>
      <c r="K234" t="s">
        <v>456</v>
      </c>
      <c r="L234">
        <v>1191</v>
      </c>
      <c r="N234">
        <v>1013</v>
      </c>
      <c r="O234" t="s">
        <v>405</v>
      </c>
      <c r="P234" t="s">
        <v>405</v>
      </c>
      <c r="Q234">
        <v>1</v>
      </c>
      <c r="W234">
        <v>0</v>
      </c>
      <c r="X234">
        <v>1818203118</v>
      </c>
      <c r="Y234">
        <v>3.24</v>
      </c>
      <c r="AA234">
        <v>0</v>
      </c>
      <c r="AB234">
        <v>0</v>
      </c>
      <c r="AC234">
        <v>0</v>
      </c>
      <c r="AD234">
        <v>257.85000000000002</v>
      </c>
      <c r="AE234">
        <v>0</v>
      </c>
      <c r="AF234">
        <v>0</v>
      </c>
      <c r="AG234">
        <v>0</v>
      </c>
      <c r="AH234">
        <v>14.09</v>
      </c>
      <c r="AI234">
        <v>1</v>
      </c>
      <c r="AJ234">
        <v>1</v>
      </c>
      <c r="AK234">
        <v>1</v>
      </c>
      <c r="AL234">
        <v>18.3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6</v>
      </c>
      <c r="AT234">
        <v>3.24</v>
      </c>
      <c r="AU234" t="s">
        <v>6</v>
      </c>
      <c r="AV234">
        <v>1</v>
      </c>
      <c r="AW234">
        <v>2</v>
      </c>
      <c r="AX234">
        <v>34650705</v>
      </c>
      <c r="AY234">
        <v>1</v>
      </c>
      <c r="AZ234">
        <v>0</v>
      </c>
      <c r="BA234">
        <v>218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Y234*Source!I195</f>
        <v>6.48</v>
      </c>
      <c r="CY234">
        <f t="shared" si="36"/>
        <v>257.85000000000002</v>
      </c>
      <c r="CZ234">
        <f t="shared" si="37"/>
        <v>14.09</v>
      </c>
      <c r="DA234">
        <f t="shared" si="38"/>
        <v>18.3</v>
      </c>
      <c r="DB234">
        <v>0</v>
      </c>
    </row>
    <row r="235" spans="1:106" x14ac:dyDescent="0.2">
      <c r="A235">
        <f>ROW(Source!A196)</f>
        <v>196</v>
      </c>
      <c r="B235">
        <v>34650331</v>
      </c>
      <c r="C235">
        <v>34650706</v>
      </c>
      <c r="D235">
        <v>32164293</v>
      </c>
      <c r="E235">
        <v>1</v>
      </c>
      <c r="F235">
        <v>1</v>
      </c>
      <c r="G235">
        <v>1</v>
      </c>
      <c r="H235">
        <v>1</v>
      </c>
      <c r="I235" t="s">
        <v>457</v>
      </c>
      <c r="J235" t="s">
        <v>6</v>
      </c>
      <c r="K235" t="s">
        <v>458</v>
      </c>
      <c r="L235">
        <v>1191</v>
      </c>
      <c r="N235">
        <v>1013</v>
      </c>
      <c r="O235" t="s">
        <v>405</v>
      </c>
      <c r="P235" t="s">
        <v>405</v>
      </c>
      <c r="Q235">
        <v>1</v>
      </c>
      <c r="W235">
        <v>0</v>
      </c>
      <c r="X235">
        <v>-1166887252</v>
      </c>
      <c r="Y235">
        <v>0.61</v>
      </c>
      <c r="AA235">
        <v>0</v>
      </c>
      <c r="AB235">
        <v>0</v>
      </c>
      <c r="AC235">
        <v>0</v>
      </c>
      <c r="AD235">
        <v>12.92</v>
      </c>
      <c r="AE235">
        <v>0</v>
      </c>
      <c r="AF235">
        <v>0</v>
      </c>
      <c r="AG235">
        <v>0</v>
      </c>
      <c r="AH235">
        <v>12.92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6</v>
      </c>
      <c r="AT235">
        <v>0.61</v>
      </c>
      <c r="AU235" t="s">
        <v>6</v>
      </c>
      <c r="AV235">
        <v>1</v>
      </c>
      <c r="AW235">
        <v>2</v>
      </c>
      <c r="AX235">
        <v>34650709</v>
      </c>
      <c r="AY235">
        <v>1</v>
      </c>
      <c r="AZ235">
        <v>0</v>
      </c>
      <c r="BA235">
        <v>219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Y235*Source!I196</f>
        <v>12.2</v>
      </c>
      <c r="CY235">
        <f t="shared" si="36"/>
        <v>12.92</v>
      </c>
      <c r="CZ235">
        <f t="shared" si="37"/>
        <v>12.92</v>
      </c>
      <c r="DA235">
        <f t="shared" si="38"/>
        <v>1</v>
      </c>
      <c r="DB235">
        <v>0</v>
      </c>
    </row>
    <row r="236" spans="1:106" x14ac:dyDescent="0.2">
      <c r="A236">
        <f>ROW(Source!A196)</f>
        <v>196</v>
      </c>
      <c r="B236">
        <v>34650331</v>
      </c>
      <c r="C236">
        <v>34650706</v>
      </c>
      <c r="D236">
        <v>32163330</v>
      </c>
      <c r="E236">
        <v>1</v>
      </c>
      <c r="F236">
        <v>1</v>
      </c>
      <c r="G236">
        <v>1</v>
      </c>
      <c r="H236">
        <v>1</v>
      </c>
      <c r="I236" t="s">
        <v>459</v>
      </c>
      <c r="J236" t="s">
        <v>6</v>
      </c>
      <c r="K236" t="s">
        <v>460</v>
      </c>
      <c r="L236">
        <v>1191</v>
      </c>
      <c r="N236">
        <v>1013</v>
      </c>
      <c r="O236" t="s">
        <v>405</v>
      </c>
      <c r="P236" t="s">
        <v>405</v>
      </c>
      <c r="Q236">
        <v>1</v>
      </c>
      <c r="W236">
        <v>0</v>
      </c>
      <c r="X236">
        <v>1776637054</v>
      </c>
      <c r="Y236">
        <v>0.61</v>
      </c>
      <c r="AA236">
        <v>0</v>
      </c>
      <c r="AB236">
        <v>0</v>
      </c>
      <c r="AC236">
        <v>0</v>
      </c>
      <c r="AD236">
        <v>12.69</v>
      </c>
      <c r="AE236">
        <v>0</v>
      </c>
      <c r="AF236">
        <v>0</v>
      </c>
      <c r="AG236">
        <v>0</v>
      </c>
      <c r="AH236">
        <v>12.69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6</v>
      </c>
      <c r="AT236">
        <v>0.61</v>
      </c>
      <c r="AU236" t="s">
        <v>6</v>
      </c>
      <c r="AV236">
        <v>1</v>
      </c>
      <c r="AW236">
        <v>2</v>
      </c>
      <c r="AX236">
        <v>34650710</v>
      </c>
      <c r="AY236">
        <v>1</v>
      </c>
      <c r="AZ236">
        <v>0</v>
      </c>
      <c r="BA236">
        <v>220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Y236*Source!I196</f>
        <v>12.2</v>
      </c>
      <c r="CY236">
        <f t="shared" si="36"/>
        <v>12.69</v>
      </c>
      <c r="CZ236">
        <f t="shared" si="37"/>
        <v>12.69</v>
      </c>
      <c r="DA236">
        <f t="shared" si="38"/>
        <v>1</v>
      </c>
      <c r="DB236">
        <v>0</v>
      </c>
    </row>
    <row r="237" spans="1:106" x14ac:dyDescent="0.2">
      <c r="A237">
        <f>ROW(Source!A197)</f>
        <v>197</v>
      </c>
      <c r="B237">
        <v>34650332</v>
      </c>
      <c r="C237">
        <v>34650706</v>
      </c>
      <c r="D237">
        <v>32164293</v>
      </c>
      <c r="E237">
        <v>1</v>
      </c>
      <c r="F237">
        <v>1</v>
      </c>
      <c r="G237">
        <v>1</v>
      </c>
      <c r="H237">
        <v>1</v>
      </c>
      <c r="I237" t="s">
        <v>457</v>
      </c>
      <c r="J237" t="s">
        <v>6</v>
      </c>
      <c r="K237" t="s">
        <v>458</v>
      </c>
      <c r="L237">
        <v>1191</v>
      </c>
      <c r="N237">
        <v>1013</v>
      </c>
      <c r="O237" t="s">
        <v>405</v>
      </c>
      <c r="P237" t="s">
        <v>405</v>
      </c>
      <c r="Q237">
        <v>1</v>
      </c>
      <c r="W237">
        <v>0</v>
      </c>
      <c r="X237">
        <v>-1166887252</v>
      </c>
      <c r="Y237">
        <v>0.61</v>
      </c>
      <c r="AA237">
        <v>0</v>
      </c>
      <c r="AB237">
        <v>0</v>
      </c>
      <c r="AC237">
        <v>0</v>
      </c>
      <c r="AD237">
        <v>236.44</v>
      </c>
      <c r="AE237">
        <v>0</v>
      </c>
      <c r="AF237">
        <v>0</v>
      </c>
      <c r="AG237">
        <v>0</v>
      </c>
      <c r="AH237">
        <v>12.92</v>
      </c>
      <c r="AI237">
        <v>1</v>
      </c>
      <c r="AJ237">
        <v>1</v>
      </c>
      <c r="AK237">
        <v>1</v>
      </c>
      <c r="AL237">
        <v>18.3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0.61</v>
      </c>
      <c r="AU237" t="s">
        <v>6</v>
      </c>
      <c r="AV237">
        <v>1</v>
      </c>
      <c r="AW237">
        <v>2</v>
      </c>
      <c r="AX237">
        <v>34650709</v>
      </c>
      <c r="AY237">
        <v>1</v>
      </c>
      <c r="AZ237">
        <v>0</v>
      </c>
      <c r="BA237">
        <v>221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Y237*Source!I197</f>
        <v>12.2</v>
      </c>
      <c r="CY237">
        <f t="shared" si="36"/>
        <v>236.44</v>
      </c>
      <c r="CZ237">
        <f t="shared" si="37"/>
        <v>12.92</v>
      </c>
      <c r="DA237">
        <f t="shared" si="38"/>
        <v>18.3</v>
      </c>
      <c r="DB237">
        <v>0</v>
      </c>
    </row>
    <row r="238" spans="1:106" x14ac:dyDescent="0.2">
      <c r="A238">
        <f>ROW(Source!A197)</f>
        <v>197</v>
      </c>
      <c r="B238">
        <v>34650332</v>
      </c>
      <c r="C238">
        <v>34650706</v>
      </c>
      <c r="D238">
        <v>32163330</v>
      </c>
      <c r="E238">
        <v>1</v>
      </c>
      <c r="F238">
        <v>1</v>
      </c>
      <c r="G238">
        <v>1</v>
      </c>
      <c r="H238">
        <v>1</v>
      </c>
      <c r="I238" t="s">
        <v>459</v>
      </c>
      <c r="J238" t="s">
        <v>6</v>
      </c>
      <c r="K238" t="s">
        <v>460</v>
      </c>
      <c r="L238">
        <v>1191</v>
      </c>
      <c r="N238">
        <v>1013</v>
      </c>
      <c r="O238" t="s">
        <v>405</v>
      </c>
      <c r="P238" t="s">
        <v>405</v>
      </c>
      <c r="Q238">
        <v>1</v>
      </c>
      <c r="W238">
        <v>0</v>
      </c>
      <c r="X238">
        <v>1776637054</v>
      </c>
      <c r="Y238">
        <v>0.61</v>
      </c>
      <c r="AA238">
        <v>0</v>
      </c>
      <c r="AB238">
        <v>0</v>
      </c>
      <c r="AC238">
        <v>0</v>
      </c>
      <c r="AD238">
        <v>232.23</v>
      </c>
      <c r="AE238">
        <v>0</v>
      </c>
      <c r="AF238">
        <v>0</v>
      </c>
      <c r="AG238">
        <v>0</v>
      </c>
      <c r="AH238">
        <v>12.69</v>
      </c>
      <c r="AI238">
        <v>1</v>
      </c>
      <c r="AJ238">
        <v>1</v>
      </c>
      <c r="AK238">
        <v>1</v>
      </c>
      <c r="AL238">
        <v>18.3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0.61</v>
      </c>
      <c r="AU238" t="s">
        <v>6</v>
      </c>
      <c r="AV238">
        <v>1</v>
      </c>
      <c r="AW238">
        <v>2</v>
      </c>
      <c r="AX238">
        <v>34650710</v>
      </c>
      <c r="AY238">
        <v>1</v>
      </c>
      <c r="AZ238">
        <v>0</v>
      </c>
      <c r="BA238">
        <v>222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Y238*Source!I197</f>
        <v>12.2</v>
      </c>
      <c r="CY238">
        <f t="shared" si="36"/>
        <v>232.23</v>
      </c>
      <c r="CZ238">
        <f t="shared" si="37"/>
        <v>12.69</v>
      </c>
      <c r="DA238">
        <f t="shared" si="38"/>
        <v>18.3</v>
      </c>
      <c r="DB238">
        <v>0</v>
      </c>
    </row>
    <row r="239" spans="1:106" x14ac:dyDescent="0.2">
      <c r="A239">
        <f>ROW(Source!A198)</f>
        <v>198</v>
      </c>
      <c r="B239">
        <v>34650331</v>
      </c>
      <c r="C239">
        <v>34650711</v>
      </c>
      <c r="D239">
        <v>32164293</v>
      </c>
      <c r="E239">
        <v>1</v>
      </c>
      <c r="F239">
        <v>1</v>
      </c>
      <c r="G239">
        <v>1</v>
      </c>
      <c r="H239">
        <v>1</v>
      </c>
      <c r="I239" t="s">
        <v>457</v>
      </c>
      <c r="J239" t="s">
        <v>6</v>
      </c>
      <c r="K239" t="s">
        <v>458</v>
      </c>
      <c r="L239">
        <v>1191</v>
      </c>
      <c r="N239">
        <v>1013</v>
      </c>
      <c r="O239" t="s">
        <v>405</v>
      </c>
      <c r="P239" t="s">
        <v>405</v>
      </c>
      <c r="Q239">
        <v>1</v>
      </c>
      <c r="W239">
        <v>0</v>
      </c>
      <c r="X239">
        <v>-1166887252</v>
      </c>
      <c r="Y239">
        <v>0.81</v>
      </c>
      <c r="AA239">
        <v>0</v>
      </c>
      <c r="AB239">
        <v>0</v>
      </c>
      <c r="AC239">
        <v>0</v>
      </c>
      <c r="AD239">
        <v>12.92</v>
      </c>
      <c r="AE239">
        <v>0</v>
      </c>
      <c r="AF239">
        <v>0</v>
      </c>
      <c r="AG239">
        <v>0</v>
      </c>
      <c r="AH239">
        <v>12.92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0.81</v>
      </c>
      <c r="AU239" t="s">
        <v>6</v>
      </c>
      <c r="AV239">
        <v>1</v>
      </c>
      <c r="AW239">
        <v>2</v>
      </c>
      <c r="AX239">
        <v>34650714</v>
      </c>
      <c r="AY239">
        <v>1</v>
      </c>
      <c r="AZ239">
        <v>0</v>
      </c>
      <c r="BA239">
        <v>223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Y239*Source!I198</f>
        <v>0.81</v>
      </c>
      <c r="CY239">
        <f t="shared" si="36"/>
        <v>12.92</v>
      </c>
      <c r="CZ239">
        <f t="shared" si="37"/>
        <v>12.92</v>
      </c>
      <c r="DA239">
        <f t="shared" si="38"/>
        <v>1</v>
      </c>
      <c r="DB239">
        <v>0</v>
      </c>
    </row>
    <row r="240" spans="1:106" x14ac:dyDescent="0.2">
      <c r="A240">
        <f>ROW(Source!A198)</f>
        <v>198</v>
      </c>
      <c r="B240">
        <v>34650331</v>
      </c>
      <c r="C240">
        <v>34650711</v>
      </c>
      <c r="D240">
        <v>32163330</v>
      </c>
      <c r="E240">
        <v>1</v>
      </c>
      <c r="F240">
        <v>1</v>
      </c>
      <c r="G240">
        <v>1</v>
      </c>
      <c r="H240">
        <v>1</v>
      </c>
      <c r="I240" t="s">
        <v>459</v>
      </c>
      <c r="J240" t="s">
        <v>6</v>
      </c>
      <c r="K240" t="s">
        <v>460</v>
      </c>
      <c r="L240">
        <v>1191</v>
      </c>
      <c r="N240">
        <v>1013</v>
      </c>
      <c r="O240" t="s">
        <v>405</v>
      </c>
      <c r="P240" t="s">
        <v>405</v>
      </c>
      <c r="Q240">
        <v>1</v>
      </c>
      <c r="W240">
        <v>0</v>
      </c>
      <c r="X240">
        <v>1776637054</v>
      </c>
      <c r="Y240">
        <v>0.81</v>
      </c>
      <c r="AA240">
        <v>0</v>
      </c>
      <c r="AB240">
        <v>0</v>
      </c>
      <c r="AC240">
        <v>0</v>
      </c>
      <c r="AD240">
        <v>12.69</v>
      </c>
      <c r="AE240">
        <v>0</v>
      </c>
      <c r="AF240">
        <v>0</v>
      </c>
      <c r="AG240">
        <v>0</v>
      </c>
      <c r="AH240">
        <v>12.69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0.81</v>
      </c>
      <c r="AU240" t="s">
        <v>6</v>
      </c>
      <c r="AV240">
        <v>1</v>
      </c>
      <c r="AW240">
        <v>2</v>
      </c>
      <c r="AX240">
        <v>34650715</v>
      </c>
      <c r="AY240">
        <v>1</v>
      </c>
      <c r="AZ240">
        <v>0</v>
      </c>
      <c r="BA240">
        <v>224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Y240*Source!I198</f>
        <v>0.81</v>
      </c>
      <c r="CY240">
        <f t="shared" si="36"/>
        <v>12.69</v>
      </c>
      <c r="CZ240">
        <f t="shared" si="37"/>
        <v>12.69</v>
      </c>
      <c r="DA240">
        <f t="shared" si="38"/>
        <v>1</v>
      </c>
      <c r="DB240">
        <v>0</v>
      </c>
    </row>
    <row r="241" spans="1:106" x14ac:dyDescent="0.2">
      <c r="A241">
        <f>ROW(Source!A199)</f>
        <v>199</v>
      </c>
      <c r="B241">
        <v>34650332</v>
      </c>
      <c r="C241">
        <v>34650711</v>
      </c>
      <c r="D241">
        <v>32164293</v>
      </c>
      <c r="E241">
        <v>1</v>
      </c>
      <c r="F241">
        <v>1</v>
      </c>
      <c r="G241">
        <v>1</v>
      </c>
      <c r="H241">
        <v>1</v>
      </c>
      <c r="I241" t="s">
        <v>457</v>
      </c>
      <c r="J241" t="s">
        <v>6</v>
      </c>
      <c r="K241" t="s">
        <v>458</v>
      </c>
      <c r="L241">
        <v>1191</v>
      </c>
      <c r="N241">
        <v>1013</v>
      </c>
      <c r="O241" t="s">
        <v>405</v>
      </c>
      <c r="P241" t="s">
        <v>405</v>
      </c>
      <c r="Q241">
        <v>1</v>
      </c>
      <c r="W241">
        <v>0</v>
      </c>
      <c r="X241">
        <v>-1166887252</v>
      </c>
      <c r="Y241">
        <v>0.81</v>
      </c>
      <c r="AA241">
        <v>0</v>
      </c>
      <c r="AB241">
        <v>0</v>
      </c>
      <c r="AC241">
        <v>0</v>
      </c>
      <c r="AD241">
        <v>236.44</v>
      </c>
      <c r="AE241">
        <v>0</v>
      </c>
      <c r="AF241">
        <v>0</v>
      </c>
      <c r="AG241">
        <v>0</v>
      </c>
      <c r="AH241">
        <v>12.92</v>
      </c>
      <c r="AI241">
        <v>1</v>
      </c>
      <c r="AJ241">
        <v>1</v>
      </c>
      <c r="AK241">
        <v>1</v>
      </c>
      <c r="AL241">
        <v>18.3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0.81</v>
      </c>
      <c r="AU241" t="s">
        <v>6</v>
      </c>
      <c r="AV241">
        <v>1</v>
      </c>
      <c r="AW241">
        <v>2</v>
      </c>
      <c r="AX241">
        <v>34650714</v>
      </c>
      <c r="AY241">
        <v>1</v>
      </c>
      <c r="AZ241">
        <v>0</v>
      </c>
      <c r="BA241">
        <v>225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Y241*Source!I199</f>
        <v>0.81</v>
      </c>
      <c r="CY241">
        <f t="shared" si="36"/>
        <v>236.44</v>
      </c>
      <c r="CZ241">
        <f t="shared" si="37"/>
        <v>12.92</v>
      </c>
      <c r="DA241">
        <f t="shared" si="38"/>
        <v>18.3</v>
      </c>
      <c r="DB241">
        <v>0</v>
      </c>
    </row>
    <row r="242" spans="1:106" x14ac:dyDescent="0.2">
      <c r="A242">
        <f>ROW(Source!A199)</f>
        <v>199</v>
      </c>
      <c r="B242">
        <v>34650332</v>
      </c>
      <c r="C242">
        <v>34650711</v>
      </c>
      <c r="D242">
        <v>32163330</v>
      </c>
      <c r="E242">
        <v>1</v>
      </c>
      <c r="F242">
        <v>1</v>
      </c>
      <c r="G242">
        <v>1</v>
      </c>
      <c r="H242">
        <v>1</v>
      </c>
      <c r="I242" t="s">
        <v>459</v>
      </c>
      <c r="J242" t="s">
        <v>6</v>
      </c>
      <c r="K242" t="s">
        <v>460</v>
      </c>
      <c r="L242">
        <v>1191</v>
      </c>
      <c r="N242">
        <v>1013</v>
      </c>
      <c r="O242" t="s">
        <v>405</v>
      </c>
      <c r="P242" t="s">
        <v>405</v>
      </c>
      <c r="Q242">
        <v>1</v>
      </c>
      <c r="W242">
        <v>0</v>
      </c>
      <c r="X242">
        <v>1776637054</v>
      </c>
      <c r="Y242">
        <v>0.81</v>
      </c>
      <c r="AA242">
        <v>0</v>
      </c>
      <c r="AB242">
        <v>0</v>
      </c>
      <c r="AC242">
        <v>0</v>
      </c>
      <c r="AD242">
        <v>232.23</v>
      </c>
      <c r="AE242">
        <v>0</v>
      </c>
      <c r="AF242">
        <v>0</v>
      </c>
      <c r="AG242">
        <v>0</v>
      </c>
      <c r="AH242">
        <v>12.69</v>
      </c>
      <c r="AI242">
        <v>1</v>
      </c>
      <c r="AJ242">
        <v>1</v>
      </c>
      <c r="AK242">
        <v>1</v>
      </c>
      <c r="AL242">
        <v>18.3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0.81</v>
      </c>
      <c r="AU242" t="s">
        <v>6</v>
      </c>
      <c r="AV242">
        <v>1</v>
      </c>
      <c r="AW242">
        <v>2</v>
      </c>
      <c r="AX242">
        <v>34650715</v>
      </c>
      <c r="AY242">
        <v>1</v>
      </c>
      <c r="AZ242">
        <v>0</v>
      </c>
      <c r="BA242">
        <v>226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Y242*Source!I199</f>
        <v>0.81</v>
      </c>
      <c r="CY242">
        <f t="shared" si="36"/>
        <v>232.23</v>
      </c>
      <c r="CZ242">
        <f t="shared" si="37"/>
        <v>12.69</v>
      </c>
      <c r="DA242">
        <f t="shared" si="38"/>
        <v>18.3</v>
      </c>
      <c r="DB242">
        <v>0</v>
      </c>
    </row>
    <row r="243" spans="1:106" x14ac:dyDescent="0.2">
      <c r="A243">
        <f>ROW(Source!A200)</f>
        <v>200</v>
      </c>
      <c r="B243">
        <v>34650331</v>
      </c>
      <c r="C243">
        <v>34650716</v>
      </c>
      <c r="D243">
        <v>32164293</v>
      </c>
      <c r="E243">
        <v>1</v>
      </c>
      <c r="F243">
        <v>1</v>
      </c>
      <c r="G243">
        <v>1</v>
      </c>
      <c r="H243">
        <v>1</v>
      </c>
      <c r="I243" t="s">
        <v>457</v>
      </c>
      <c r="J243" t="s">
        <v>6</v>
      </c>
      <c r="K243" t="s">
        <v>458</v>
      </c>
      <c r="L243">
        <v>1191</v>
      </c>
      <c r="N243">
        <v>1013</v>
      </c>
      <c r="O243" t="s">
        <v>405</v>
      </c>
      <c r="P243" t="s">
        <v>405</v>
      </c>
      <c r="Q243">
        <v>1</v>
      </c>
      <c r="W243">
        <v>0</v>
      </c>
      <c r="X243">
        <v>-1166887252</v>
      </c>
      <c r="Y243">
        <v>6.48</v>
      </c>
      <c r="AA243">
        <v>0</v>
      </c>
      <c r="AB243">
        <v>0</v>
      </c>
      <c r="AC243">
        <v>0</v>
      </c>
      <c r="AD243">
        <v>12.92</v>
      </c>
      <c r="AE243">
        <v>0</v>
      </c>
      <c r="AF243">
        <v>0</v>
      </c>
      <c r="AG243">
        <v>0</v>
      </c>
      <c r="AH243">
        <v>12.92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6.48</v>
      </c>
      <c r="AU243" t="s">
        <v>6</v>
      </c>
      <c r="AV243">
        <v>1</v>
      </c>
      <c r="AW243">
        <v>2</v>
      </c>
      <c r="AX243">
        <v>34650719</v>
      </c>
      <c r="AY243">
        <v>1</v>
      </c>
      <c r="AZ243">
        <v>0</v>
      </c>
      <c r="BA243">
        <v>227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Y243*Source!I200</f>
        <v>6.48</v>
      </c>
      <c r="CY243">
        <f t="shared" si="36"/>
        <v>12.92</v>
      </c>
      <c r="CZ243">
        <f t="shared" si="37"/>
        <v>12.92</v>
      </c>
      <c r="DA243">
        <f t="shared" si="38"/>
        <v>1</v>
      </c>
      <c r="DB243">
        <v>0</v>
      </c>
    </row>
    <row r="244" spans="1:106" x14ac:dyDescent="0.2">
      <c r="A244">
        <f>ROW(Source!A200)</f>
        <v>200</v>
      </c>
      <c r="B244">
        <v>34650331</v>
      </c>
      <c r="C244">
        <v>34650716</v>
      </c>
      <c r="D244">
        <v>32163330</v>
      </c>
      <c r="E244">
        <v>1</v>
      </c>
      <c r="F244">
        <v>1</v>
      </c>
      <c r="G244">
        <v>1</v>
      </c>
      <c r="H244">
        <v>1</v>
      </c>
      <c r="I244" t="s">
        <v>459</v>
      </c>
      <c r="J244" t="s">
        <v>6</v>
      </c>
      <c r="K244" t="s">
        <v>460</v>
      </c>
      <c r="L244">
        <v>1191</v>
      </c>
      <c r="N244">
        <v>1013</v>
      </c>
      <c r="O244" t="s">
        <v>405</v>
      </c>
      <c r="P244" t="s">
        <v>405</v>
      </c>
      <c r="Q244">
        <v>1</v>
      </c>
      <c r="W244">
        <v>0</v>
      </c>
      <c r="X244">
        <v>1776637054</v>
      </c>
      <c r="Y244">
        <v>6.48</v>
      </c>
      <c r="AA244">
        <v>0</v>
      </c>
      <c r="AB244">
        <v>0</v>
      </c>
      <c r="AC244">
        <v>0</v>
      </c>
      <c r="AD244">
        <v>12.69</v>
      </c>
      <c r="AE244">
        <v>0</v>
      </c>
      <c r="AF244">
        <v>0</v>
      </c>
      <c r="AG244">
        <v>0</v>
      </c>
      <c r="AH244">
        <v>12.69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6</v>
      </c>
      <c r="AT244">
        <v>6.48</v>
      </c>
      <c r="AU244" t="s">
        <v>6</v>
      </c>
      <c r="AV244">
        <v>1</v>
      </c>
      <c r="AW244">
        <v>2</v>
      </c>
      <c r="AX244">
        <v>34650720</v>
      </c>
      <c r="AY244">
        <v>1</v>
      </c>
      <c r="AZ244">
        <v>0</v>
      </c>
      <c r="BA244">
        <v>228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Y244*Source!I200</f>
        <v>6.48</v>
      </c>
      <c r="CY244">
        <f t="shared" si="36"/>
        <v>12.69</v>
      </c>
      <c r="CZ244">
        <f t="shared" si="37"/>
        <v>12.69</v>
      </c>
      <c r="DA244">
        <f t="shared" si="38"/>
        <v>1</v>
      </c>
      <c r="DB244">
        <v>0</v>
      </c>
    </row>
    <row r="245" spans="1:106" x14ac:dyDescent="0.2">
      <c r="A245">
        <f>ROW(Source!A201)</f>
        <v>201</v>
      </c>
      <c r="B245">
        <v>34650332</v>
      </c>
      <c r="C245">
        <v>34650716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457</v>
      </c>
      <c r="J245" t="s">
        <v>6</v>
      </c>
      <c r="K245" t="s">
        <v>458</v>
      </c>
      <c r="L245">
        <v>1191</v>
      </c>
      <c r="N245">
        <v>1013</v>
      </c>
      <c r="O245" t="s">
        <v>405</v>
      </c>
      <c r="P245" t="s">
        <v>405</v>
      </c>
      <c r="Q245">
        <v>1</v>
      </c>
      <c r="W245">
        <v>0</v>
      </c>
      <c r="X245">
        <v>-1166887252</v>
      </c>
      <c r="Y245">
        <v>6.48</v>
      </c>
      <c r="AA245">
        <v>0</v>
      </c>
      <c r="AB245">
        <v>0</v>
      </c>
      <c r="AC245">
        <v>0</v>
      </c>
      <c r="AD245">
        <v>236.44</v>
      </c>
      <c r="AE245">
        <v>0</v>
      </c>
      <c r="AF245">
        <v>0</v>
      </c>
      <c r="AG245">
        <v>0</v>
      </c>
      <c r="AH245">
        <v>12.92</v>
      </c>
      <c r="AI245">
        <v>1</v>
      </c>
      <c r="AJ245">
        <v>1</v>
      </c>
      <c r="AK245">
        <v>1</v>
      </c>
      <c r="AL245">
        <v>18.3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6</v>
      </c>
      <c r="AT245">
        <v>6.48</v>
      </c>
      <c r="AU245" t="s">
        <v>6</v>
      </c>
      <c r="AV245">
        <v>1</v>
      </c>
      <c r="AW245">
        <v>2</v>
      </c>
      <c r="AX245">
        <v>34650719</v>
      </c>
      <c r="AY245">
        <v>1</v>
      </c>
      <c r="AZ245">
        <v>0</v>
      </c>
      <c r="BA245">
        <v>229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Y245*Source!I201</f>
        <v>6.48</v>
      </c>
      <c r="CY245">
        <f t="shared" si="36"/>
        <v>236.44</v>
      </c>
      <c r="CZ245">
        <f t="shared" si="37"/>
        <v>12.92</v>
      </c>
      <c r="DA245">
        <f t="shared" si="38"/>
        <v>18.3</v>
      </c>
      <c r="DB245">
        <v>0</v>
      </c>
    </row>
    <row r="246" spans="1:106" x14ac:dyDescent="0.2">
      <c r="A246">
        <f>ROW(Source!A201)</f>
        <v>201</v>
      </c>
      <c r="B246">
        <v>34650332</v>
      </c>
      <c r="C246">
        <v>34650716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459</v>
      </c>
      <c r="J246" t="s">
        <v>6</v>
      </c>
      <c r="K246" t="s">
        <v>460</v>
      </c>
      <c r="L246">
        <v>1191</v>
      </c>
      <c r="N246">
        <v>1013</v>
      </c>
      <c r="O246" t="s">
        <v>405</v>
      </c>
      <c r="P246" t="s">
        <v>405</v>
      </c>
      <c r="Q246">
        <v>1</v>
      </c>
      <c r="W246">
        <v>0</v>
      </c>
      <c r="X246">
        <v>1776637054</v>
      </c>
      <c r="Y246">
        <v>6.48</v>
      </c>
      <c r="AA246">
        <v>0</v>
      </c>
      <c r="AB246">
        <v>0</v>
      </c>
      <c r="AC246">
        <v>0</v>
      </c>
      <c r="AD246">
        <v>232.23</v>
      </c>
      <c r="AE246">
        <v>0</v>
      </c>
      <c r="AF246">
        <v>0</v>
      </c>
      <c r="AG246">
        <v>0</v>
      </c>
      <c r="AH246">
        <v>12.69</v>
      </c>
      <c r="AI246">
        <v>1</v>
      </c>
      <c r="AJ246">
        <v>1</v>
      </c>
      <c r="AK246">
        <v>1</v>
      </c>
      <c r="AL246">
        <v>18.3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6</v>
      </c>
      <c r="AT246">
        <v>6.48</v>
      </c>
      <c r="AU246" t="s">
        <v>6</v>
      </c>
      <c r="AV246">
        <v>1</v>
      </c>
      <c r="AW246">
        <v>2</v>
      </c>
      <c r="AX246">
        <v>34650720</v>
      </c>
      <c r="AY246">
        <v>1</v>
      </c>
      <c r="AZ246">
        <v>0</v>
      </c>
      <c r="BA246">
        <v>230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Y246*Source!I201</f>
        <v>6.48</v>
      </c>
      <c r="CY246">
        <f t="shared" si="36"/>
        <v>232.23</v>
      </c>
      <c r="CZ246">
        <f t="shared" si="37"/>
        <v>12.69</v>
      </c>
      <c r="DA246">
        <f t="shared" si="38"/>
        <v>18.3</v>
      </c>
      <c r="DB24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34650400</v>
      </c>
      <c r="C1">
        <v>34650394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X1">
        <v>0.44</v>
      </c>
      <c r="Y1">
        <v>0</v>
      </c>
      <c r="Z1">
        <v>0</v>
      </c>
      <c r="AA1">
        <v>0</v>
      </c>
      <c r="AB1">
        <v>8.17</v>
      </c>
      <c r="AC1">
        <v>0</v>
      </c>
      <c r="AD1">
        <v>1</v>
      </c>
      <c r="AE1">
        <v>1</v>
      </c>
      <c r="AF1" t="s">
        <v>6</v>
      </c>
      <c r="AG1">
        <v>0.44</v>
      </c>
      <c r="AH1">
        <v>2</v>
      </c>
      <c r="AI1">
        <v>34650395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34650401</v>
      </c>
      <c r="C2">
        <v>34650394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X2">
        <v>0.48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0.48</v>
      </c>
      <c r="AH2">
        <v>2</v>
      </c>
      <c r="AI2">
        <v>34650396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34650402</v>
      </c>
      <c r="C3">
        <v>34650394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X3">
        <v>0.24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0.24</v>
      </c>
      <c r="AH3">
        <v>2</v>
      </c>
      <c r="AI3">
        <v>34650397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34650403</v>
      </c>
      <c r="C4">
        <v>34650394</v>
      </c>
      <c r="D4">
        <v>31528206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X4">
        <v>0.24</v>
      </c>
      <c r="Y4">
        <v>0</v>
      </c>
      <c r="Z4">
        <v>4.01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0.24</v>
      </c>
      <c r="AH4">
        <v>2</v>
      </c>
      <c r="AI4">
        <v>34650398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34650404</v>
      </c>
      <c r="C5">
        <v>34650394</v>
      </c>
      <c r="D5">
        <v>31528255</v>
      </c>
      <c r="E5">
        <v>1</v>
      </c>
      <c r="F5">
        <v>1</v>
      </c>
      <c r="G5">
        <v>1</v>
      </c>
      <c r="H5">
        <v>2</v>
      </c>
      <c r="I5" t="s">
        <v>415</v>
      </c>
      <c r="J5" t="s">
        <v>416</v>
      </c>
      <c r="K5" t="s">
        <v>417</v>
      </c>
      <c r="L5">
        <v>1368</v>
      </c>
      <c r="N5">
        <v>1011</v>
      </c>
      <c r="O5" t="s">
        <v>411</v>
      </c>
      <c r="P5" t="s">
        <v>411</v>
      </c>
      <c r="Q5">
        <v>1</v>
      </c>
      <c r="X5">
        <v>0.24</v>
      </c>
      <c r="Y5">
        <v>0</v>
      </c>
      <c r="Z5">
        <v>74.61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0.24</v>
      </c>
      <c r="AH5">
        <v>2</v>
      </c>
      <c r="AI5">
        <v>34650399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34650400</v>
      </c>
      <c r="C6">
        <v>34650394</v>
      </c>
      <c r="D6">
        <v>31711332</v>
      </c>
      <c r="E6">
        <v>1</v>
      </c>
      <c r="F6">
        <v>1</v>
      </c>
      <c r="G6">
        <v>1</v>
      </c>
      <c r="H6">
        <v>1</v>
      </c>
      <c r="I6" t="s">
        <v>403</v>
      </c>
      <c r="J6" t="s">
        <v>6</v>
      </c>
      <c r="K6" t="s">
        <v>404</v>
      </c>
      <c r="L6">
        <v>1191</v>
      </c>
      <c r="N6">
        <v>1013</v>
      </c>
      <c r="O6" t="s">
        <v>405</v>
      </c>
      <c r="P6" t="s">
        <v>405</v>
      </c>
      <c r="Q6">
        <v>1</v>
      </c>
      <c r="X6">
        <v>0.44</v>
      </c>
      <c r="Y6">
        <v>0</v>
      </c>
      <c r="Z6">
        <v>0</v>
      </c>
      <c r="AA6">
        <v>0</v>
      </c>
      <c r="AB6">
        <v>8.17</v>
      </c>
      <c r="AC6">
        <v>0</v>
      </c>
      <c r="AD6">
        <v>1</v>
      </c>
      <c r="AE6">
        <v>1</v>
      </c>
      <c r="AF6" t="s">
        <v>6</v>
      </c>
      <c r="AG6">
        <v>0.44</v>
      </c>
      <c r="AH6">
        <v>2</v>
      </c>
      <c r="AI6">
        <v>34650395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34650401</v>
      </c>
      <c r="C7">
        <v>34650394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406</v>
      </c>
      <c r="J7" t="s">
        <v>6</v>
      </c>
      <c r="K7" t="s">
        <v>407</v>
      </c>
      <c r="L7">
        <v>1191</v>
      </c>
      <c r="N7">
        <v>1013</v>
      </c>
      <c r="O7" t="s">
        <v>405</v>
      </c>
      <c r="P7" t="s">
        <v>405</v>
      </c>
      <c r="Q7">
        <v>1</v>
      </c>
      <c r="X7">
        <v>0.48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6</v>
      </c>
      <c r="AG7">
        <v>0.48</v>
      </c>
      <c r="AH7">
        <v>2</v>
      </c>
      <c r="AI7">
        <v>34650396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34650402</v>
      </c>
      <c r="C8">
        <v>34650394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408</v>
      </c>
      <c r="J8" t="s">
        <v>409</v>
      </c>
      <c r="K8" t="s">
        <v>410</v>
      </c>
      <c r="L8">
        <v>1368</v>
      </c>
      <c r="N8">
        <v>1011</v>
      </c>
      <c r="O8" t="s">
        <v>411</v>
      </c>
      <c r="P8" t="s">
        <v>411</v>
      </c>
      <c r="Q8">
        <v>1</v>
      </c>
      <c r="X8">
        <v>0.24</v>
      </c>
      <c r="Y8">
        <v>0</v>
      </c>
      <c r="Z8">
        <v>111.99</v>
      </c>
      <c r="AA8">
        <v>13.5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0.24</v>
      </c>
      <c r="AH8">
        <v>2</v>
      </c>
      <c r="AI8">
        <v>34650397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34650403</v>
      </c>
      <c r="C9">
        <v>34650394</v>
      </c>
      <c r="D9">
        <v>31528206</v>
      </c>
      <c r="E9">
        <v>1</v>
      </c>
      <c r="F9">
        <v>1</v>
      </c>
      <c r="G9">
        <v>1</v>
      </c>
      <c r="H9">
        <v>2</v>
      </c>
      <c r="I9" t="s">
        <v>412</v>
      </c>
      <c r="J9" t="s">
        <v>413</v>
      </c>
      <c r="K9" t="s">
        <v>414</v>
      </c>
      <c r="L9">
        <v>1368</v>
      </c>
      <c r="N9">
        <v>1011</v>
      </c>
      <c r="O9" t="s">
        <v>411</v>
      </c>
      <c r="P9" t="s">
        <v>411</v>
      </c>
      <c r="Q9">
        <v>1</v>
      </c>
      <c r="X9">
        <v>0.24</v>
      </c>
      <c r="Y9">
        <v>0</v>
      </c>
      <c r="Z9">
        <v>4.01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0.24</v>
      </c>
      <c r="AH9">
        <v>2</v>
      </c>
      <c r="AI9">
        <v>34650398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34650404</v>
      </c>
      <c r="C10">
        <v>34650394</v>
      </c>
      <c r="D10">
        <v>31528255</v>
      </c>
      <c r="E10">
        <v>1</v>
      </c>
      <c r="F10">
        <v>1</v>
      </c>
      <c r="G10">
        <v>1</v>
      </c>
      <c r="H10">
        <v>2</v>
      </c>
      <c r="I10" t="s">
        <v>415</v>
      </c>
      <c r="J10" t="s">
        <v>416</v>
      </c>
      <c r="K10" t="s">
        <v>417</v>
      </c>
      <c r="L10">
        <v>1368</v>
      </c>
      <c r="N10">
        <v>1011</v>
      </c>
      <c r="O10" t="s">
        <v>411</v>
      </c>
      <c r="P10" t="s">
        <v>411</v>
      </c>
      <c r="Q10">
        <v>1</v>
      </c>
      <c r="X10">
        <v>0.24</v>
      </c>
      <c r="Y10">
        <v>0</v>
      </c>
      <c r="Z10">
        <v>74.61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0.24</v>
      </c>
      <c r="AH10">
        <v>2</v>
      </c>
      <c r="AI10">
        <v>34650399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34650424</v>
      </c>
      <c r="C11">
        <v>34650405</v>
      </c>
      <c r="D11">
        <v>31709594</v>
      </c>
      <c r="E11">
        <v>1</v>
      </c>
      <c r="F11">
        <v>1</v>
      </c>
      <c r="G11">
        <v>1</v>
      </c>
      <c r="H11">
        <v>1</v>
      </c>
      <c r="I11" t="s">
        <v>418</v>
      </c>
      <c r="J11" t="s">
        <v>6</v>
      </c>
      <c r="K11" t="s">
        <v>419</v>
      </c>
      <c r="L11">
        <v>1191</v>
      </c>
      <c r="N11">
        <v>1013</v>
      </c>
      <c r="O11" t="s">
        <v>405</v>
      </c>
      <c r="P11" t="s">
        <v>405</v>
      </c>
      <c r="Q11">
        <v>1</v>
      </c>
      <c r="X11">
        <v>3.8</v>
      </c>
      <c r="Y11">
        <v>0</v>
      </c>
      <c r="Z11">
        <v>0</v>
      </c>
      <c r="AA11">
        <v>0</v>
      </c>
      <c r="AB11">
        <v>8.86</v>
      </c>
      <c r="AC11">
        <v>0</v>
      </c>
      <c r="AD11">
        <v>1</v>
      </c>
      <c r="AE11">
        <v>1</v>
      </c>
      <c r="AF11" t="s">
        <v>6</v>
      </c>
      <c r="AG11">
        <v>3.8</v>
      </c>
      <c r="AH11">
        <v>2</v>
      </c>
      <c r="AI11">
        <v>34650406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34650425</v>
      </c>
      <c r="C12">
        <v>34650405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406</v>
      </c>
      <c r="J12" t="s">
        <v>6</v>
      </c>
      <c r="K12" t="s">
        <v>407</v>
      </c>
      <c r="L12">
        <v>1191</v>
      </c>
      <c r="N12">
        <v>1013</v>
      </c>
      <c r="O12" t="s">
        <v>405</v>
      </c>
      <c r="P12" t="s">
        <v>405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6</v>
      </c>
      <c r="AG12">
        <v>0.97</v>
      </c>
      <c r="AH12">
        <v>2</v>
      </c>
      <c r="AI12">
        <v>34650407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34650426</v>
      </c>
      <c r="C13">
        <v>34650405</v>
      </c>
      <c r="D13">
        <v>31526561</v>
      </c>
      <c r="E13">
        <v>1</v>
      </c>
      <c r="F13">
        <v>1</v>
      </c>
      <c r="G13">
        <v>1</v>
      </c>
      <c r="H13">
        <v>2</v>
      </c>
      <c r="I13" t="s">
        <v>420</v>
      </c>
      <c r="J13" t="s">
        <v>421</v>
      </c>
      <c r="K13" t="s">
        <v>422</v>
      </c>
      <c r="L13">
        <v>1368</v>
      </c>
      <c r="N13">
        <v>1011</v>
      </c>
      <c r="O13" t="s">
        <v>411</v>
      </c>
      <c r="P13" t="s">
        <v>411</v>
      </c>
      <c r="Q13">
        <v>1</v>
      </c>
      <c r="X13">
        <v>0.78</v>
      </c>
      <c r="Y13">
        <v>0</v>
      </c>
      <c r="Z13">
        <v>138.54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0.78</v>
      </c>
      <c r="AH13">
        <v>2</v>
      </c>
      <c r="AI13">
        <v>34650408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ROW(Source!A26)</f>
        <v>26</v>
      </c>
      <c r="B14">
        <v>34650427</v>
      </c>
      <c r="C14">
        <v>34650405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423</v>
      </c>
      <c r="J14" t="s">
        <v>424</v>
      </c>
      <c r="K14" t="s">
        <v>425</v>
      </c>
      <c r="L14">
        <v>1368</v>
      </c>
      <c r="N14">
        <v>1011</v>
      </c>
      <c r="O14" t="s">
        <v>411</v>
      </c>
      <c r="P14" t="s">
        <v>411</v>
      </c>
      <c r="Q14">
        <v>1</v>
      </c>
      <c r="X14">
        <v>0.19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0.19</v>
      </c>
      <c r="AH14">
        <v>2</v>
      </c>
      <c r="AI14">
        <v>34650409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ROW(Source!A26)</f>
        <v>26</v>
      </c>
      <c r="B15">
        <v>34650428</v>
      </c>
      <c r="C15">
        <v>34650405</v>
      </c>
      <c r="D15">
        <v>31444692</v>
      </c>
      <c r="E15">
        <v>1</v>
      </c>
      <c r="F15">
        <v>1</v>
      </c>
      <c r="G15">
        <v>1</v>
      </c>
      <c r="H15">
        <v>3</v>
      </c>
      <c r="I15" t="s">
        <v>182</v>
      </c>
      <c r="J15" t="s">
        <v>32</v>
      </c>
      <c r="K15" t="s">
        <v>183</v>
      </c>
      <c r="L15">
        <v>1346</v>
      </c>
      <c r="N15">
        <v>1009</v>
      </c>
      <c r="O15" t="s">
        <v>48</v>
      </c>
      <c r="P15" t="s">
        <v>48</v>
      </c>
      <c r="Q15">
        <v>1</v>
      </c>
      <c r="X15">
        <v>0.1</v>
      </c>
      <c r="Y15">
        <v>14.4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0.1</v>
      </c>
      <c r="AH15">
        <v>3</v>
      </c>
      <c r="AI15">
        <v>-1</v>
      </c>
      <c r="AJ15" t="s">
        <v>6</v>
      </c>
      <c r="AK15">
        <v>4</v>
      </c>
      <c r="AL15">
        <v>-1.4400000000000002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ROW(Source!A26)</f>
        <v>26</v>
      </c>
      <c r="B16">
        <v>34650429</v>
      </c>
      <c r="C16">
        <v>34650405</v>
      </c>
      <c r="D16">
        <v>31444700</v>
      </c>
      <c r="E16">
        <v>1</v>
      </c>
      <c r="F16">
        <v>1</v>
      </c>
      <c r="G16">
        <v>1</v>
      </c>
      <c r="H16">
        <v>3</v>
      </c>
      <c r="I16" t="s">
        <v>461</v>
      </c>
      <c r="J16" t="s">
        <v>39</v>
      </c>
      <c r="K16" t="s">
        <v>462</v>
      </c>
      <c r="L16">
        <v>1348</v>
      </c>
      <c r="N16">
        <v>1009</v>
      </c>
      <c r="O16" t="s">
        <v>58</v>
      </c>
      <c r="P16" t="s">
        <v>58</v>
      </c>
      <c r="Q16">
        <v>1000</v>
      </c>
      <c r="X16">
        <v>3.0000000000000001E-5</v>
      </c>
      <c r="Y16">
        <v>9661.5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3.0000000000000001E-5</v>
      </c>
      <c r="AH16">
        <v>3</v>
      </c>
      <c r="AI16">
        <v>-1</v>
      </c>
      <c r="AJ16" t="s">
        <v>6</v>
      </c>
      <c r="AK16">
        <v>4</v>
      </c>
      <c r="AL16">
        <v>-0.28984500000000002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34650430</v>
      </c>
      <c r="C17">
        <v>34650405</v>
      </c>
      <c r="D17">
        <v>31449050</v>
      </c>
      <c r="E17">
        <v>1</v>
      </c>
      <c r="F17">
        <v>1</v>
      </c>
      <c r="G17">
        <v>1</v>
      </c>
      <c r="H17">
        <v>3</v>
      </c>
      <c r="I17" t="s">
        <v>463</v>
      </c>
      <c r="J17" t="s">
        <v>43</v>
      </c>
      <c r="K17" t="s">
        <v>244</v>
      </c>
      <c r="L17">
        <v>1348</v>
      </c>
      <c r="N17">
        <v>1009</v>
      </c>
      <c r="O17" t="s">
        <v>58</v>
      </c>
      <c r="P17" t="s">
        <v>58</v>
      </c>
      <c r="Q17">
        <v>1000</v>
      </c>
      <c r="X17">
        <v>0</v>
      </c>
      <c r="Y17">
        <v>9040.01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 t="s">
        <v>6</v>
      </c>
      <c r="AG17">
        <v>0</v>
      </c>
      <c r="AH17">
        <v>3</v>
      </c>
      <c r="AI17">
        <v>-1</v>
      </c>
      <c r="AJ17" t="s">
        <v>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34650431</v>
      </c>
      <c r="C18">
        <v>34650405</v>
      </c>
      <c r="D18">
        <v>31450127</v>
      </c>
      <c r="E18">
        <v>1</v>
      </c>
      <c r="F18">
        <v>1</v>
      </c>
      <c r="G18">
        <v>1</v>
      </c>
      <c r="H18">
        <v>3</v>
      </c>
      <c r="I18" t="s">
        <v>46</v>
      </c>
      <c r="J18" t="s">
        <v>49</v>
      </c>
      <c r="K18" t="s">
        <v>47</v>
      </c>
      <c r="L18">
        <v>1346</v>
      </c>
      <c r="N18">
        <v>1009</v>
      </c>
      <c r="O18" t="s">
        <v>48</v>
      </c>
      <c r="P18" t="s">
        <v>48</v>
      </c>
      <c r="Q18">
        <v>1</v>
      </c>
      <c r="X18">
        <v>0.02</v>
      </c>
      <c r="Y18">
        <v>1.82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0.02</v>
      </c>
      <c r="AH18">
        <v>2</v>
      </c>
      <c r="AI18">
        <v>34650413</v>
      </c>
      <c r="AJ18">
        <v>15</v>
      </c>
      <c r="AK18">
        <v>3</v>
      </c>
      <c r="AL18">
        <v>-3.6400000000000002E-2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ROW(Source!A26)</f>
        <v>26</v>
      </c>
      <c r="B19">
        <v>34650432</v>
      </c>
      <c r="C19">
        <v>34650405</v>
      </c>
      <c r="D19">
        <v>31453451</v>
      </c>
      <c r="E19">
        <v>1</v>
      </c>
      <c r="F19">
        <v>1</v>
      </c>
      <c r="G19">
        <v>1</v>
      </c>
      <c r="H19">
        <v>3</v>
      </c>
      <c r="I19" t="s">
        <v>52</v>
      </c>
      <c r="J19" t="s">
        <v>54</v>
      </c>
      <c r="K19" t="s">
        <v>53</v>
      </c>
      <c r="L19">
        <v>1354</v>
      </c>
      <c r="N19">
        <v>1010</v>
      </c>
      <c r="O19" t="s">
        <v>31</v>
      </c>
      <c r="P19" t="s">
        <v>31</v>
      </c>
      <c r="Q19">
        <v>1</v>
      </c>
      <c r="X19">
        <v>0</v>
      </c>
      <c r="Y19">
        <v>3358.74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 t="s">
        <v>6</v>
      </c>
      <c r="AG19">
        <v>0</v>
      </c>
      <c r="AH19">
        <v>2</v>
      </c>
      <c r="AI19">
        <v>34650414</v>
      </c>
      <c r="AJ19">
        <v>16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34650433</v>
      </c>
      <c r="C20">
        <v>34650405</v>
      </c>
      <c r="D20">
        <v>31443366</v>
      </c>
      <c r="E20">
        <v>17</v>
      </c>
      <c r="F20">
        <v>1</v>
      </c>
      <c r="G20">
        <v>1</v>
      </c>
      <c r="H20">
        <v>3</v>
      </c>
      <c r="I20" t="s">
        <v>56</v>
      </c>
      <c r="J20" t="s">
        <v>6</v>
      </c>
      <c r="K20" t="s">
        <v>57</v>
      </c>
      <c r="L20">
        <v>1348</v>
      </c>
      <c r="N20">
        <v>1009</v>
      </c>
      <c r="O20" t="s">
        <v>58</v>
      </c>
      <c r="P20" t="s">
        <v>58</v>
      </c>
      <c r="Q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 t="s">
        <v>6</v>
      </c>
      <c r="AG20">
        <v>0</v>
      </c>
      <c r="AH20">
        <v>2</v>
      </c>
      <c r="AI20">
        <v>34650415</v>
      </c>
      <c r="AJ20">
        <v>17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34650434</v>
      </c>
      <c r="C21">
        <v>34650405</v>
      </c>
      <c r="D21">
        <v>31440934</v>
      </c>
      <c r="E21">
        <v>17</v>
      </c>
      <c r="F21">
        <v>1</v>
      </c>
      <c r="G21">
        <v>1</v>
      </c>
      <c r="H21">
        <v>3</v>
      </c>
      <c r="I21" t="s">
        <v>62</v>
      </c>
      <c r="J21" t="s">
        <v>6</v>
      </c>
      <c r="K21" t="s">
        <v>63</v>
      </c>
      <c r="L21">
        <v>1346</v>
      </c>
      <c r="N21">
        <v>1009</v>
      </c>
      <c r="O21" t="s">
        <v>48</v>
      </c>
      <c r="P21" t="s">
        <v>48</v>
      </c>
      <c r="Q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 t="s">
        <v>6</v>
      </c>
      <c r="AG21">
        <v>0</v>
      </c>
      <c r="AH21">
        <v>2</v>
      </c>
      <c r="AI21">
        <v>34650416</v>
      </c>
      <c r="AJ21">
        <v>18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34650435</v>
      </c>
      <c r="C22">
        <v>34650405</v>
      </c>
      <c r="D22">
        <v>31443318</v>
      </c>
      <c r="E22">
        <v>17</v>
      </c>
      <c r="F22">
        <v>1</v>
      </c>
      <c r="G22">
        <v>1</v>
      </c>
      <c r="H22">
        <v>3</v>
      </c>
      <c r="I22" t="s">
        <v>65</v>
      </c>
      <c r="J22" t="s">
        <v>6</v>
      </c>
      <c r="K22" t="s">
        <v>66</v>
      </c>
      <c r="L22">
        <v>1348</v>
      </c>
      <c r="N22">
        <v>1009</v>
      </c>
      <c r="O22" t="s">
        <v>58</v>
      </c>
      <c r="P22" t="s">
        <v>58</v>
      </c>
      <c r="Q22">
        <v>1000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6</v>
      </c>
      <c r="AG22">
        <v>0</v>
      </c>
      <c r="AH22">
        <v>2</v>
      </c>
      <c r="AI22">
        <v>34650417</v>
      </c>
      <c r="AJ22">
        <v>19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34650436</v>
      </c>
      <c r="C23">
        <v>34650405</v>
      </c>
      <c r="D23">
        <v>31482813</v>
      </c>
      <c r="E23">
        <v>1</v>
      </c>
      <c r="F23">
        <v>1</v>
      </c>
      <c r="G23">
        <v>1</v>
      </c>
      <c r="H23">
        <v>3</v>
      </c>
      <c r="I23" t="s">
        <v>68</v>
      </c>
      <c r="J23" t="s">
        <v>70</v>
      </c>
      <c r="K23" t="s">
        <v>69</v>
      </c>
      <c r="L23">
        <v>1348</v>
      </c>
      <c r="N23">
        <v>1009</v>
      </c>
      <c r="O23" t="s">
        <v>58</v>
      </c>
      <c r="P23" t="s">
        <v>58</v>
      </c>
      <c r="Q23">
        <v>1000</v>
      </c>
      <c r="X23">
        <v>4.0000000000000002E-4</v>
      </c>
      <c r="Y23">
        <v>15707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4.0000000000000002E-4</v>
      </c>
      <c r="AH23">
        <v>2</v>
      </c>
      <c r="AI23">
        <v>34650418</v>
      </c>
      <c r="AJ23">
        <v>20</v>
      </c>
      <c r="AK23">
        <v>3</v>
      </c>
      <c r="AL23">
        <v>-6.2827999999999999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ROW(Source!A26)</f>
        <v>26</v>
      </c>
      <c r="B24">
        <v>34650437</v>
      </c>
      <c r="C24">
        <v>34650405</v>
      </c>
      <c r="D24">
        <v>31482963</v>
      </c>
      <c r="E24">
        <v>1</v>
      </c>
      <c r="F24">
        <v>1</v>
      </c>
      <c r="G24">
        <v>1</v>
      </c>
      <c r="H24">
        <v>3</v>
      </c>
      <c r="I24" t="s">
        <v>72</v>
      </c>
      <c r="J24" t="s">
        <v>74</v>
      </c>
      <c r="K24" t="s">
        <v>73</v>
      </c>
      <c r="L24">
        <v>1348</v>
      </c>
      <c r="N24">
        <v>1009</v>
      </c>
      <c r="O24" t="s">
        <v>58</v>
      </c>
      <c r="P24" t="s">
        <v>58</v>
      </c>
      <c r="Q24">
        <v>1000</v>
      </c>
      <c r="X24">
        <v>1E-4</v>
      </c>
      <c r="Y24">
        <v>9550.01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1E-4</v>
      </c>
      <c r="AH24">
        <v>2</v>
      </c>
      <c r="AI24">
        <v>34650419</v>
      </c>
      <c r="AJ24">
        <v>21</v>
      </c>
      <c r="AK24">
        <v>3</v>
      </c>
      <c r="AL24">
        <v>-0.9550010000000001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ROW(Source!A26)</f>
        <v>26</v>
      </c>
      <c r="B25">
        <v>34650438</v>
      </c>
      <c r="C25">
        <v>34650405</v>
      </c>
      <c r="D25">
        <v>31496699</v>
      </c>
      <c r="E25">
        <v>1</v>
      </c>
      <c r="F25">
        <v>1</v>
      </c>
      <c r="G25">
        <v>1</v>
      </c>
      <c r="H25">
        <v>3</v>
      </c>
      <c r="I25" t="s">
        <v>76</v>
      </c>
      <c r="J25" t="s">
        <v>79</v>
      </c>
      <c r="K25" t="s">
        <v>77</v>
      </c>
      <c r="L25">
        <v>1355</v>
      </c>
      <c r="N25">
        <v>1010</v>
      </c>
      <c r="O25" t="s">
        <v>78</v>
      </c>
      <c r="P25" t="s">
        <v>78</v>
      </c>
      <c r="Q25">
        <v>100</v>
      </c>
      <c r="X25">
        <v>0.06</v>
      </c>
      <c r="Y25">
        <v>610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0.06</v>
      </c>
      <c r="AH25">
        <v>2</v>
      </c>
      <c r="AI25">
        <v>34650420</v>
      </c>
      <c r="AJ25">
        <v>22</v>
      </c>
      <c r="AK25">
        <v>3</v>
      </c>
      <c r="AL25">
        <v>-36.6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ROW(Source!A26)</f>
        <v>26</v>
      </c>
      <c r="B26">
        <v>34650439</v>
      </c>
      <c r="C26">
        <v>34650405</v>
      </c>
      <c r="D26">
        <v>31443118</v>
      </c>
      <c r="E26">
        <v>17</v>
      </c>
      <c r="F26">
        <v>1</v>
      </c>
      <c r="G26">
        <v>1</v>
      </c>
      <c r="H26">
        <v>3</v>
      </c>
      <c r="I26" t="s">
        <v>84</v>
      </c>
      <c r="J26" t="s">
        <v>6</v>
      </c>
      <c r="K26" t="s">
        <v>85</v>
      </c>
      <c r="L26">
        <v>1354</v>
      </c>
      <c r="N26">
        <v>1010</v>
      </c>
      <c r="O26" t="s">
        <v>31</v>
      </c>
      <c r="P26" t="s">
        <v>31</v>
      </c>
      <c r="Q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 t="s">
        <v>6</v>
      </c>
      <c r="AG26">
        <v>0</v>
      </c>
      <c r="AH26">
        <v>2</v>
      </c>
      <c r="AI26">
        <v>34650421</v>
      </c>
      <c r="AJ26">
        <v>23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34650440</v>
      </c>
      <c r="C27">
        <v>34650405</v>
      </c>
      <c r="D27">
        <v>31443369</v>
      </c>
      <c r="E27">
        <v>17</v>
      </c>
      <c r="F27">
        <v>1</v>
      </c>
      <c r="G27">
        <v>1</v>
      </c>
      <c r="H27">
        <v>3</v>
      </c>
      <c r="I27" t="s">
        <v>87</v>
      </c>
      <c r="J27" t="s">
        <v>6</v>
      </c>
      <c r="K27" t="s">
        <v>88</v>
      </c>
      <c r="L27">
        <v>1354</v>
      </c>
      <c r="N27">
        <v>1010</v>
      </c>
      <c r="O27" t="s">
        <v>31</v>
      </c>
      <c r="P27" t="s">
        <v>31</v>
      </c>
      <c r="Q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 t="s">
        <v>6</v>
      </c>
      <c r="AG27">
        <v>0</v>
      </c>
      <c r="AH27">
        <v>2</v>
      </c>
      <c r="AI27">
        <v>34650422</v>
      </c>
      <c r="AJ27">
        <v>24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34650441</v>
      </c>
      <c r="C28">
        <v>34650405</v>
      </c>
      <c r="D28">
        <v>31443336</v>
      </c>
      <c r="E28">
        <v>17</v>
      </c>
      <c r="F28">
        <v>1</v>
      </c>
      <c r="G28">
        <v>1</v>
      </c>
      <c r="H28">
        <v>3</v>
      </c>
      <c r="I28" t="s">
        <v>90</v>
      </c>
      <c r="J28" t="s">
        <v>6</v>
      </c>
      <c r="K28" t="s">
        <v>91</v>
      </c>
      <c r="L28">
        <v>1354</v>
      </c>
      <c r="N28">
        <v>1010</v>
      </c>
      <c r="O28" t="s">
        <v>31</v>
      </c>
      <c r="P28" t="s">
        <v>31</v>
      </c>
      <c r="Q28">
        <v>1</v>
      </c>
      <c r="X28">
        <v>0.1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6</v>
      </c>
      <c r="AG28">
        <v>0.1</v>
      </c>
      <c r="AH28">
        <v>2</v>
      </c>
      <c r="AI28">
        <v>34650423</v>
      </c>
      <c r="AJ28">
        <v>25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ROW(Source!A27)</f>
        <v>27</v>
      </c>
      <c r="B29">
        <v>34650424</v>
      </c>
      <c r="C29">
        <v>34650405</v>
      </c>
      <c r="D29">
        <v>31709594</v>
      </c>
      <c r="E29">
        <v>1</v>
      </c>
      <c r="F29">
        <v>1</v>
      </c>
      <c r="G29">
        <v>1</v>
      </c>
      <c r="H29">
        <v>1</v>
      </c>
      <c r="I29" t="s">
        <v>418</v>
      </c>
      <c r="J29" t="s">
        <v>6</v>
      </c>
      <c r="K29" t="s">
        <v>419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X29">
        <v>3.8</v>
      </c>
      <c r="Y29">
        <v>0</v>
      </c>
      <c r="Z29">
        <v>0</v>
      </c>
      <c r="AA29">
        <v>0</v>
      </c>
      <c r="AB29">
        <v>8.86</v>
      </c>
      <c r="AC29">
        <v>0</v>
      </c>
      <c r="AD29">
        <v>1</v>
      </c>
      <c r="AE29">
        <v>1</v>
      </c>
      <c r="AF29" t="s">
        <v>6</v>
      </c>
      <c r="AG29">
        <v>3.8</v>
      </c>
      <c r="AH29">
        <v>2</v>
      </c>
      <c r="AI29">
        <v>34650406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34650425</v>
      </c>
      <c r="C30">
        <v>34650405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X30">
        <v>0.97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0.97</v>
      </c>
      <c r="AH30">
        <v>2</v>
      </c>
      <c r="AI30">
        <v>34650407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34650426</v>
      </c>
      <c r="C31">
        <v>34650405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420</v>
      </c>
      <c r="J31" t="s">
        <v>421</v>
      </c>
      <c r="K31" t="s">
        <v>422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X31">
        <v>0.78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0.78</v>
      </c>
      <c r="AH31">
        <v>2</v>
      </c>
      <c r="AI31">
        <v>34650408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34650427</v>
      </c>
      <c r="C32">
        <v>34650405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423</v>
      </c>
      <c r="J32" t="s">
        <v>424</v>
      </c>
      <c r="K32" t="s">
        <v>425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X32">
        <v>0.19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0.19</v>
      </c>
      <c r="AH32">
        <v>2</v>
      </c>
      <c r="AI32">
        <v>34650409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34650428</v>
      </c>
      <c r="C33">
        <v>34650405</v>
      </c>
      <c r="D33">
        <v>31444692</v>
      </c>
      <c r="E33">
        <v>1</v>
      </c>
      <c r="F33">
        <v>1</v>
      </c>
      <c r="G33">
        <v>1</v>
      </c>
      <c r="H33">
        <v>3</v>
      </c>
      <c r="I33" t="s">
        <v>182</v>
      </c>
      <c r="J33" t="s">
        <v>32</v>
      </c>
      <c r="K33" t="s">
        <v>183</v>
      </c>
      <c r="L33">
        <v>1346</v>
      </c>
      <c r="N33">
        <v>1009</v>
      </c>
      <c r="O33" t="s">
        <v>48</v>
      </c>
      <c r="P33" t="s">
        <v>48</v>
      </c>
      <c r="Q33">
        <v>1</v>
      </c>
      <c r="X33">
        <v>0.1</v>
      </c>
      <c r="Y33">
        <v>14.4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6</v>
      </c>
      <c r="AG33">
        <v>0.1</v>
      </c>
      <c r="AH33">
        <v>3</v>
      </c>
      <c r="AI33">
        <v>-1</v>
      </c>
      <c r="AJ33" t="s">
        <v>6</v>
      </c>
      <c r="AK33">
        <v>4</v>
      </c>
      <c r="AL33">
        <v>-1.4400000000000002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ROW(Source!A27)</f>
        <v>27</v>
      </c>
      <c r="B34">
        <v>34650429</v>
      </c>
      <c r="C34">
        <v>34650405</v>
      </c>
      <c r="D34">
        <v>31444700</v>
      </c>
      <c r="E34">
        <v>1</v>
      </c>
      <c r="F34">
        <v>1</v>
      </c>
      <c r="G34">
        <v>1</v>
      </c>
      <c r="H34">
        <v>3</v>
      </c>
      <c r="I34" t="s">
        <v>461</v>
      </c>
      <c r="J34" t="s">
        <v>39</v>
      </c>
      <c r="K34" t="s">
        <v>462</v>
      </c>
      <c r="L34">
        <v>1348</v>
      </c>
      <c r="N34">
        <v>1009</v>
      </c>
      <c r="O34" t="s">
        <v>58</v>
      </c>
      <c r="P34" t="s">
        <v>58</v>
      </c>
      <c r="Q34">
        <v>1000</v>
      </c>
      <c r="X34">
        <v>3.0000000000000001E-5</v>
      </c>
      <c r="Y34">
        <v>9661.5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3.0000000000000001E-5</v>
      </c>
      <c r="AH34">
        <v>3</v>
      </c>
      <c r="AI34">
        <v>-1</v>
      </c>
      <c r="AJ34" t="s">
        <v>6</v>
      </c>
      <c r="AK34">
        <v>4</v>
      </c>
      <c r="AL34">
        <v>-0.28984500000000002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ROW(Source!A27)</f>
        <v>27</v>
      </c>
      <c r="B35">
        <v>34650430</v>
      </c>
      <c r="C35">
        <v>34650405</v>
      </c>
      <c r="D35">
        <v>31449050</v>
      </c>
      <c r="E35">
        <v>1</v>
      </c>
      <c r="F35">
        <v>1</v>
      </c>
      <c r="G35">
        <v>1</v>
      </c>
      <c r="H35">
        <v>3</v>
      </c>
      <c r="I35" t="s">
        <v>463</v>
      </c>
      <c r="J35" t="s">
        <v>43</v>
      </c>
      <c r="K35" t="s">
        <v>244</v>
      </c>
      <c r="L35">
        <v>1348</v>
      </c>
      <c r="N35">
        <v>1009</v>
      </c>
      <c r="O35" t="s">
        <v>58</v>
      </c>
      <c r="P35" t="s">
        <v>58</v>
      </c>
      <c r="Q35">
        <v>1000</v>
      </c>
      <c r="X35">
        <v>0</v>
      </c>
      <c r="Y35">
        <v>9040.01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 t="s">
        <v>6</v>
      </c>
      <c r="AG35">
        <v>0</v>
      </c>
      <c r="AH35">
        <v>3</v>
      </c>
      <c r="AI35">
        <v>-1</v>
      </c>
      <c r="AJ35" t="s">
        <v>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34650431</v>
      </c>
      <c r="C36">
        <v>34650405</v>
      </c>
      <c r="D36">
        <v>31450127</v>
      </c>
      <c r="E36">
        <v>1</v>
      </c>
      <c r="F36">
        <v>1</v>
      </c>
      <c r="G36">
        <v>1</v>
      </c>
      <c r="H36">
        <v>3</v>
      </c>
      <c r="I36" t="s">
        <v>46</v>
      </c>
      <c r="J36" t="s">
        <v>49</v>
      </c>
      <c r="K36" t="s">
        <v>47</v>
      </c>
      <c r="L36">
        <v>1346</v>
      </c>
      <c r="N36">
        <v>1009</v>
      </c>
      <c r="O36" t="s">
        <v>48</v>
      </c>
      <c r="P36" t="s">
        <v>48</v>
      </c>
      <c r="Q36">
        <v>1</v>
      </c>
      <c r="X36">
        <v>0.02</v>
      </c>
      <c r="Y36">
        <v>1.82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0.02</v>
      </c>
      <c r="AH36">
        <v>2</v>
      </c>
      <c r="AI36">
        <v>34650413</v>
      </c>
      <c r="AJ36">
        <v>33</v>
      </c>
      <c r="AK36">
        <v>3</v>
      </c>
      <c r="AL36">
        <v>-3.6400000000000002E-2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34650432</v>
      </c>
      <c r="C37">
        <v>34650405</v>
      </c>
      <c r="D37">
        <v>31453451</v>
      </c>
      <c r="E37">
        <v>1</v>
      </c>
      <c r="F37">
        <v>1</v>
      </c>
      <c r="G37">
        <v>1</v>
      </c>
      <c r="H37">
        <v>3</v>
      </c>
      <c r="I37" t="s">
        <v>52</v>
      </c>
      <c r="J37" t="s">
        <v>54</v>
      </c>
      <c r="K37" t="s">
        <v>53</v>
      </c>
      <c r="L37">
        <v>1354</v>
      </c>
      <c r="N37">
        <v>1010</v>
      </c>
      <c r="O37" t="s">
        <v>31</v>
      </c>
      <c r="P37" t="s">
        <v>31</v>
      </c>
      <c r="Q37">
        <v>1</v>
      </c>
      <c r="X37">
        <v>0</v>
      </c>
      <c r="Y37">
        <v>3358.74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 t="s">
        <v>6</v>
      </c>
      <c r="AG37">
        <v>0</v>
      </c>
      <c r="AH37">
        <v>2</v>
      </c>
      <c r="AI37">
        <v>34650414</v>
      </c>
      <c r="AJ37">
        <v>34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34650433</v>
      </c>
      <c r="C38">
        <v>34650405</v>
      </c>
      <c r="D38">
        <v>31443366</v>
      </c>
      <c r="E38">
        <v>17</v>
      </c>
      <c r="F38">
        <v>1</v>
      </c>
      <c r="G38">
        <v>1</v>
      </c>
      <c r="H38">
        <v>3</v>
      </c>
      <c r="I38" t="s">
        <v>56</v>
      </c>
      <c r="J38" t="s">
        <v>6</v>
      </c>
      <c r="K38" t="s">
        <v>57</v>
      </c>
      <c r="L38">
        <v>1348</v>
      </c>
      <c r="N38">
        <v>1009</v>
      </c>
      <c r="O38" t="s">
        <v>58</v>
      </c>
      <c r="P38" t="s">
        <v>58</v>
      </c>
      <c r="Q38">
        <v>1000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 t="s">
        <v>6</v>
      </c>
      <c r="AG38">
        <v>0</v>
      </c>
      <c r="AH38">
        <v>2</v>
      </c>
      <c r="AI38">
        <v>34650415</v>
      </c>
      <c r="AJ38">
        <v>35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34650434</v>
      </c>
      <c r="C39">
        <v>34650405</v>
      </c>
      <c r="D39">
        <v>31440934</v>
      </c>
      <c r="E39">
        <v>17</v>
      </c>
      <c r="F39">
        <v>1</v>
      </c>
      <c r="G39">
        <v>1</v>
      </c>
      <c r="H39">
        <v>3</v>
      </c>
      <c r="I39" t="s">
        <v>62</v>
      </c>
      <c r="J39" t="s">
        <v>6</v>
      </c>
      <c r="K39" t="s">
        <v>63</v>
      </c>
      <c r="L39">
        <v>1346</v>
      </c>
      <c r="N39">
        <v>1009</v>
      </c>
      <c r="O39" t="s">
        <v>48</v>
      </c>
      <c r="P39" t="s">
        <v>48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 t="s">
        <v>6</v>
      </c>
      <c r="AG39">
        <v>0</v>
      </c>
      <c r="AH39">
        <v>2</v>
      </c>
      <c r="AI39">
        <v>34650416</v>
      </c>
      <c r="AJ39">
        <v>36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34650435</v>
      </c>
      <c r="C40">
        <v>34650405</v>
      </c>
      <c r="D40">
        <v>31443318</v>
      </c>
      <c r="E40">
        <v>17</v>
      </c>
      <c r="F40">
        <v>1</v>
      </c>
      <c r="G40">
        <v>1</v>
      </c>
      <c r="H40">
        <v>3</v>
      </c>
      <c r="I40" t="s">
        <v>65</v>
      </c>
      <c r="J40" t="s">
        <v>6</v>
      </c>
      <c r="K40" t="s">
        <v>66</v>
      </c>
      <c r="L40">
        <v>1348</v>
      </c>
      <c r="N40">
        <v>1009</v>
      </c>
      <c r="O40" t="s">
        <v>58</v>
      </c>
      <c r="P40" t="s">
        <v>58</v>
      </c>
      <c r="Q40">
        <v>1000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 t="s">
        <v>6</v>
      </c>
      <c r="AG40">
        <v>0</v>
      </c>
      <c r="AH40">
        <v>2</v>
      </c>
      <c r="AI40">
        <v>34650417</v>
      </c>
      <c r="AJ40">
        <v>37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34650436</v>
      </c>
      <c r="C41">
        <v>34650405</v>
      </c>
      <c r="D41">
        <v>31482813</v>
      </c>
      <c r="E41">
        <v>1</v>
      </c>
      <c r="F41">
        <v>1</v>
      </c>
      <c r="G41">
        <v>1</v>
      </c>
      <c r="H41">
        <v>3</v>
      </c>
      <c r="I41" t="s">
        <v>68</v>
      </c>
      <c r="J41" t="s">
        <v>70</v>
      </c>
      <c r="K41" t="s">
        <v>69</v>
      </c>
      <c r="L41">
        <v>1348</v>
      </c>
      <c r="N41">
        <v>1009</v>
      </c>
      <c r="O41" t="s">
        <v>58</v>
      </c>
      <c r="P41" t="s">
        <v>58</v>
      </c>
      <c r="Q41">
        <v>1000</v>
      </c>
      <c r="X41">
        <v>4.0000000000000002E-4</v>
      </c>
      <c r="Y41">
        <v>15707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4.0000000000000002E-4</v>
      </c>
      <c r="AH41">
        <v>2</v>
      </c>
      <c r="AI41">
        <v>34650418</v>
      </c>
      <c r="AJ41">
        <v>38</v>
      </c>
      <c r="AK41">
        <v>3</v>
      </c>
      <c r="AL41">
        <v>-6.2827999999999999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34650437</v>
      </c>
      <c r="C42">
        <v>34650405</v>
      </c>
      <c r="D42">
        <v>31482963</v>
      </c>
      <c r="E42">
        <v>1</v>
      </c>
      <c r="F42">
        <v>1</v>
      </c>
      <c r="G42">
        <v>1</v>
      </c>
      <c r="H42">
        <v>3</v>
      </c>
      <c r="I42" t="s">
        <v>72</v>
      </c>
      <c r="J42" t="s">
        <v>74</v>
      </c>
      <c r="K42" t="s">
        <v>73</v>
      </c>
      <c r="L42">
        <v>1348</v>
      </c>
      <c r="N42">
        <v>1009</v>
      </c>
      <c r="O42" t="s">
        <v>58</v>
      </c>
      <c r="P42" t="s">
        <v>58</v>
      </c>
      <c r="Q42">
        <v>1000</v>
      </c>
      <c r="X42">
        <v>1E-4</v>
      </c>
      <c r="Y42">
        <v>9550.01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1E-4</v>
      </c>
      <c r="AH42">
        <v>2</v>
      </c>
      <c r="AI42">
        <v>34650419</v>
      </c>
      <c r="AJ42">
        <v>39</v>
      </c>
      <c r="AK42">
        <v>3</v>
      </c>
      <c r="AL42">
        <v>-0.9550010000000001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ROW(Source!A27)</f>
        <v>27</v>
      </c>
      <c r="B43">
        <v>34650438</v>
      </c>
      <c r="C43">
        <v>34650405</v>
      </c>
      <c r="D43">
        <v>31496699</v>
      </c>
      <c r="E43">
        <v>1</v>
      </c>
      <c r="F43">
        <v>1</v>
      </c>
      <c r="G43">
        <v>1</v>
      </c>
      <c r="H43">
        <v>3</v>
      </c>
      <c r="I43" t="s">
        <v>76</v>
      </c>
      <c r="J43" t="s">
        <v>79</v>
      </c>
      <c r="K43" t="s">
        <v>77</v>
      </c>
      <c r="L43">
        <v>1355</v>
      </c>
      <c r="N43">
        <v>1010</v>
      </c>
      <c r="O43" t="s">
        <v>78</v>
      </c>
      <c r="P43" t="s">
        <v>78</v>
      </c>
      <c r="Q43">
        <v>100</v>
      </c>
      <c r="X43">
        <v>0.06</v>
      </c>
      <c r="Y43">
        <v>610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0.06</v>
      </c>
      <c r="AH43">
        <v>2</v>
      </c>
      <c r="AI43">
        <v>34650420</v>
      </c>
      <c r="AJ43">
        <v>40</v>
      </c>
      <c r="AK43">
        <v>3</v>
      </c>
      <c r="AL43">
        <v>-36.6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34650439</v>
      </c>
      <c r="C44">
        <v>34650405</v>
      </c>
      <c r="D44">
        <v>31443118</v>
      </c>
      <c r="E44">
        <v>17</v>
      </c>
      <c r="F44">
        <v>1</v>
      </c>
      <c r="G44">
        <v>1</v>
      </c>
      <c r="H44">
        <v>3</v>
      </c>
      <c r="I44" t="s">
        <v>84</v>
      </c>
      <c r="J44" t="s">
        <v>6</v>
      </c>
      <c r="K44" t="s">
        <v>85</v>
      </c>
      <c r="L44">
        <v>1354</v>
      </c>
      <c r="N44">
        <v>1010</v>
      </c>
      <c r="O44" t="s">
        <v>31</v>
      </c>
      <c r="P44" t="s">
        <v>31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 t="s">
        <v>6</v>
      </c>
      <c r="AG44">
        <v>0</v>
      </c>
      <c r="AH44">
        <v>2</v>
      </c>
      <c r="AI44">
        <v>34650421</v>
      </c>
      <c r="AJ44">
        <v>41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34650440</v>
      </c>
      <c r="C45">
        <v>34650405</v>
      </c>
      <c r="D45">
        <v>31443369</v>
      </c>
      <c r="E45">
        <v>17</v>
      </c>
      <c r="F45">
        <v>1</v>
      </c>
      <c r="G45">
        <v>1</v>
      </c>
      <c r="H45">
        <v>3</v>
      </c>
      <c r="I45" t="s">
        <v>87</v>
      </c>
      <c r="J45" t="s">
        <v>6</v>
      </c>
      <c r="K45" t="s">
        <v>88</v>
      </c>
      <c r="L45">
        <v>1354</v>
      </c>
      <c r="N45">
        <v>1010</v>
      </c>
      <c r="O45" t="s">
        <v>31</v>
      </c>
      <c r="P45" t="s">
        <v>31</v>
      </c>
      <c r="Q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34650422</v>
      </c>
      <c r="AJ45">
        <v>42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ROW(Source!A27)</f>
        <v>27</v>
      </c>
      <c r="B46">
        <v>34650441</v>
      </c>
      <c r="C46">
        <v>34650405</v>
      </c>
      <c r="D46">
        <v>31443336</v>
      </c>
      <c r="E46">
        <v>17</v>
      </c>
      <c r="F46">
        <v>1</v>
      </c>
      <c r="G46">
        <v>1</v>
      </c>
      <c r="H46">
        <v>3</v>
      </c>
      <c r="I46" t="s">
        <v>90</v>
      </c>
      <c r="J46" t="s">
        <v>6</v>
      </c>
      <c r="K46" t="s">
        <v>91</v>
      </c>
      <c r="L46">
        <v>1354</v>
      </c>
      <c r="N46">
        <v>1010</v>
      </c>
      <c r="O46" t="s">
        <v>31</v>
      </c>
      <c r="P46" t="s">
        <v>31</v>
      </c>
      <c r="Q46">
        <v>1</v>
      </c>
      <c r="X46">
        <v>0.1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6</v>
      </c>
      <c r="AG46">
        <v>0.1</v>
      </c>
      <c r="AH46">
        <v>2</v>
      </c>
      <c r="AI46">
        <v>34650423</v>
      </c>
      <c r="AJ46">
        <v>43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ROW(Source!A56)</f>
        <v>56</v>
      </c>
      <c r="B47">
        <v>34650476</v>
      </c>
      <c r="C47">
        <v>34650456</v>
      </c>
      <c r="D47">
        <v>31709594</v>
      </c>
      <c r="E47">
        <v>1</v>
      </c>
      <c r="F47">
        <v>1</v>
      </c>
      <c r="G47">
        <v>1</v>
      </c>
      <c r="H47">
        <v>1</v>
      </c>
      <c r="I47" t="s">
        <v>418</v>
      </c>
      <c r="J47" t="s">
        <v>6</v>
      </c>
      <c r="K47" t="s">
        <v>419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X47">
        <v>7.9</v>
      </c>
      <c r="Y47">
        <v>0</v>
      </c>
      <c r="Z47">
        <v>0</v>
      </c>
      <c r="AA47">
        <v>0</v>
      </c>
      <c r="AB47">
        <v>8.86</v>
      </c>
      <c r="AC47">
        <v>0</v>
      </c>
      <c r="AD47">
        <v>1</v>
      </c>
      <c r="AE47">
        <v>1</v>
      </c>
      <c r="AF47" t="s">
        <v>6</v>
      </c>
      <c r="AG47">
        <v>7.9</v>
      </c>
      <c r="AH47">
        <v>2</v>
      </c>
      <c r="AI47">
        <v>34650457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ROW(Source!A56)</f>
        <v>56</v>
      </c>
      <c r="B48">
        <v>34650477</v>
      </c>
      <c r="C48">
        <v>34650456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X48">
        <v>2.2599999999999998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2.2599999999999998</v>
      </c>
      <c r="AH48">
        <v>2</v>
      </c>
      <c r="AI48">
        <v>34650458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ROW(Source!A56)</f>
        <v>56</v>
      </c>
      <c r="B49">
        <v>34650478</v>
      </c>
      <c r="C49">
        <v>34650456</v>
      </c>
      <c r="D49">
        <v>31526561</v>
      </c>
      <c r="E49">
        <v>1</v>
      </c>
      <c r="F49">
        <v>1</v>
      </c>
      <c r="G49">
        <v>1</v>
      </c>
      <c r="H49">
        <v>2</v>
      </c>
      <c r="I49" t="s">
        <v>420</v>
      </c>
      <c r="J49" t="s">
        <v>421</v>
      </c>
      <c r="K49" t="s">
        <v>422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X49">
        <v>1.86</v>
      </c>
      <c r="Y49">
        <v>0</v>
      </c>
      <c r="Z49">
        <v>138.54</v>
      </c>
      <c r="AA49">
        <v>11.6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1.86</v>
      </c>
      <c r="AH49">
        <v>2</v>
      </c>
      <c r="AI49">
        <v>34650459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ROW(Source!A56)</f>
        <v>56</v>
      </c>
      <c r="B50">
        <v>34650479</v>
      </c>
      <c r="C50">
        <v>34650456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423</v>
      </c>
      <c r="J50" t="s">
        <v>424</v>
      </c>
      <c r="K50" t="s">
        <v>425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X50">
        <v>0.4</v>
      </c>
      <c r="Y50">
        <v>0</v>
      </c>
      <c r="Z50">
        <v>65.709999999999994</v>
      </c>
      <c r="AA50">
        <v>11.6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0.4</v>
      </c>
      <c r="AH50">
        <v>2</v>
      </c>
      <c r="AI50">
        <v>34650460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ROW(Source!A56)</f>
        <v>56</v>
      </c>
      <c r="B51">
        <v>34650480</v>
      </c>
      <c r="C51">
        <v>34650456</v>
      </c>
      <c r="D51">
        <v>31444692</v>
      </c>
      <c r="E51">
        <v>1</v>
      </c>
      <c r="F51">
        <v>1</v>
      </c>
      <c r="G51">
        <v>1</v>
      </c>
      <c r="H51">
        <v>3</v>
      </c>
      <c r="I51" t="s">
        <v>182</v>
      </c>
      <c r="J51" t="s">
        <v>32</v>
      </c>
      <c r="K51" t="s">
        <v>183</v>
      </c>
      <c r="L51">
        <v>1346</v>
      </c>
      <c r="N51">
        <v>1009</v>
      </c>
      <c r="O51" t="s">
        <v>48</v>
      </c>
      <c r="P51" t="s">
        <v>48</v>
      </c>
      <c r="Q51">
        <v>1</v>
      </c>
      <c r="X51">
        <v>0.1</v>
      </c>
      <c r="Y51">
        <v>14.4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0.1</v>
      </c>
      <c r="AH51">
        <v>3</v>
      </c>
      <c r="AI51">
        <v>-1</v>
      </c>
      <c r="AJ51" t="s">
        <v>6</v>
      </c>
      <c r="AK51">
        <v>4</v>
      </c>
      <c r="AL51">
        <v>-1.4400000000000002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ROW(Source!A56)</f>
        <v>56</v>
      </c>
      <c r="B52">
        <v>34650481</v>
      </c>
      <c r="C52">
        <v>34650456</v>
      </c>
      <c r="D52">
        <v>31444700</v>
      </c>
      <c r="E52">
        <v>1</v>
      </c>
      <c r="F52">
        <v>1</v>
      </c>
      <c r="G52">
        <v>1</v>
      </c>
      <c r="H52">
        <v>3</v>
      </c>
      <c r="I52" t="s">
        <v>461</v>
      </c>
      <c r="J52" t="s">
        <v>39</v>
      </c>
      <c r="K52" t="s">
        <v>462</v>
      </c>
      <c r="L52">
        <v>1348</v>
      </c>
      <c r="N52">
        <v>1009</v>
      </c>
      <c r="O52" t="s">
        <v>58</v>
      </c>
      <c r="P52" t="s">
        <v>58</v>
      </c>
      <c r="Q52">
        <v>1000</v>
      </c>
      <c r="X52">
        <v>3.0000000000000001E-5</v>
      </c>
      <c r="Y52">
        <v>9661.5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3.0000000000000001E-5</v>
      </c>
      <c r="AH52">
        <v>3</v>
      </c>
      <c r="AI52">
        <v>-1</v>
      </c>
      <c r="AJ52" t="s">
        <v>6</v>
      </c>
      <c r="AK52">
        <v>4</v>
      </c>
      <c r="AL52">
        <v>-0.28984500000000002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ROW(Source!A56)</f>
        <v>56</v>
      </c>
      <c r="B53">
        <v>34650482</v>
      </c>
      <c r="C53">
        <v>34650456</v>
      </c>
      <c r="D53">
        <v>31449050</v>
      </c>
      <c r="E53">
        <v>1</v>
      </c>
      <c r="F53">
        <v>1</v>
      </c>
      <c r="G53">
        <v>1</v>
      </c>
      <c r="H53">
        <v>3</v>
      </c>
      <c r="I53" t="s">
        <v>463</v>
      </c>
      <c r="J53" t="s">
        <v>43</v>
      </c>
      <c r="K53" t="s">
        <v>244</v>
      </c>
      <c r="L53">
        <v>1348</v>
      </c>
      <c r="N53">
        <v>1009</v>
      </c>
      <c r="O53" t="s">
        <v>58</v>
      </c>
      <c r="P53" t="s">
        <v>58</v>
      </c>
      <c r="Q53">
        <v>1000</v>
      </c>
      <c r="X53">
        <v>0</v>
      </c>
      <c r="Y53">
        <v>9040.01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 t="s">
        <v>6</v>
      </c>
      <c r="AG53">
        <v>0</v>
      </c>
      <c r="AH53">
        <v>3</v>
      </c>
      <c r="AI53">
        <v>-1</v>
      </c>
      <c r="AJ53" t="s">
        <v>6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ROW(Source!A56)</f>
        <v>56</v>
      </c>
      <c r="B54">
        <v>34650483</v>
      </c>
      <c r="C54">
        <v>34650456</v>
      </c>
      <c r="D54">
        <v>31450127</v>
      </c>
      <c r="E54">
        <v>1</v>
      </c>
      <c r="F54">
        <v>1</v>
      </c>
      <c r="G54">
        <v>1</v>
      </c>
      <c r="H54">
        <v>3</v>
      </c>
      <c r="I54" t="s">
        <v>46</v>
      </c>
      <c r="J54" t="s">
        <v>49</v>
      </c>
      <c r="K54" t="s">
        <v>47</v>
      </c>
      <c r="L54">
        <v>1346</v>
      </c>
      <c r="N54">
        <v>1009</v>
      </c>
      <c r="O54" t="s">
        <v>48</v>
      </c>
      <c r="P54" t="s">
        <v>48</v>
      </c>
      <c r="Q54">
        <v>1</v>
      </c>
      <c r="X54">
        <v>0.02</v>
      </c>
      <c r="Y54">
        <v>1.82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0.02</v>
      </c>
      <c r="AH54">
        <v>3</v>
      </c>
      <c r="AI54">
        <v>-1</v>
      </c>
      <c r="AJ54" t="s">
        <v>6</v>
      </c>
      <c r="AK54">
        <v>4</v>
      </c>
      <c r="AL54">
        <v>-3.6400000000000002E-2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ROW(Source!A56)</f>
        <v>56</v>
      </c>
      <c r="B55">
        <v>34650484</v>
      </c>
      <c r="C55">
        <v>34650456</v>
      </c>
      <c r="D55">
        <v>31453451</v>
      </c>
      <c r="E55">
        <v>1</v>
      </c>
      <c r="F55">
        <v>1</v>
      </c>
      <c r="G55">
        <v>1</v>
      </c>
      <c r="H55">
        <v>3</v>
      </c>
      <c r="I55" t="s">
        <v>52</v>
      </c>
      <c r="J55" t="s">
        <v>54</v>
      </c>
      <c r="K55" t="s">
        <v>53</v>
      </c>
      <c r="L55">
        <v>1354</v>
      </c>
      <c r="N55">
        <v>1010</v>
      </c>
      <c r="O55" t="s">
        <v>31</v>
      </c>
      <c r="P55" t="s">
        <v>31</v>
      </c>
      <c r="Q55">
        <v>1</v>
      </c>
      <c r="X55">
        <v>0</v>
      </c>
      <c r="Y55">
        <v>3358.74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 t="s">
        <v>6</v>
      </c>
      <c r="AG55">
        <v>0</v>
      </c>
      <c r="AH55">
        <v>3</v>
      </c>
      <c r="AI55">
        <v>-1</v>
      </c>
      <c r="AJ55" t="s">
        <v>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ROW(Source!A56)</f>
        <v>56</v>
      </c>
      <c r="B56">
        <v>34650485</v>
      </c>
      <c r="C56">
        <v>34650456</v>
      </c>
      <c r="D56">
        <v>31441448</v>
      </c>
      <c r="E56">
        <v>17</v>
      </c>
      <c r="F56">
        <v>1</v>
      </c>
      <c r="G56">
        <v>1</v>
      </c>
      <c r="H56">
        <v>3</v>
      </c>
      <c r="I56" t="s">
        <v>223</v>
      </c>
      <c r="J56" t="s">
        <v>6</v>
      </c>
      <c r="K56" t="s">
        <v>224</v>
      </c>
      <c r="L56">
        <v>1346</v>
      </c>
      <c r="N56">
        <v>1009</v>
      </c>
      <c r="O56" t="s">
        <v>48</v>
      </c>
      <c r="P56" t="s">
        <v>48</v>
      </c>
      <c r="Q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0</v>
      </c>
      <c r="AE56">
        <v>0</v>
      </c>
      <c r="AF56" t="s">
        <v>6</v>
      </c>
      <c r="AG56">
        <v>0</v>
      </c>
      <c r="AH56">
        <v>3</v>
      </c>
      <c r="AI56">
        <v>-1</v>
      </c>
      <c r="AJ56" t="s">
        <v>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ROW(Source!A56)</f>
        <v>56</v>
      </c>
      <c r="B57">
        <v>34650486</v>
      </c>
      <c r="C57">
        <v>34650456</v>
      </c>
      <c r="D57">
        <v>31443366</v>
      </c>
      <c r="E57">
        <v>17</v>
      </c>
      <c r="F57">
        <v>1</v>
      </c>
      <c r="G57">
        <v>1</v>
      </c>
      <c r="H57">
        <v>3</v>
      </c>
      <c r="I57" t="s">
        <v>56</v>
      </c>
      <c r="J57" t="s">
        <v>6</v>
      </c>
      <c r="K57" t="s">
        <v>57</v>
      </c>
      <c r="L57">
        <v>1348</v>
      </c>
      <c r="N57">
        <v>1009</v>
      </c>
      <c r="O57" t="s">
        <v>58</v>
      </c>
      <c r="P57" t="s">
        <v>58</v>
      </c>
      <c r="Q57">
        <v>1000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 t="s">
        <v>6</v>
      </c>
      <c r="AG57">
        <v>0</v>
      </c>
      <c r="AH57">
        <v>2</v>
      </c>
      <c r="AI57">
        <v>34650467</v>
      </c>
      <c r="AJ57">
        <v>51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ROW(Source!A56)</f>
        <v>56</v>
      </c>
      <c r="B58">
        <v>34650487</v>
      </c>
      <c r="C58">
        <v>34650456</v>
      </c>
      <c r="D58">
        <v>31440934</v>
      </c>
      <c r="E58">
        <v>17</v>
      </c>
      <c r="F58">
        <v>1</v>
      </c>
      <c r="G58">
        <v>1</v>
      </c>
      <c r="H58">
        <v>3</v>
      </c>
      <c r="I58" t="s">
        <v>62</v>
      </c>
      <c r="J58" t="s">
        <v>6</v>
      </c>
      <c r="K58" t="s">
        <v>63</v>
      </c>
      <c r="L58">
        <v>1346</v>
      </c>
      <c r="N58">
        <v>1009</v>
      </c>
      <c r="O58" t="s">
        <v>48</v>
      </c>
      <c r="P58" t="s">
        <v>48</v>
      </c>
      <c r="Q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 t="s">
        <v>6</v>
      </c>
      <c r="AG58">
        <v>0</v>
      </c>
      <c r="AH58">
        <v>2</v>
      </c>
      <c r="AI58">
        <v>34650468</v>
      </c>
      <c r="AJ58">
        <v>52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ROW(Source!A56)</f>
        <v>56</v>
      </c>
      <c r="B59">
        <v>34650488</v>
      </c>
      <c r="C59">
        <v>34650456</v>
      </c>
      <c r="D59">
        <v>31443318</v>
      </c>
      <c r="E59">
        <v>17</v>
      </c>
      <c r="F59">
        <v>1</v>
      </c>
      <c r="G59">
        <v>1</v>
      </c>
      <c r="H59">
        <v>3</v>
      </c>
      <c r="I59" t="s">
        <v>65</v>
      </c>
      <c r="J59" t="s">
        <v>6</v>
      </c>
      <c r="K59" t="s">
        <v>66</v>
      </c>
      <c r="L59">
        <v>1348</v>
      </c>
      <c r="N59">
        <v>1009</v>
      </c>
      <c r="O59" t="s">
        <v>58</v>
      </c>
      <c r="P59" t="s">
        <v>58</v>
      </c>
      <c r="Q59">
        <v>1000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F59" t="s">
        <v>6</v>
      </c>
      <c r="AG59">
        <v>0</v>
      </c>
      <c r="AH59">
        <v>2</v>
      </c>
      <c r="AI59">
        <v>34650469</v>
      </c>
      <c r="AJ59">
        <v>53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ROW(Source!A56)</f>
        <v>56</v>
      </c>
      <c r="B60">
        <v>34650489</v>
      </c>
      <c r="C60">
        <v>34650456</v>
      </c>
      <c r="D60">
        <v>31482813</v>
      </c>
      <c r="E60">
        <v>1</v>
      </c>
      <c r="F60">
        <v>1</v>
      </c>
      <c r="G60">
        <v>1</v>
      </c>
      <c r="H60">
        <v>3</v>
      </c>
      <c r="I60" t="s">
        <v>68</v>
      </c>
      <c r="J60" t="s">
        <v>70</v>
      </c>
      <c r="K60" t="s">
        <v>69</v>
      </c>
      <c r="L60">
        <v>1348</v>
      </c>
      <c r="N60">
        <v>1009</v>
      </c>
      <c r="O60" t="s">
        <v>58</v>
      </c>
      <c r="P60" t="s">
        <v>58</v>
      </c>
      <c r="Q60">
        <v>1000</v>
      </c>
      <c r="X60">
        <v>4.0000000000000002E-4</v>
      </c>
      <c r="Y60">
        <v>15707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4.0000000000000002E-4</v>
      </c>
      <c r="AH60">
        <v>2</v>
      </c>
      <c r="AI60">
        <v>34650470</v>
      </c>
      <c r="AJ60">
        <v>54</v>
      </c>
      <c r="AK60">
        <v>3</v>
      </c>
      <c r="AL60">
        <v>-6.2827999999999999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ROW(Source!A56)</f>
        <v>56</v>
      </c>
      <c r="B61">
        <v>34650490</v>
      </c>
      <c r="C61">
        <v>34650456</v>
      </c>
      <c r="D61">
        <v>31482963</v>
      </c>
      <c r="E61">
        <v>1</v>
      </c>
      <c r="F61">
        <v>1</v>
      </c>
      <c r="G61">
        <v>1</v>
      </c>
      <c r="H61">
        <v>3</v>
      </c>
      <c r="I61" t="s">
        <v>72</v>
      </c>
      <c r="J61" t="s">
        <v>74</v>
      </c>
      <c r="K61" t="s">
        <v>73</v>
      </c>
      <c r="L61">
        <v>1348</v>
      </c>
      <c r="N61">
        <v>1009</v>
      </c>
      <c r="O61" t="s">
        <v>58</v>
      </c>
      <c r="P61" t="s">
        <v>58</v>
      </c>
      <c r="Q61">
        <v>1000</v>
      </c>
      <c r="X61">
        <v>1E-4</v>
      </c>
      <c r="Y61">
        <v>9550.01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1E-4</v>
      </c>
      <c r="AH61">
        <v>2</v>
      </c>
      <c r="AI61">
        <v>34650471</v>
      </c>
      <c r="AJ61">
        <v>55</v>
      </c>
      <c r="AK61">
        <v>3</v>
      </c>
      <c r="AL61">
        <v>-0.9550010000000001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ROW(Source!A56)</f>
        <v>56</v>
      </c>
      <c r="B62">
        <v>34650491</v>
      </c>
      <c r="C62">
        <v>34650456</v>
      </c>
      <c r="D62">
        <v>31496699</v>
      </c>
      <c r="E62">
        <v>1</v>
      </c>
      <c r="F62">
        <v>1</v>
      </c>
      <c r="G62">
        <v>1</v>
      </c>
      <c r="H62">
        <v>3</v>
      </c>
      <c r="I62" t="s">
        <v>76</v>
      </c>
      <c r="J62" t="s">
        <v>79</v>
      </c>
      <c r="K62" t="s">
        <v>77</v>
      </c>
      <c r="L62">
        <v>1355</v>
      </c>
      <c r="N62">
        <v>1010</v>
      </c>
      <c r="O62" t="s">
        <v>78</v>
      </c>
      <c r="P62" t="s">
        <v>78</v>
      </c>
      <c r="Q62">
        <v>100</v>
      </c>
      <c r="X62">
        <v>0.06</v>
      </c>
      <c r="Y62">
        <v>610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0.06</v>
      </c>
      <c r="AH62">
        <v>2</v>
      </c>
      <c r="AI62">
        <v>34650472</v>
      </c>
      <c r="AJ62">
        <v>56</v>
      </c>
      <c r="AK62">
        <v>3</v>
      </c>
      <c r="AL62">
        <v>-36.6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ROW(Source!A56)</f>
        <v>56</v>
      </c>
      <c r="B63">
        <v>34650492</v>
      </c>
      <c r="C63">
        <v>34650456</v>
      </c>
      <c r="D63">
        <v>31443118</v>
      </c>
      <c r="E63">
        <v>17</v>
      </c>
      <c r="F63">
        <v>1</v>
      </c>
      <c r="G63">
        <v>1</v>
      </c>
      <c r="H63">
        <v>3</v>
      </c>
      <c r="I63" t="s">
        <v>84</v>
      </c>
      <c r="J63" t="s">
        <v>6</v>
      </c>
      <c r="K63" t="s">
        <v>85</v>
      </c>
      <c r="L63">
        <v>1354</v>
      </c>
      <c r="N63">
        <v>1010</v>
      </c>
      <c r="O63" t="s">
        <v>31</v>
      </c>
      <c r="P63" t="s">
        <v>31</v>
      </c>
      <c r="Q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34650473</v>
      </c>
      <c r="AJ63">
        <v>57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ROW(Source!A56)</f>
        <v>56</v>
      </c>
      <c r="B64">
        <v>34650493</v>
      </c>
      <c r="C64">
        <v>34650456</v>
      </c>
      <c r="D64">
        <v>31443369</v>
      </c>
      <c r="E64">
        <v>17</v>
      </c>
      <c r="F64">
        <v>1</v>
      </c>
      <c r="G64">
        <v>1</v>
      </c>
      <c r="H64">
        <v>3</v>
      </c>
      <c r="I64" t="s">
        <v>87</v>
      </c>
      <c r="J64" t="s">
        <v>6</v>
      </c>
      <c r="K64" t="s">
        <v>88</v>
      </c>
      <c r="L64">
        <v>1354</v>
      </c>
      <c r="N64">
        <v>1010</v>
      </c>
      <c r="O64" t="s">
        <v>31</v>
      </c>
      <c r="P64" t="s">
        <v>31</v>
      </c>
      <c r="Q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 t="s">
        <v>6</v>
      </c>
      <c r="AG64">
        <v>0</v>
      </c>
      <c r="AH64">
        <v>2</v>
      </c>
      <c r="AI64">
        <v>34650474</v>
      </c>
      <c r="AJ64">
        <v>58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ROW(Source!A56)</f>
        <v>56</v>
      </c>
      <c r="B65">
        <v>34650494</v>
      </c>
      <c r="C65">
        <v>34650456</v>
      </c>
      <c r="D65">
        <v>31443336</v>
      </c>
      <c r="E65">
        <v>17</v>
      </c>
      <c r="F65">
        <v>1</v>
      </c>
      <c r="G65">
        <v>1</v>
      </c>
      <c r="H65">
        <v>3</v>
      </c>
      <c r="I65" t="s">
        <v>90</v>
      </c>
      <c r="J65" t="s">
        <v>6</v>
      </c>
      <c r="K65" t="s">
        <v>91</v>
      </c>
      <c r="L65">
        <v>1354</v>
      </c>
      <c r="N65">
        <v>1010</v>
      </c>
      <c r="O65" t="s">
        <v>31</v>
      </c>
      <c r="P65" t="s">
        <v>31</v>
      </c>
      <c r="Q65">
        <v>1</v>
      </c>
      <c r="X65">
        <v>0.1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 t="s">
        <v>6</v>
      </c>
      <c r="AG65">
        <v>0.1</v>
      </c>
      <c r="AH65">
        <v>2</v>
      </c>
      <c r="AI65">
        <v>34650475</v>
      </c>
      <c r="AJ65">
        <v>59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ROW(Source!A57)</f>
        <v>57</v>
      </c>
      <c r="B66">
        <v>34650476</v>
      </c>
      <c r="C66">
        <v>34650456</v>
      </c>
      <c r="D66">
        <v>31709594</v>
      </c>
      <c r="E66">
        <v>1</v>
      </c>
      <c r="F66">
        <v>1</v>
      </c>
      <c r="G66">
        <v>1</v>
      </c>
      <c r="H66">
        <v>1</v>
      </c>
      <c r="I66" t="s">
        <v>418</v>
      </c>
      <c r="J66" t="s">
        <v>6</v>
      </c>
      <c r="K66" t="s">
        <v>419</v>
      </c>
      <c r="L66">
        <v>1191</v>
      </c>
      <c r="N66">
        <v>1013</v>
      </c>
      <c r="O66" t="s">
        <v>405</v>
      </c>
      <c r="P66" t="s">
        <v>405</v>
      </c>
      <c r="Q66">
        <v>1</v>
      </c>
      <c r="X66">
        <v>7.9</v>
      </c>
      <c r="Y66">
        <v>0</v>
      </c>
      <c r="Z66">
        <v>0</v>
      </c>
      <c r="AA66">
        <v>0</v>
      </c>
      <c r="AB66">
        <v>8.86</v>
      </c>
      <c r="AC66">
        <v>0</v>
      </c>
      <c r="AD66">
        <v>1</v>
      </c>
      <c r="AE66">
        <v>1</v>
      </c>
      <c r="AF66" t="s">
        <v>6</v>
      </c>
      <c r="AG66">
        <v>7.9</v>
      </c>
      <c r="AH66">
        <v>2</v>
      </c>
      <c r="AI66">
        <v>34650457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ROW(Source!A57)</f>
        <v>57</v>
      </c>
      <c r="B67">
        <v>34650477</v>
      </c>
      <c r="C67">
        <v>34650456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406</v>
      </c>
      <c r="J67" t="s">
        <v>6</v>
      </c>
      <c r="K67" t="s">
        <v>407</v>
      </c>
      <c r="L67">
        <v>1191</v>
      </c>
      <c r="N67">
        <v>1013</v>
      </c>
      <c r="O67" t="s">
        <v>405</v>
      </c>
      <c r="P67" t="s">
        <v>405</v>
      </c>
      <c r="Q67">
        <v>1</v>
      </c>
      <c r="X67">
        <v>2.2599999999999998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6</v>
      </c>
      <c r="AG67">
        <v>2.2599999999999998</v>
      </c>
      <c r="AH67">
        <v>2</v>
      </c>
      <c r="AI67">
        <v>34650458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ROW(Source!A57)</f>
        <v>57</v>
      </c>
      <c r="B68">
        <v>34650478</v>
      </c>
      <c r="C68">
        <v>34650456</v>
      </c>
      <c r="D68">
        <v>31526561</v>
      </c>
      <c r="E68">
        <v>1</v>
      </c>
      <c r="F68">
        <v>1</v>
      </c>
      <c r="G68">
        <v>1</v>
      </c>
      <c r="H68">
        <v>2</v>
      </c>
      <c r="I68" t="s">
        <v>420</v>
      </c>
      <c r="J68" t="s">
        <v>421</v>
      </c>
      <c r="K68" t="s">
        <v>422</v>
      </c>
      <c r="L68">
        <v>1368</v>
      </c>
      <c r="N68">
        <v>1011</v>
      </c>
      <c r="O68" t="s">
        <v>411</v>
      </c>
      <c r="P68" t="s">
        <v>411</v>
      </c>
      <c r="Q68">
        <v>1</v>
      </c>
      <c r="X68">
        <v>1.86</v>
      </c>
      <c r="Y68">
        <v>0</v>
      </c>
      <c r="Z68">
        <v>138.54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1.86</v>
      </c>
      <c r="AH68">
        <v>2</v>
      </c>
      <c r="AI68">
        <v>34650459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ROW(Source!A57)</f>
        <v>57</v>
      </c>
      <c r="B69">
        <v>34650479</v>
      </c>
      <c r="C69">
        <v>34650456</v>
      </c>
      <c r="D69">
        <v>31528142</v>
      </c>
      <c r="E69">
        <v>1</v>
      </c>
      <c r="F69">
        <v>1</v>
      </c>
      <c r="G69">
        <v>1</v>
      </c>
      <c r="H69">
        <v>2</v>
      </c>
      <c r="I69" t="s">
        <v>423</v>
      </c>
      <c r="J69" t="s">
        <v>424</v>
      </c>
      <c r="K69" t="s">
        <v>425</v>
      </c>
      <c r="L69">
        <v>1368</v>
      </c>
      <c r="N69">
        <v>1011</v>
      </c>
      <c r="O69" t="s">
        <v>411</v>
      </c>
      <c r="P69" t="s">
        <v>411</v>
      </c>
      <c r="Q69">
        <v>1</v>
      </c>
      <c r="X69">
        <v>0.4</v>
      </c>
      <c r="Y69">
        <v>0</v>
      </c>
      <c r="Z69">
        <v>65.709999999999994</v>
      </c>
      <c r="AA69">
        <v>11.6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0.4</v>
      </c>
      <c r="AH69">
        <v>2</v>
      </c>
      <c r="AI69">
        <v>34650460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ROW(Source!A57)</f>
        <v>57</v>
      </c>
      <c r="B70">
        <v>34650480</v>
      </c>
      <c r="C70">
        <v>34650456</v>
      </c>
      <c r="D70">
        <v>31444692</v>
      </c>
      <c r="E70">
        <v>1</v>
      </c>
      <c r="F70">
        <v>1</v>
      </c>
      <c r="G70">
        <v>1</v>
      </c>
      <c r="H70">
        <v>3</v>
      </c>
      <c r="I70" t="s">
        <v>182</v>
      </c>
      <c r="J70" t="s">
        <v>32</v>
      </c>
      <c r="K70" t="s">
        <v>183</v>
      </c>
      <c r="L70">
        <v>1346</v>
      </c>
      <c r="N70">
        <v>1009</v>
      </c>
      <c r="O70" t="s">
        <v>48</v>
      </c>
      <c r="P70" t="s">
        <v>48</v>
      </c>
      <c r="Q70">
        <v>1</v>
      </c>
      <c r="X70">
        <v>0.1</v>
      </c>
      <c r="Y70">
        <v>14.4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0.1</v>
      </c>
      <c r="AH70">
        <v>3</v>
      </c>
      <c r="AI70">
        <v>-1</v>
      </c>
      <c r="AJ70" t="s">
        <v>6</v>
      </c>
      <c r="AK70">
        <v>4</v>
      </c>
      <c r="AL70">
        <v>-1.4400000000000002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ROW(Source!A57)</f>
        <v>57</v>
      </c>
      <c r="B71">
        <v>34650481</v>
      </c>
      <c r="C71">
        <v>34650456</v>
      </c>
      <c r="D71">
        <v>31444700</v>
      </c>
      <c r="E71">
        <v>1</v>
      </c>
      <c r="F71">
        <v>1</v>
      </c>
      <c r="G71">
        <v>1</v>
      </c>
      <c r="H71">
        <v>3</v>
      </c>
      <c r="I71" t="s">
        <v>461</v>
      </c>
      <c r="J71" t="s">
        <v>39</v>
      </c>
      <c r="K71" t="s">
        <v>462</v>
      </c>
      <c r="L71">
        <v>1348</v>
      </c>
      <c r="N71">
        <v>1009</v>
      </c>
      <c r="O71" t="s">
        <v>58</v>
      </c>
      <c r="P71" t="s">
        <v>58</v>
      </c>
      <c r="Q71">
        <v>1000</v>
      </c>
      <c r="X71">
        <v>3.0000000000000001E-5</v>
      </c>
      <c r="Y71">
        <v>9661.5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3.0000000000000001E-5</v>
      </c>
      <c r="AH71">
        <v>3</v>
      </c>
      <c r="AI71">
        <v>-1</v>
      </c>
      <c r="AJ71" t="s">
        <v>6</v>
      </c>
      <c r="AK71">
        <v>4</v>
      </c>
      <c r="AL71">
        <v>-0.28984500000000002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ROW(Source!A57)</f>
        <v>57</v>
      </c>
      <c r="B72">
        <v>34650482</v>
      </c>
      <c r="C72">
        <v>34650456</v>
      </c>
      <c r="D72">
        <v>31449050</v>
      </c>
      <c r="E72">
        <v>1</v>
      </c>
      <c r="F72">
        <v>1</v>
      </c>
      <c r="G72">
        <v>1</v>
      </c>
      <c r="H72">
        <v>3</v>
      </c>
      <c r="I72" t="s">
        <v>463</v>
      </c>
      <c r="J72" t="s">
        <v>43</v>
      </c>
      <c r="K72" t="s">
        <v>244</v>
      </c>
      <c r="L72">
        <v>1348</v>
      </c>
      <c r="N72">
        <v>1009</v>
      </c>
      <c r="O72" t="s">
        <v>58</v>
      </c>
      <c r="P72" t="s">
        <v>58</v>
      </c>
      <c r="Q72">
        <v>1000</v>
      </c>
      <c r="X72">
        <v>0</v>
      </c>
      <c r="Y72">
        <v>9040.01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3</v>
      </c>
      <c r="AI72">
        <v>-1</v>
      </c>
      <c r="AJ72" t="s">
        <v>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ROW(Source!A57)</f>
        <v>57</v>
      </c>
      <c r="B73">
        <v>34650483</v>
      </c>
      <c r="C73">
        <v>34650456</v>
      </c>
      <c r="D73">
        <v>31450127</v>
      </c>
      <c r="E73">
        <v>1</v>
      </c>
      <c r="F73">
        <v>1</v>
      </c>
      <c r="G73">
        <v>1</v>
      </c>
      <c r="H73">
        <v>3</v>
      </c>
      <c r="I73" t="s">
        <v>46</v>
      </c>
      <c r="J73" t="s">
        <v>49</v>
      </c>
      <c r="K73" t="s">
        <v>47</v>
      </c>
      <c r="L73">
        <v>1346</v>
      </c>
      <c r="N73">
        <v>1009</v>
      </c>
      <c r="O73" t="s">
        <v>48</v>
      </c>
      <c r="P73" t="s">
        <v>48</v>
      </c>
      <c r="Q73">
        <v>1</v>
      </c>
      <c r="X73">
        <v>0.02</v>
      </c>
      <c r="Y73">
        <v>1.82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6</v>
      </c>
      <c r="AG73">
        <v>0.02</v>
      </c>
      <c r="AH73">
        <v>3</v>
      </c>
      <c r="AI73">
        <v>-1</v>
      </c>
      <c r="AJ73" t="s">
        <v>6</v>
      </c>
      <c r="AK73">
        <v>4</v>
      </c>
      <c r="AL73">
        <v>-3.6400000000000002E-2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ROW(Source!A57)</f>
        <v>57</v>
      </c>
      <c r="B74">
        <v>34650484</v>
      </c>
      <c r="C74">
        <v>34650456</v>
      </c>
      <c r="D74">
        <v>31453451</v>
      </c>
      <c r="E74">
        <v>1</v>
      </c>
      <c r="F74">
        <v>1</v>
      </c>
      <c r="G74">
        <v>1</v>
      </c>
      <c r="H74">
        <v>3</v>
      </c>
      <c r="I74" t="s">
        <v>52</v>
      </c>
      <c r="J74" t="s">
        <v>54</v>
      </c>
      <c r="K74" t="s">
        <v>53</v>
      </c>
      <c r="L74">
        <v>1354</v>
      </c>
      <c r="N74">
        <v>1010</v>
      </c>
      <c r="O74" t="s">
        <v>31</v>
      </c>
      <c r="P74" t="s">
        <v>31</v>
      </c>
      <c r="Q74">
        <v>1</v>
      </c>
      <c r="X74">
        <v>0</v>
      </c>
      <c r="Y74">
        <v>3358.74</v>
      </c>
      <c r="Z74">
        <v>0</v>
      </c>
      <c r="AA74">
        <v>0</v>
      </c>
      <c r="AB74">
        <v>0</v>
      </c>
      <c r="AC74">
        <v>1</v>
      </c>
      <c r="AD74">
        <v>0</v>
      </c>
      <c r="AE74">
        <v>0</v>
      </c>
      <c r="AF74" t="s">
        <v>6</v>
      </c>
      <c r="AG74">
        <v>0</v>
      </c>
      <c r="AH74">
        <v>3</v>
      </c>
      <c r="AI74">
        <v>-1</v>
      </c>
      <c r="AJ74" t="s">
        <v>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ROW(Source!A57)</f>
        <v>57</v>
      </c>
      <c r="B75">
        <v>34650485</v>
      </c>
      <c r="C75">
        <v>34650456</v>
      </c>
      <c r="D75">
        <v>31441448</v>
      </c>
      <c r="E75">
        <v>17</v>
      </c>
      <c r="F75">
        <v>1</v>
      </c>
      <c r="G75">
        <v>1</v>
      </c>
      <c r="H75">
        <v>3</v>
      </c>
      <c r="I75" t="s">
        <v>223</v>
      </c>
      <c r="J75" t="s">
        <v>6</v>
      </c>
      <c r="K75" t="s">
        <v>224</v>
      </c>
      <c r="L75">
        <v>1346</v>
      </c>
      <c r="N75">
        <v>1009</v>
      </c>
      <c r="O75" t="s">
        <v>48</v>
      </c>
      <c r="P75" t="s">
        <v>48</v>
      </c>
      <c r="Q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 t="s">
        <v>6</v>
      </c>
      <c r="AG75">
        <v>0</v>
      </c>
      <c r="AH75">
        <v>3</v>
      </c>
      <c r="AI75">
        <v>-1</v>
      </c>
      <c r="AJ75" t="s">
        <v>6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ROW(Source!A57)</f>
        <v>57</v>
      </c>
      <c r="B76">
        <v>34650486</v>
      </c>
      <c r="C76">
        <v>34650456</v>
      </c>
      <c r="D76">
        <v>31443366</v>
      </c>
      <c r="E76">
        <v>17</v>
      </c>
      <c r="F76">
        <v>1</v>
      </c>
      <c r="G76">
        <v>1</v>
      </c>
      <c r="H76">
        <v>3</v>
      </c>
      <c r="I76" t="s">
        <v>56</v>
      </c>
      <c r="J76" t="s">
        <v>6</v>
      </c>
      <c r="K76" t="s">
        <v>57</v>
      </c>
      <c r="L76">
        <v>1348</v>
      </c>
      <c r="N76">
        <v>1009</v>
      </c>
      <c r="O76" t="s">
        <v>58</v>
      </c>
      <c r="P76" t="s">
        <v>58</v>
      </c>
      <c r="Q76">
        <v>1000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F76" t="s">
        <v>6</v>
      </c>
      <c r="AG76">
        <v>0</v>
      </c>
      <c r="AH76">
        <v>2</v>
      </c>
      <c r="AI76">
        <v>34650467</v>
      </c>
      <c r="AJ76">
        <v>70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ROW(Source!A57)</f>
        <v>57</v>
      </c>
      <c r="B77">
        <v>34650487</v>
      </c>
      <c r="C77">
        <v>34650456</v>
      </c>
      <c r="D77">
        <v>31440934</v>
      </c>
      <c r="E77">
        <v>17</v>
      </c>
      <c r="F77">
        <v>1</v>
      </c>
      <c r="G77">
        <v>1</v>
      </c>
      <c r="H77">
        <v>3</v>
      </c>
      <c r="I77" t="s">
        <v>62</v>
      </c>
      <c r="J77" t="s">
        <v>6</v>
      </c>
      <c r="K77" t="s">
        <v>63</v>
      </c>
      <c r="L77">
        <v>1346</v>
      </c>
      <c r="N77">
        <v>1009</v>
      </c>
      <c r="O77" t="s">
        <v>48</v>
      </c>
      <c r="P77" t="s">
        <v>48</v>
      </c>
      <c r="Q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0</v>
      </c>
      <c r="AE77">
        <v>0</v>
      </c>
      <c r="AF77" t="s">
        <v>6</v>
      </c>
      <c r="AG77">
        <v>0</v>
      </c>
      <c r="AH77">
        <v>2</v>
      </c>
      <c r="AI77">
        <v>34650468</v>
      </c>
      <c r="AJ77">
        <v>71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ROW(Source!A57)</f>
        <v>57</v>
      </c>
      <c r="B78">
        <v>34650488</v>
      </c>
      <c r="C78">
        <v>34650456</v>
      </c>
      <c r="D78">
        <v>31443318</v>
      </c>
      <c r="E78">
        <v>17</v>
      </c>
      <c r="F78">
        <v>1</v>
      </c>
      <c r="G78">
        <v>1</v>
      </c>
      <c r="H78">
        <v>3</v>
      </c>
      <c r="I78" t="s">
        <v>65</v>
      </c>
      <c r="J78" t="s">
        <v>6</v>
      </c>
      <c r="K78" t="s">
        <v>66</v>
      </c>
      <c r="L78">
        <v>1348</v>
      </c>
      <c r="N78">
        <v>1009</v>
      </c>
      <c r="O78" t="s">
        <v>58</v>
      </c>
      <c r="P78" t="s">
        <v>58</v>
      </c>
      <c r="Q78">
        <v>1000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F78" t="s">
        <v>6</v>
      </c>
      <c r="AG78">
        <v>0</v>
      </c>
      <c r="AH78">
        <v>2</v>
      </c>
      <c r="AI78">
        <v>34650469</v>
      </c>
      <c r="AJ78">
        <v>72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ROW(Source!A57)</f>
        <v>57</v>
      </c>
      <c r="B79">
        <v>34650489</v>
      </c>
      <c r="C79">
        <v>34650456</v>
      </c>
      <c r="D79">
        <v>31482813</v>
      </c>
      <c r="E79">
        <v>1</v>
      </c>
      <c r="F79">
        <v>1</v>
      </c>
      <c r="G79">
        <v>1</v>
      </c>
      <c r="H79">
        <v>3</v>
      </c>
      <c r="I79" t="s">
        <v>68</v>
      </c>
      <c r="J79" t="s">
        <v>70</v>
      </c>
      <c r="K79" t="s">
        <v>69</v>
      </c>
      <c r="L79">
        <v>1348</v>
      </c>
      <c r="N79">
        <v>1009</v>
      </c>
      <c r="O79" t="s">
        <v>58</v>
      </c>
      <c r="P79" t="s">
        <v>58</v>
      </c>
      <c r="Q79">
        <v>1000</v>
      </c>
      <c r="X79">
        <v>4.0000000000000002E-4</v>
      </c>
      <c r="Y79">
        <v>15707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4.0000000000000002E-4</v>
      </c>
      <c r="AH79">
        <v>2</v>
      </c>
      <c r="AI79">
        <v>34650470</v>
      </c>
      <c r="AJ79">
        <v>73</v>
      </c>
      <c r="AK79">
        <v>3</v>
      </c>
      <c r="AL79">
        <v>-6.2827999999999999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ROW(Source!A57)</f>
        <v>57</v>
      </c>
      <c r="B80">
        <v>34650490</v>
      </c>
      <c r="C80">
        <v>34650456</v>
      </c>
      <c r="D80">
        <v>31482963</v>
      </c>
      <c r="E80">
        <v>1</v>
      </c>
      <c r="F80">
        <v>1</v>
      </c>
      <c r="G80">
        <v>1</v>
      </c>
      <c r="H80">
        <v>3</v>
      </c>
      <c r="I80" t="s">
        <v>72</v>
      </c>
      <c r="J80" t="s">
        <v>74</v>
      </c>
      <c r="K80" t="s">
        <v>73</v>
      </c>
      <c r="L80">
        <v>1348</v>
      </c>
      <c r="N80">
        <v>1009</v>
      </c>
      <c r="O80" t="s">
        <v>58</v>
      </c>
      <c r="P80" t="s">
        <v>58</v>
      </c>
      <c r="Q80">
        <v>1000</v>
      </c>
      <c r="X80">
        <v>1E-4</v>
      </c>
      <c r="Y80">
        <v>9550.01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1E-4</v>
      </c>
      <c r="AH80">
        <v>2</v>
      </c>
      <c r="AI80">
        <v>34650471</v>
      </c>
      <c r="AJ80">
        <v>74</v>
      </c>
      <c r="AK80">
        <v>3</v>
      </c>
      <c r="AL80">
        <v>-0.9550010000000001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ROW(Source!A57)</f>
        <v>57</v>
      </c>
      <c r="B81">
        <v>34650491</v>
      </c>
      <c r="C81">
        <v>34650456</v>
      </c>
      <c r="D81">
        <v>31496699</v>
      </c>
      <c r="E81">
        <v>1</v>
      </c>
      <c r="F81">
        <v>1</v>
      </c>
      <c r="G81">
        <v>1</v>
      </c>
      <c r="H81">
        <v>3</v>
      </c>
      <c r="I81" t="s">
        <v>76</v>
      </c>
      <c r="J81" t="s">
        <v>79</v>
      </c>
      <c r="K81" t="s">
        <v>77</v>
      </c>
      <c r="L81">
        <v>1355</v>
      </c>
      <c r="N81">
        <v>1010</v>
      </c>
      <c r="O81" t="s">
        <v>78</v>
      </c>
      <c r="P81" t="s">
        <v>78</v>
      </c>
      <c r="Q81">
        <v>100</v>
      </c>
      <c r="X81">
        <v>0.06</v>
      </c>
      <c r="Y81">
        <v>610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0.06</v>
      </c>
      <c r="AH81">
        <v>2</v>
      </c>
      <c r="AI81">
        <v>34650472</v>
      </c>
      <c r="AJ81">
        <v>75</v>
      </c>
      <c r="AK81">
        <v>3</v>
      </c>
      <c r="AL81">
        <v>-36.6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ROW(Source!A57)</f>
        <v>57</v>
      </c>
      <c r="B82">
        <v>34650492</v>
      </c>
      <c r="C82">
        <v>34650456</v>
      </c>
      <c r="D82">
        <v>31443118</v>
      </c>
      <c r="E82">
        <v>17</v>
      </c>
      <c r="F82">
        <v>1</v>
      </c>
      <c r="G82">
        <v>1</v>
      </c>
      <c r="H82">
        <v>3</v>
      </c>
      <c r="I82" t="s">
        <v>84</v>
      </c>
      <c r="J82" t="s">
        <v>6</v>
      </c>
      <c r="K82" t="s">
        <v>85</v>
      </c>
      <c r="L82">
        <v>1354</v>
      </c>
      <c r="N82">
        <v>1010</v>
      </c>
      <c r="O82" t="s">
        <v>31</v>
      </c>
      <c r="P82" t="s">
        <v>31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2</v>
      </c>
      <c r="AI82">
        <v>34650473</v>
      </c>
      <c r="AJ82">
        <v>76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ROW(Source!A57)</f>
        <v>57</v>
      </c>
      <c r="B83">
        <v>34650493</v>
      </c>
      <c r="C83">
        <v>34650456</v>
      </c>
      <c r="D83">
        <v>31443369</v>
      </c>
      <c r="E83">
        <v>17</v>
      </c>
      <c r="F83">
        <v>1</v>
      </c>
      <c r="G83">
        <v>1</v>
      </c>
      <c r="H83">
        <v>3</v>
      </c>
      <c r="I83" t="s">
        <v>87</v>
      </c>
      <c r="J83" t="s">
        <v>6</v>
      </c>
      <c r="K83" t="s">
        <v>88</v>
      </c>
      <c r="L83">
        <v>1354</v>
      </c>
      <c r="N83">
        <v>1010</v>
      </c>
      <c r="O83" t="s">
        <v>31</v>
      </c>
      <c r="P83" t="s">
        <v>31</v>
      </c>
      <c r="Q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34650474</v>
      </c>
      <c r="AJ83">
        <v>77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ROW(Source!A57)</f>
        <v>57</v>
      </c>
      <c r="B84">
        <v>34650494</v>
      </c>
      <c r="C84">
        <v>34650456</v>
      </c>
      <c r="D84">
        <v>31443336</v>
      </c>
      <c r="E84">
        <v>17</v>
      </c>
      <c r="F84">
        <v>1</v>
      </c>
      <c r="G84">
        <v>1</v>
      </c>
      <c r="H84">
        <v>3</v>
      </c>
      <c r="I84" t="s">
        <v>90</v>
      </c>
      <c r="J84" t="s">
        <v>6</v>
      </c>
      <c r="K84" t="s">
        <v>91</v>
      </c>
      <c r="L84">
        <v>1354</v>
      </c>
      <c r="N84">
        <v>1010</v>
      </c>
      <c r="O84" t="s">
        <v>31</v>
      </c>
      <c r="P84" t="s">
        <v>31</v>
      </c>
      <c r="Q84">
        <v>1</v>
      </c>
      <c r="X84">
        <v>0.1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 t="s">
        <v>6</v>
      </c>
      <c r="AG84">
        <v>0.1</v>
      </c>
      <c r="AH84">
        <v>2</v>
      </c>
      <c r="AI84">
        <v>34650475</v>
      </c>
      <c r="AJ84">
        <v>78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ROW(Source!A88)</f>
        <v>88</v>
      </c>
      <c r="B85">
        <v>34650532</v>
      </c>
      <c r="C85">
        <v>34650510</v>
      </c>
      <c r="D85">
        <v>31714816</v>
      </c>
      <c r="E85">
        <v>1</v>
      </c>
      <c r="F85">
        <v>1</v>
      </c>
      <c r="G85">
        <v>1</v>
      </c>
      <c r="H85">
        <v>1</v>
      </c>
      <c r="I85" t="s">
        <v>426</v>
      </c>
      <c r="J85" t="s">
        <v>6</v>
      </c>
      <c r="K85" t="s">
        <v>427</v>
      </c>
      <c r="L85">
        <v>1191</v>
      </c>
      <c r="N85">
        <v>1013</v>
      </c>
      <c r="O85" t="s">
        <v>405</v>
      </c>
      <c r="P85" t="s">
        <v>405</v>
      </c>
      <c r="Q85">
        <v>1</v>
      </c>
      <c r="X85">
        <v>57.23</v>
      </c>
      <c r="Y85">
        <v>0</v>
      </c>
      <c r="Z85">
        <v>0</v>
      </c>
      <c r="AA85">
        <v>0</v>
      </c>
      <c r="AB85">
        <v>9.51</v>
      </c>
      <c r="AC85">
        <v>0</v>
      </c>
      <c r="AD85">
        <v>1</v>
      </c>
      <c r="AE85">
        <v>1</v>
      </c>
      <c r="AF85" t="s">
        <v>6</v>
      </c>
      <c r="AG85">
        <v>57.23</v>
      </c>
      <c r="AH85">
        <v>2</v>
      </c>
      <c r="AI85">
        <v>34650511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ROW(Source!A88)</f>
        <v>88</v>
      </c>
      <c r="B86">
        <v>34650533</v>
      </c>
      <c r="C86">
        <v>34650510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406</v>
      </c>
      <c r="J86" t="s">
        <v>6</v>
      </c>
      <c r="K86" t="s">
        <v>407</v>
      </c>
      <c r="L86">
        <v>1191</v>
      </c>
      <c r="N86">
        <v>1013</v>
      </c>
      <c r="O86" t="s">
        <v>405</v>
      </c>
      <c r="P86" t="s">
        <v>405</v>
      </c>
      <c r="Q86">
        <v>1</v>
      </c>
      <c r="X86">
        <v>25.24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6</v>
      </c>
      <c r="AG86">
        <v>25.24</v>
      </c>
      <c r="AH86">
        <v>2</v>
      </c>
      <c r="AI86">
        <v>34650512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ROW(Source!A88)</f>
        <v>88</v>
      </c>
      <c r="B87">
        <v>34650534</v>
      </c>
      <c r="C87">
        <v>34650510</v>
      </c>
      <c r="D87">
        <v>31527023</v>
      </c>
      <c r="E87">
        <v>1</v>
      </c>
      <c r="F87">
        <v>1</v>
      </c>
      <c r="G87">
        <v>1</v>
      </c>
      <c r="H87">
        <v>2</v>
      </c>
      <c r="I87" t="s">
        <v>428</v>
      </c>
      <c r="J87" t="s">
        <v>429</v>
      </c>
      <c r="K87" t="s">
        <v>430</v>
      </c>
      <c r="L87">
        <v>1368</v>
      </c>
      <c r="N87">
        <v>1011</v>
      </c>
      <c r="O87" t="s">
        <v>411</v>
      </c>
      <c r="P87" t="s">
        <v>411</v>
      </c>
      <c r="Q87">
        <v>1</v>
      </c>
      <c r="X87">
        <v>14.82</v>
      </c>
      <c r="Y87">
        <v>0</v>
      </c>
      <c r="Z87">
        <v>82.22</v>
      </c>
      <c r="AA87">
        <v>10.06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14.82</v>
      </c>
      <c r="AH87">
        <v>2</v>
      </c>
      <c r="AI87">
        <v>34650513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ROW(Source!A88)</f>
        <v>88</v>
      </c>
      <c r="B88">
        <v>34650535</v>
      </c>
      <c r="C88">
        <v>34650510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423</v>
      </c>
      <c r="J88" t="s">
        <v>424</v>
      </c>
      <c r="K88" t="s">
        <v>425</v>
      </c>
      <c r="L88">
        <v>1368</v>
      </c>
      <c r="N88">
        <v>1011</v>
      </c>
      <c r="O88" t="s">
        <v>411</v>
      </c>
      <c r="P88" t="s">
        <v>411</v>
      </c>
      <c r="Q88">
        <v>1</v>
      </c>
      <c r="X88">
        <v>2.86</v>
      </c>
      <c r="Y88">
        <v>0</v>
      </c>
      <c r="Z88">
        <v>65.709999999999994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2.86</v>
      </c>
      <c r="AH88">
        <v>2</v>
      </c>
      <c r="AI88">
        <v>34650514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ROW(Source!A88)</f>
        <v>88</v>
      </c>
      <c r="B89">
        <v>34650536</v>
      </c>
      <c r="C89">
        <v>34650510</v>
      </c>
      <c r="D89">
        <v>31528255</v>
      </c>
      <c r="E89">
        <v>1</v>
      </c>
      <c r="F89">
        <v>1</v>
      </c>
      <c r="G89">
        <v>1</v>
      </c>
      <c r="H89">
        <v>2</v>
      </c>
      <c r="I89" t="s">
        <v>415</v>
      </c>
      <c r="J89" t="s">
        <v>416</v>
      </c>
      <c r="K89" t="s">
        <v>417</v>
      </c>
      <c r="L89">
        <v>1368</v>
      </c>
      <c r="N89">
        <v>1011</v>
      </c>
      <c r="O89" t="s">
        <v>411</v>
      </c>
      <c r="P89" t="s">
        <v>411</v>
      </c>
      <c r="Q89">
        <v>1</v>
      </c>
      <c r="X89">
        <v>7.56</v>
      </c>
      <c r="Y89">
        <v>0</v>
      </c>
      <c r="Z89">
        <v>74.61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7.56</v>
      </c>
      <c r="AH89">
        <v>2</v>
      </c>
      <c r="AI89">
        <v>34650515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ROW(Source!A88)</f>
        <v>88</v>
      </c>
      <c r="B90">
        <v>34650537</v>
      </c>
      <c r="C90">
        <v>34650510</v>
      </c>
      <c r="D90">
        <v>31444641</v>
      </c>
      <c r="E90">
        <v>1</v>
      </c>
      <c r="F90">
        <v>1</v>
      </c>
      <c r="G90">
        <v>1</v>
      </c>
      <c r="H90">
        <v>3</v>
      </c>
      <c r="I90" t="s">
        <v>464</v>
      </c>
      <c r="J90" t="s">
        <v>146</v>
      </c>
      <c r="K90" t="s">
        <v>465</v>
      </c>
      <c r="L90">
        <v>1348</v>
      </c>
      <c r="N90">
        <v>1009</v>
      </c>
      <c r="O90" t="s">
        <v>58</v>
      </c>
      <c r="P90" t="s">
        <v>58</v>
      </c>
      <c r="Q90">
        <v>1000</v>
      </c>
      <c r="X90">
        <v>6.0000000000000002E-5</v>
      </c>
      <c r="Y90">
        <v>6143.8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6</v>
      </c>
      <c r="AG90">
        <v>6.0000000000000002E-5</v>
      </c>
      <c r="AH90">
        <v>3</v>
      </c>
      <c r="AI90">
        <v>-1</v>
      </c>
      <c r="AJ90" t="s">
        <v>6</v>
      </c>
      <c r="AK90">
        <v>4</v>
      </c>
      <c r="AL90">
        <v>-0.36862800000000001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ROW(Source!A88)</f>
        <v>88</v>
      </c>
      <c r="B91">
        <v>34650538</v>
      </c>
      <c r="C91">
        <v>34650510</v>
      </c>
      <c r="D91">
        <v>31444692</v>
      </c>
      <c r="E91">
        <v>1</v>
      </c>
      <c r="F91">
        <v>1</v>
      </c>
      <c r="G91">
        <v>1</v>
      </c>
      <c r="H91">
        <v>3</v>
      </c>
      <c r="I91" t="s">
        <v>182</v>
      </c>
      <c r="J91" t="s">
        <v>32</v>
      </c>
      <c r="K91" t="s">
        <v>183</v>
      </c>
      <c r="L91">
        <v>1346</v>
      </c>
      <c r="N91">
        <v>1009</v>
      </c>
      <c r="O91" t="s">
        <v>48</v>
      </c>
      <c r="P91" t="s">
        <v>48</v>
      </c>
      <c r="Q91">
        <v>1</v>
      </c>
      <c r="X91">
        <v>0.1</v>
      </c>
      <c r="Y91">
        <v>14.4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0.1</v>
      </c>
      <c r="AH91">
        <v>3</v>
      </c>
      <c r="AI91">
        <v>-1</v>
      </c>
      <c r="AJ91" t="s">
        <v>6</v>
      </c>
      <c r="AK91">
        <v>4</v>
      </c>
      <c r="AL91">
        <v>-1.4400000000000002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ROW(Source!A88)</f>
        <v>88</v>
      </c>
      <c r="B92">
        <v>34650539</v>
      </c>
      <c r="C92">
        <v>34650510</v>
      </c>
      <c r="D92">
        <v>31450127</v>
      </c>
      <c r="E92">
        <v>1</v>
      </c>
      <c r="F92">
        <v>1</v>
      </c>
      <c r="G92">
        <v>1</v>
      </c>
      <c r="H92">
        <v>3</v>
      </c>
      <c r="I92" t="s">
        <v>46</v>
      </c>
      <c r="J92" t="s">
        <v>49</v>
      </c>
      <c r="K92" t="s">
        <v>47</v>
      </c>
      <c r="L92">
        <v>1346</v>
      </c>
      <c r="N92">
        <v>1009</v>
      </c>
      <c r="O92" t="s">
        <v>48</v>
      </c>
      <c r="P92" t="s">
        <v>48</v>
      </c>
      <c r="Q92">
        <v>1</v>
      </c>
      <c r="X92">
        <v>0.05</v>
      </c>
      <c r="Y92">
        <v>1.82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0.05</v>
      </c>
      <c r="AH92">
        <v>3</v>
      </c>
      <c r="AI92">
        <v>-1</v>
      </c>
      <c r="AJ92" t="s">
        <v>6</v>
      </c>
      <c r="AK92">
        <v>4</v>
      </c>
      <c r="AL92">
        <v>-9.1000000000000011E-2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ROW(Source!A88)</f>
        <v>88</v>
      </c>
      <c r="B93">
        <v>34650540</v>
      </c>
      <c r="C93">
        <v>34650510</v>
      </c>
      <c r="D93">
        <v>31472946</v>
      </c>
      <c r="E93">
        <v>1</v>
      </c>
      <c r="F93">
        <v>1</v>
      </c>
      <c r="G93">
        <v>1</v>
      </c>
      <c r="H93">
        <v>3</v>
      </c>
      <c r="I93" t="s">
        <v>186</v>
      </c>
      <c r="J93" t="s">
        <v>157</v>
      </c>
      <c r="K93" t="s">
        <v>187</v>
      </c>
      <c r="L93">
        <v>1348</v>
      </c>
      <c r="N93">
        <v>1009</v>
      </c>
      <c r="O93" t="s">
        <v>58</v>
      </c>
      <c r="P93" t="s">
        <v>58</v>
      </c>
      <c r="Q93">
        <v>1000</v>
      </c>
      <c r="X93">
        <v>3.5000000000000001E-3</v>
      </c>
      <c r="Y93">
        <v>29010.49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3.5000000000000001E-3</v>
      </c>
      <c r="AH93">
        <v>3</v>
      </c>
      <c r="AI93">
        <v>-1</v>
      </c>
      <c r="AJ93" t="s">
        <v>6</v>
      </c>
      <c r="AK93">
        <v>4</v>
      </c>
      <c r="AL93">
        <v>-101.536715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ROW(Source!A88)</f>
        <v>88</v>
      </c>
      <c r="B94">
        <v>34650541</v>
      </c>
      <c r="C94">
        <v>34650510</v>
      </c>
      <c r="D94">
        <v>31483792</v>
      </c>
      <c r="E94">
        <v>1</v>
      </c>
      <c r="F94">
        <v>1</v>
      </c>
      <c r="G94">
        <v>1</v>
      </c>
      <c r="H94">
        <v>3</v>
      </c>
      <c r="I94" t="s">
        <v>189</v>
      </c>
      <c r="J94" t="s">
        <v>161</v>
      </c>
      <c r="K94" t="s">
        <v>190</v>
      </c>
      <c r="L94">
        <v>1348</v>
      </c>
      <c r="N94">
        <v>1009</v>
      </c>
      <c r="O94" t="s">
        <v>58</v>
      </c>
      <c r="P94" t="s">
        <v>58</v>
      </c>
      <c r="Q94">
        <v>1000</v>
      </c>
      <c r="X94">
        <v>2.2000000000000001E-4</v>
      </c>
      <c r="Y94">
        <v>6667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6</v>
      </c>
      <c r="AG94">
        <v>2.2000000000000001E-4</v>
      </c>
      <c r="AH94">
        <v>3</v>
      </c>
      <c r="AI94">
        <v>-1</v>
      </c>
      <c r="AJ94" t="s">
        <v>6</v>
      </c>
      <c r="AK94">
        <v>4</v>
      </c>
      <c r="AL94">
        <v>-1.4667400000000002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ROW(Source!A88)</f>
        <v>88</v>
      </c>
      <c r="B95">
        <v>34650542</v>
      </c>
      <c r="C95">
        <v>34650510</v>
      </c>
      <c r="D95">
        <v>31496417</v>
      </c>
      <c r="E95">
        <v>1</v>
      </c>
      <c r="F95">
        <v>1</v>
      </c>
      <c r="G95">
        <v>1</v>
      </c>
      <c r="H95">
        <v>3</v>
      </c>
      <c r="I95" t="s">
        <v>192</v>
      </c>
      <c r="J95" t="s">
        <v>165</v>
      </c>
      <c r="K95" t="s">
        <v>193</v>
      </c>
      <c r="L95">
        <v>1354</v>
      </c>
      <c r="N95">
        <v>1010</v>
      </c>
      <c r="O95" t="s">
        <v>31</v>
      </c>
      <c r="P95" t="s">
        <v>31</v>
      </c>
      <c r="Q95">
        <v>1</v>
      </c>
      <c r="X95">
        <v>3.4</v>
      </c>
      <c r="Y95">
        <v>88.14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3.4</v>
      </c>
      <c r="AH95">
        <v>3</v>
      </c>
      <c r="AI95">
        <v>-1</v>
      </c>
      <c r="AJ95" t="s">
        <v>6</v>
      </c>
      <c r="AK95">
        <v>4</v>
      </c>
      <c r="AL95">
        <v>-299.67599999999999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ROW(Source!A88)</f>
        <v>88</v>
      </c>
      <c r="B96">
        <v>34650543</v>
      </c>
      <c r="C96">
        <v>34650510</v>
      </c>
      <c r="D96">
        <v>31443123</v>
      </c>
      <c r="E96">
        <v>17</v>
      </c>
      <c r="F96">
        <v>1</v>
      </c>
      <c r="G96">
        <v>1</v>
      </c>
      <c r="H96">
        <v>3</v>
      </c>
      <c r="I96" t="s">
        <v>230</v>
      </c>
      <c r="J96" t="s">
        <v>6</v>
      </c>
      <c r="K96" t="s">
        <v>231</v>
      </c>
      <c r="L96">
        <v>1348</v>
      </c>
      <c r="N96">
        <v>1009</v>
      </c>
      <c r="O96" t="s">
        <v>58</v>
      </c>
      <c r="P96" t="s">
        <v>58</v>
      </c>
      <c r="Q96">
        <v>1000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6</v>
      </c>
      <c r="AG96">
        <v>0</v>
      </c>
      <c r="AH96">
        <v>3</v>
      </c>
      <c r="AI96">
        <v>-1</v>
      </c>
      <c r="AJ96" t="s">
        <v>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ROW(Source!A88)</f>
        <v>88</v>
      </c>
      <c r="B97">
        <v>34650544</v>
      </c>
      <c r="C97">
        <v>34650510</v>
      </c>
      <c r="D97">
        <v>31443345</v>
      </c>
      <c r="E97">
        <v>17</v>
      </c>
      <c r="F97">
        <v>1</v>
      </c>
      <c r="G97">
        <v>1</v>
      </c>
      <c r="H97">
        <v>3</v>
      </c>
      <c r="I97" t="s">
        <v>466</v>
      </c>
      <c r="J97" t="s">
        <v>6</v>
      </c>
      <c r="K97" t="s">
        <v>467</v>
      </c>
      <c r="L97">
        <v>1348</v>
      </c>
      <c r="N97">
        <v>1009</v>
      </c>
      <c r="O97" t="s">
        <v>58</v>
      </c>
      <c r="P97" t="s">
        <v>58</v>
      </c>
      <c r="Q97">
        <v>1000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F97" t="s">
        <v>6</v>
      </c>
      <c r="AG97">
        <v>0</v>
      </c>
      <c r="AH97">
        <v>3</v>
      </c>
      <c r="AI97">
        <v>-1</v>
      </c>
      <c r="AJ97" t="s">
        <v>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ROW(Source!A88)</f>
        <v>88</v>
      </c>
      <c r="B98">
        <v>34650545</v>
      </c>
      <c r="C98">
        <v>34650510</v>
      </c>
      <c r="D98">
        <v>31443336</v>
      </c>
      <c r="E98">
        <v>17</v>
      </c>
      <c r="F98">
        <v>1</v>
      </c>
      <c r="G98">
        <v>1</v>
      </c>
      <c r="H98">
        <v>3</v>
      </c>
      <c r="I98" t="s">
        <v>90</v>
      </c>
      <c r="J98" t="s">
        <v>6</v>
      </c>
      <c r="K98" t="s">
        <v>468</v>
      </c>
      <c r="L98">
        <v>1348</v>
      </c>
      <c r="N98">
        <v>1009</v>
      </c>
      <c r="O98" t="s">
        <v>58</v>
      </c>
      <c r="P98" t="s">
        <v>58</v>
      </c>
      <c r="Q98">
        <v>1000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0</v>
      </c>
      <c r="AF98" t="s">
        <v>6</v>
      </c>
      <c r="AG98">
        <v>0</v>
      </c>
      <c r="AH98">
        <v>3</v>
      </c>
      <c r="AI98">
        <v>-1</v>
      </c>
      <c r="AJ98" t="s">
        <v>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ROW(Source!A89)</f>
        <v>89</v>
      </c>
      <c r="B99">
        <v>34650532</v>
      </c>
      <c r="C99">
        <v>34650510</v>
      </c>
      <c r="D99">
        <v>31714816</v>
      </c>
      <c r="E99">
        <v>1</v>
      </c>
      <c r="F99">
        <v>1</v>
      </c>
      <c r="G99">
        <v>1</v>
      </c>
      <c r="H99">
        <v>1</v>
      </c>
      <c r="I99" t="s">
        <v>426</v>
      </c>
      <c r="J99" t="s">
        <v>6</v>
      </c>
      <c r="K99" t="s">
        <v>427</v>
      </c>
      <c r="L99">
        <v>1191</v>
      </c>
      <c r="N99">
        <v>1013</v>
      </c>
      <c r="O99" t="s">
        <v>405</v>
      </c>
      <c r="P99" t="s">
        <v>405</v>
      </c>
      <c r="Q99">
        <v>1</v>
      </c>
      <c r="X99">
        <v>57.23</v>
      </c>
      <c r="Y99">
        <v>0</v>
      </c>
      <c r="Z99">
        <v>0</v>
      </c>
      <c r="AA99">
        <v>0</v>
      </c>
      <c r="AB99">
        <v>9.51</v>
      </c>
      <c r="AC99">
        <v>0</v>
      </c>
      <c r="AD99">
        <v>1</v>
      </c>
      <c r="AE99">
        <v>1</v>
      </c>
      <c r="AF99" t="s">
        <v>6</v>
      </c>
      <c r="AG99">
        <v>57.23</v>
      </c>
      <c r="AH99">
        <v>2</v>
      </c>
      <c r="AI99">
        <v>34650511</v>
      </c>
      <c r="AJ99">
        <v>106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ROW(Source!A89)</f>
        <v>89</v>
      </c>
      <c r="B100">
        <v>34650533</v>
      </c>
      <c r="C100">
        <v>34650510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406</v>
      </c>
      <c r="J100" t="s">
        <v>6</v>
      </c>
      <c r="K100" t="s">
        <v>407</v>
      </c>
      <c r="L100">
        <v>1191</v>
      </c>
      <c r="N100">
        <v>1013</v>
      </c>
      <c r="O100" t="s">
        <v>405</v>
      </c>
      <c r="P100" t="s">
        <v>405</v>
      </c>
      <c r="Q100">
        <v>1</v>
      </c>
      <c r="X100">
        <v>25.24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6</v>
      </c>
      <c r="AG100">
        <v>25.24</v>
      </c>
      <c r="AH100">
        <v>2</v>
      </c>
      <c r="AI100">
        <v>34650512</v>
      </c>
      <c r="AJ100">
        <v>107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ROW(Source!A89)</f>
        <v>89</v>
      </c>
      <c r="B101">
        <v>34650534</v>
      </c>
      <c r="C101">
        <v>34650510</v>
      </c>
      <c r="D101">
        <v>31527023</v>
      </c>
      <c r="E101">
        <v>1</v>
      </c>
      <c r="F101">
        <v>1</v>
      </c>
      <c r="G101">
        <v>1</v>
      </c>
      <c r="H101">
        <v>2</v>
      </c>
      <c r="I101" t="s">
        <v>428</v>
      </c>
      <c r="J101" t="s">
        <v>429</v>
      </c>
      <c r="K101" t="s">
        <v>430</v>
      </c>
      <c r="L101">
        <v>1368</v>
      </c>
      <c r="N101">
        <v>1011</v>
      </c>
      <c r="O101" t="s">
        <v>411</v>
      </c>
      <c r="P101" t="s">
        <v>411</v>
      </c>
      <c r="Q101">
        <v>1</v>
      </c>
      <c r="X101">
        <v>14.82</v>
      </c>
      <c r="Y101">
        <v>0</v>
      </c>
      <c r="Z101">
        <v>82.22</v>
      </c>
      <c r="AA101">
        <v>10.06</v>
      </c>
      <c r="AB101">
        <v>0</v>
      </c>
      <c r="AC101">
        <v>0</v>
      </c>
      <c r="AD101">
        <v>1</v>
      </c>
      <c r="AE101">
        <v>0</v>
      </c>
      <c r="AF101" t="s">
        <v>6</v>
      </c>
      <c r="AG101">
        <v>14.82</v>
      </c>
      <c r="AH101">
        <v>2</v>
      </c>
      <c r="AI101">
        <v>34650513</v>
      </c>
      <c r="AJ101">
        <v>108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ROW(Source!A89)</f>
        <v>89</v>
      </c>
      <c r="B102">
        <v>34650535</v>
      </c>
      <c r="C102">
        <v>34650510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423</v>
      </c>
      <c r="J102" t="s">
        <v>424</v>
      </c>
      <c r="K102" t="s">
        <v>425</v>
      </c>
      <c r="L102">
        <v>1368</v>
      </c>
      <c r="N102">
        <v>1011</v>
      </c>
      <c r="O102" t="s">
        <v>411</v>
      </c>
      <c r="P102" t="s">
        <v>411</v>
      </c>
      <c r="Q102">
        <v>1</v>
      </c>
      <c r="X102">
        <v>2.86</v>
      </c>
      <c r="Y102">
        <v>0</v>
      </c>
      <c r="Z102">
        <v>65.709999999999994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6</v>
      </c>
      <c r="AG102">
        <v>2.86</v>
      </c>
      <c r="AH102">
        <v>2</v>
      </c>
      <c r="AI102">
        <v>34650514</v>
      </c>
      <c r="AJ102">
        <v>109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ROW(Source!A89)</f>
        <v>89</v>
      </c>
      <c r="B103">
        <v>34650536</v>
      </c>
      <c r="C103">
        <v>34650510</v>
      </c>
      <c r="D103">
        <v>31528255</v>
      </c>
      <c r="E103">
        <v>1</v>
      </c>
      <c r="F103">
        <v>1</v>
      </c>
      <c r="G103">
        <v>1</v>
      </c>
      <c r="H103">
        <v>2</v>
      </c>
      <c r="I103" t="s">
        <v>415</v>
      </c>
      <c r="J103" t="s">
        <v>416</v>
      </c>
      <c r="K103" t="s">
        <v>417</v>
      </c>
      <c r="L103">
        <v>1368</v>
      </c>
      <c r="N103">
        <v>1011</v>
      </c>
      <c r="O103" t="s">
        <v>411</v>
      </c>
      <c r="P103" t="s">
        <v>411</v>
      </c>
      <c r="Q103">
        <v>1</v>
      </c>
      <c r="X103">
        <v>7.56</v>
      </c>
      <c r="Y103">
        <v>0</v>
      </c>
      <c r="Z103">
        <v>74.61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6</v>
      </c>
      <c r="AG103">
        <v>7.56</v>
      </c>
      <c r="AH103">
        <v>2</v>
      </c>
      <c r="AI103">
        <v>34650515</v>
      </c>
      <c r="AJ103">
        <v>110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ROW(Source!A89)</f>
        <v>89</v>
      </c>
      <c r="B104">
        <v>34650537</v>
      </c>
      <c r="C104">
        <v>34650510</v>
      </c>
      <c r="D104">
        <v>31444641</v>
      </c>
      <c r="E104">
        <v>1</v>
      </c>
      <c r="F104">
        <v>1</v>
      </c>
      <c r="G104">
        <v>1</v>
      </c>
      <c r="H104">
        <v>3</v>
      </c>
      <c r="I104" t="s">
        <v>464</v>
      </c>
      <c r="J104" t="s">
        <v>146</v>
      </c>
      <c r="K104" t="s">
        <v>465</v>
      </c>
      <c r="L104">
        <v>1348</v>
      </c>
      <c r="N104">
        <v>1009</v>
      </c>
      <c r="O104" t="s">
        <v>58</v>
      </c>
      <c r="P104" t="s">
        <v>58</v>
      </c>
      <c r="Q104">
        <v>1000</v>
      </c>
      <c r="X104">
        <v>6.0000000000000002E-5</v>
      </c>
      <c r="Y104">
        <v>6143.8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6</v>
      </c>
      <c r="AG104">
        <v>6.0000000000000002E-5</v>
      </c>
      <c r="AH104">
        <v>3</v>
      </c>
      <c r="AI104">
        <v>-1</v>
      </c>
      <c r="AJ104" t="s">
        <v>6</v>
      </c>
      <c r="AK104">
        <v>4</v>
      </c>
      <c r="AL104">
        <v>-0.36862800000000001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ROW(Source!A89)</f>
        <v>89</v>
      </c>
      <c r="B105">
        <v>34650538</v>
      </c>
      <c r="C105">
        <v>34650510</v>
      </c>
      <c r="D105">
        <v>31444692</v>
      </c>
      <c r="E105">
        <v>1</v>
      </c>
      <c r="F105">
        <v>1</v>
      </c>
      <c r="G105">
        <v>1</v>
      </c>
      <c r="H105">
        <v>3</v>
      </c>
      <c r="I105" t="s">
        <v>182</v>
      </c>
      <c r="J105" t="s">
        <v>32</v>
      </c>
      <c r="K105" t="s">
        <v>183</v>
      </c>
      <c r="L105">
        <v>1346</v>
      </c>
      <c r="N105">
        <v>1009</v>
      </c>
      <c r="O105" t="s">
        <v>48</v>
      </c>
      <c r="P105" t="s">
        <v>48</v>
      </c>
      <c r="Q105">
        <v>1</v>
      </c>
      <c r="X105">
        <v>0.1</v>
      </c>
      <c r="Y105">
        <v>14.4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0.1</v>
      </c>
      <c r="AH105">
        <v>3</v>
      </c>
      <c r="AI105">
        <v>-1</v>
      </c>
      <c r="AJ105" t="s">
        <v>6</v>
      </c>
      <c r="AK105">
        <v>4</v>
      </c>
      <c r="AL105">
        <v>-1.4400000000000002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ROW(Source!A89)</f>
        <v>89</v>
      </c>
      <c r="B106">
        <v>34650539</v>
      </c>
      <c r="C106">
        <v>34650510</v>
      </c>
      <c r="D106">
        <v>31450127</v>
      </c>
      <c r="E106">
        <v>1</v>
      </c>
      <c r="F106">
        <v>1</v>
      </c>
      <c r="G106">
        <v>1</v>
      </c>
      <c r="H106">
        <v>3</v>
      </c>
      <c r="I106" t="s">
        <v>46</v>
      </c>
      <c r="J106" t="s">
        <v>49</v>
      </c>
      <c r="K106" t="s">
        <v>47</v>
      </c>
      <c r="L106">
        <v>1346</v>
      </c>
      <c r="N106">
        <v>1009</v>
      </c>
      <c r="O106" t="s">
        <v>48</v>
      </c>
      <c r="P106" t="s">
        <v>48</v>
      </c>
      <c r="Q106">
        <v>1</v>
      </c>
      <c r="X106">
        <v>0.05</v>
      </c>
      <c r="Y106">
        <v>1.82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0.05</v>
      </c>
      <c r="AH106">
        <v>3</v>
      </c>
      <c r="AI106">
        <v>-1</v>
      </c>
      <c r="AJ106" t="s">
        <v>6</v>
      </c>
      <c r="AK106">
        <v>4</v>
      </c>
      <c r="AL106">
        <v>-9.1000000000000011E-2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ROW(Source!A89)</f>
        <v>89</v>
      </c>
      <c r="B107">
        <v>34650540</v>
      </c>
      <c r="C107">
        <v>34650510</v>
      </c>
      <c r="D107">
        <v>31472946</v>
      </c>
      <c r="E107">
        <v>1</v>
      </c>
      <c r="F107">
        <v>1</v>
      </c>
      <c r="G107">
        <v>1</v>
      </c>
      <c r="H107">
        <v>3</v>
      </c>
      <c r="I107" t="s">
        <v>186</v>
      </c>
      <c r="J107" t="s">
        <v>157</v>
      </c>
      <c r="K107" t="s">
        <v>187</v>
      </c>
      <c r="L107">
        <v>1348</v>
      </c>
      <c r="N107">
        <v>1009</v>
      </c>
      <c r="O107" t="s">
        <v>58</v>
      </c>
      <c r="P107" t="s">
        <v>58</v>
      </c>
      <c r="Q107">
        <v>1000</v>
      </c>
      <c r="X107">
        <v>3.5000000000000001E-3</v>
      </c>
      <c r="Y107">
        <v>29010.49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3.5000000000000001E-3</v>
      </c>
      <c r="AH107">
        <v>3</v>
      </c>
      <c r="AI107">
        <v>-1</v>
      </c>
      <c r="AJ107" t="s">
        <v>6</v>
      </c>
      <c r="AK107">
        <v>4</v>
      </c>
      <c r="AL107">
        <v>-101.536715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ROW(Source!A89)</f>
        <v>89</v>
      </c>
      <c r="B108">
        <v>34650541</v>
      </c>
      <c r="C108">
        <v>34650510</v>
      </c>
      <c r="D108">
        <v>31483792</v>
      </c>
      <c r="E108">
        <v>1</v>
      </c>
      <c r="F108">
        <v>1</v>
      </c>
      <c r="G108">
        <v>1</v>
      </c>
      <c r="H108">
        <v>3</v>
      </c>
      <c r="I108" t="s">
        <v>189</v>
      </c>
      <c r="J108" t="s">
        <v>161</v>
      </c>
      <c r="K108" t="s">
        <v>190</v>
      </c>
      <c r="L108">
        <v>1348</v>
      </c>
      <c r="N108">
        <v>1009</v>
      </c>
      <c r="O108" t="s">
        <v>58</v>
      </c>
      <c r="P108" t="s">
        <v>58</v>
      </c>
      <c r="Q108">
        <v>1000</v>
      </c>
      <c r="X108">
        <v>2.2000000000000001E-4</v>
      </c>
      <c r="Y108">
        <v>6667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2.2000000000000001E-4</v>
      </c>
      <c r="AH108">
        <v>3</v>
      </c>
      <c r="AI108">
        <v>-1</v>
      </c>
      <c r="AJ108" t="s">
        <v>6</v>
      </c>
      <c r="AK108">
        <v>4</v>
      </c>
      <c r="AL108">
        <v>-1.4667400000000002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ROW(Source!A89)</f>
        <v>89</v>
      </c>
      <c r="B109">
        <v>34650542</v>
      </c>
      <c r="C109">
        <v>34650510</v>
      </c>
      <c r="D109">
        <v>31496417</v>
      </c>
      <c r="E109">
        <v>1</v>
      </c>
      <c r="F109">
        <v>1</v>
      </c>
      <c r="G109">
        <v>1</v>
      </c>
      <c r="H109">
        <v>3</v>
      </c>
      <c r="I109" t="s">
        <v>192</v>
      </c>
      <c r="J109" t="s">
        <v>165</v>
      </c>
      <c r="K109" t="s">
        <v>193</v>
      </c>
      <c r="L109">
        <v>1354</v>
      </c>
      <c r="N109">
        <v>1010</v>
      </c>
      <c r="O109" t="s">
        <v>31</v>
      </c>
      <c r="P109" t="s">
        <v>31</v>
      </c>
      <c r="Q109">
        <v>1</v>
      </c>
      <c r="X109">
        <v>3.4</v>
      </c>
      <c r="Y109">
        <v>88.14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6</v>
      </c>
      <c r="AG109">
        <v>3.4</v>
      </c>
      <c r="AH109">
        <v>3</v>
      </c>
      <c r="AI109">
        <v>-1</v>
      </c>
      <c r="AJ109" t="s">
        <v>6</v>
      </c>
      <c r="AK109">
        <v>4</v>
      </c>
      <c r="AL109">
        <v>-299.67599999999999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</row>
    <row r="110" spans="1:44" x14ac:dyDescent="0.2">
      <c r="A110">
        <f>ROW(Source!A89)</f>
        <v>89</v>
      </c>
      <c r="B110">
        <v>34650543</v>
      </c>
      <c r="C110">
        <v>34650510</v>
      </c>
      <c r="D110">
        <v>31443123</v>
      </c>
      <c r="E110">
        <v>17</v>
      </c>
      <c r="F110">
        <v>1</v>
      </c>
      <c r="G110">
        <v>1</v>
      </c>
      <c r="H110">
        <v>3</v>
      </c>
      <c r="I110" t="s">
        <v>230</v>
      </c>
      <c r="J110" t="s">
        <v>6</v>
      </c>
      <c r="K110" t="s">
        <v>231</v>
      </c>
      <c r="L110">
        <v>1348</v>
      </c>
      <c r="N110">
        <v>1009</v>
      </c>
      <c r="O110" t="s">
        <v>58</v>
      </c>
      <c r="P110" t="s">
        <v>58</v>
      </c>
      <c r="Q110">
        <v>1000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F110" t="s">
        <v>6</v>
      </c>
      <c r="AG110">
        <v>0</v>
      </c>
      <c r="AH110">
        <v>3</v>
      </c>
      <c r="AI110">
        <v>-1</v>
      </c>
      <c r="AJ110" t="s">
        <v>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ROW(Source!A89)</f>
        <v>89</v>
      </c>
      <c r="B111">
        <v>34650544</v>
      </c>
      <c r="C111">
        <v>34650510</v>
      </c>
      <c r="D111">
        <v>31443345</v>
      </c>
      <c r="E111">
        <v>17</v>
      </c>
      <c r="F111">
        <v>1</v>
      </c>
      <c r="G111">
        <v>1</v>
      </c>
      <c r="H111">
        <v>3</v>
      </c>
      <c r="I111" t="s">
        <v>466</v>
      </c>
      <c r="J111" t="s">
        <v>6</v>
      </c>
      <c r="K111" t="s">
        <v>467</v>
      </c>
      <c r="L111">
        <v>1348</v>
      </c>
      <c r="N111">
        <v>1009</v>
      </c>
      <c r="O111" t="s">
        <v>58</v>
      </c>
      <c r="P111" t="s">
        <v>58</v>
      </c>
      <c r="Q111">
        <v>1000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1</v>
      </c>
      <c r="AD111">
        <v>0</v>
      </c>
      <c r="AE111">
        <v>0</v>
      </c>
      <c r="AF111" t="s">
        <v>6</v>
      </c>
      <c r="AG111">
        <v>0</v>
      </c>
      <c r="AH111">
        <v>3</v>
      </c>
      <c r="AI111">
        <v>-1</v>
      </c>
      <c r="AJ111" t="s">
        <v>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ROW(Source!A89)</f>
        <v>89</v>
      </c>
      <c r="B112">
        <v>34650545</v>
      </c>
      <c r="C112">
        <v>34650510</v>
      </c>
      <c r="D112">
        <v>31443336</v>
      </c>
      <c r="E112">
        <v>17</v>
      </c>
      <c r="F112">
        <v>1</v>
      </c>
      <c r="G112">
        <v>1</v>
      </c>
      <c r="H112">
        <v>3</v>
      </c>
      <c r="I112" t="s">
        <v>90</v>
      </c>
      <c r="J112" t="s">
        <v>6</v>
      </c>
      <c r="K112" t="s">
        <v>468</v>
      </c>
      <c r="L112">
        <v>1348</v>
      </c>
      <c r="N112">
        <v>1009</v>
      </c>
      <c r="O112" t="s">
        <v>58</v>
      </c>
      <c r="P112" t="s">
        <v>58</v>
      </c>
      <c r="Q112">
        <v>1000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6</v>
      </c>
      <c r="AG112">
        <v>0</v>
      </c>
      <c r="AH112">
        <v>3</v>
      </c>
      <c r="AI112">
        <v>-1</v>
      </c>
      <c r="AJ112" t="s">
        <v>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ROW(Source!A122)</f>
        <v>122</v>
      </c>
      <c r="B113">
        <v>34650573</v>
      </c>
      <c r="C113">
        <v>34650562</v>
      </c>
      <c r="D113">
        <v>31715651</v>
      </c>
      <c r="E113">
        <v>1</v>
      </c>
      <c r="F113">
        <v>1</v>
      </c>
      <c r="G113">
        <v>1</v>
      </c>
      <c r="H113">
        <v>1</v>
      </c>
      <c r="I113" t="s">
        <v>431</v>
      </c>
      <c r="J113" t="s">
        <v>6</v>
      </c>
      <c r="K113" t="s">
        <v>432</v>
      </c>
      <c r="L113">
        <v>1191</v>
      </c>
      <c r="N113">
        <v>1013</v>
      </c>
      <c r="O113" t="s">
        <v>405</v>
      </c>
      <c r="P113" t="s">
        <v>405</v>
      </c>
      <c r="Q113">
        <v>1</v>
      </c>
      <c r="X113">
        <v>2.42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6</v>
      </c>
      <c r="AG113">
        <v>2.42</v>
      </c>
      <c r="AH113">
        <v>2</v>
      </c>
      <c r="AI113">
        <v>34650563</v>
      </c>
      <c r="AJ113">
        <v>127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ROW(Source!A122)</f>
        <v>122</v>
      </c>
      <c r="B114">
        <v>34650574</v>
      </c>
      <c r="C114">
        <v>34650562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406</v>
      </c>
      <c r="J114" t="s">
        <v>6</v>
      </c>
      <c r="K114" t="s">
        <v>407</v>
      </c>
      <c r="L114">
        <v>1191</v>
      </c>
      <c r="N114">
        <v>1013</v>
      </c>
      <c r="O114" t="s">
        <v>405</v>
      </c>
      <c r="P114" t="s">
        <v>405</v>
      </c>
      <c r="Q114">
        <v>1</v>
      </c>
      <c r="X114">
        <v>1.31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6</v>
      </c>
      <c r="AG114">
        <v>1.31</v>
      </c>
      <c r="AH114">
        <v>2</v>
      </c>
      <c r="AI114">
        <v>34650564</v>
      </c>
      <c r="AJ114">
        <v>128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ROW(Source!A122)</f>
        <v>122</v>
      </c>
      <c r="B115">
        <v>34650575</v>
      </c>
      <c r="C115">
        <v>34650562</v>
      </c>
      <c r="D115">
        <v>31527023</v>
      </c>
      <c r="E115">
        <v>1</v>
      </c>
      <c r="F115">
        <v>1</v>
      </c>
      <c r="G115">
        <v>1</v>
      </c>
      <c r="H115">
        <v>2</v>
      </c>
      <c r="I115" t="s">
        <v>428</v>
      </c>
      <c r="J115" t="s">
        <v>429</v>
      </c>
      <c r="K115" t="s">
        <v>430</v>
      </c>
      <c r="L115">
        <v>1368</v>
      </c>
      <c r="N115">
        <v>1011</v>
      </c>
      <c r="O115" t="s">
        <v>411</v>
      </c>
      <c r="P115" t="s">
        <v>411</v>
      </c>
      <c r="Q115">
        <v>1</v>
      </c>
      <c r="X115">
        <v>1.19</v>
      </c>
      <c r="Y115">
        <v>0</v>
      </c>
      <c r="Z115">
        <v>82.22</v>
      </c>
      <c r="AA115">
        <v>10.06</v>
      </c>
      <c r="AB115">
        <v>0</v>
      </c>
      <c r="AC115">
        <v>0</v>
      </c>
      <c r="AD115">
        <v>1</v>
      </c>
      <c r="AE115">
        <v>0</v>
      </c>
      <c r="AF115" t="s">
        <v>6</v>
      </c>
      <c r="AG115">
        <v>1.19</v>
      </c>
      <c r="AH115">
        <v>2</v>
      </c>
      <c r="AI115">
        <v>34650565</v>
      </c>
      <c r="AJ115">
        <v>129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ROW(Source!A122)</f>
        <v>122</v>
      </c>
      <c r="B116">
        <v>34650576</v>
      </c>
      <c r="C116">
        <v>34650562</v>
      </c>
      <c r="D116">
        <v>31528142</v>
      </c>
      <c r="E116">
        <v>1</v>
      </c>
      <c r="F116">
        <v>1</v>
      </c>
      <c r="G116">
        <v>1</v>
      </c>
      <c r="H116">
        <v>2</v>
      </c>
      <c r="I116" t="s">
        <v>423</v>
      </c>
      <c r="J116" t="s">
        <v>424</v>
      </c>
      <c r="K116" t="s">
        <v>425</v>
      </c>
      <c r="L116">
        <v>1368</v>
      </c>
      <c r="N116">
        <v>1011</v>
      </c>
      <c r="O116" t="s">
        <v>411</v>
      </c>
      <c r="P116" t="s">
        <v>411</v>
      </c>
      <c r="Q116">
        <v>1</v>
      </c>
      <c r="X116">
        <v>0.12</v>
      </c>
      <c r="Y116">
        <v>0</v>
      </c>
      <c r="Z116">
        <v>65.709999999999994</v>
      </c>
      <c r="AA116">
        <v>11.6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0.12</v>
      </c>
      <c r="AH116">
        <v>2</v>
      </c>
      <c r="AI116">
        <v>34650566</v>
      </c>
      <c r="AJ116">
        <v>130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ROW(Source!A122)</f>
        <v>122</v>
      </c>
      <c r="B117">
        <v>34650577</v>
      </c>
      <c r="C117">
        <v>34650562</v>
      </c>
      <c r="D117">
        <v>31444641</v>
      </c>
      <c r="E117">
        <v>1</v>
      </c>
      <c r="F117">
        <v>1</v>
      </c>
      <c r="G117">
        <v>1</v>
      </c>
      <c r="H117">
        <v>3</v>
      </c>
      <c r="I117" t="s">
        <v>464</v>
      </c>
      <c r="J117" t="s">
        <v>146</v>
      </c>
      <c r="K117" t="s">
        <v>465</v>
      </c>
      <c r="L117">
        <v>1348</v>
      </c>
      <c r="N117">
        <v>1009</v>
      </c>
      <c r="O117" t="s">
        <v>58</v>
      </c>
      <c r="P117" t="s">
        <v>58</v>
      </c>
      <c r="Q117">
        <v>1000</v>
      </c>
      <c r="X117">
        <v>6.0000000000000002E-5</v>
      </c>
      <c r="Y117">
        <v>6143.8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6.0000000000000002E-5</v>
      </c>
      <c r="AH117">
        <v>3</v>
      </c>
      <c r="AI117">
        <v>-1</v>
      </c>
      <c r="AJ117" t="s">
        <v>6</v>
      </c>
      <c r="AK117">
        <v>4</v>
      </c>
      <c r="AL117">
        <v>-0.36862800000000001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ROW(Source!A122)</f>
        <v>122</v>
      </c>
      <c r="B118">
        <v>34650578</v>
      </c>
      <c r="C118">
        <v>34650562</v>
      </c>
      <c r="D118">
        <v>31444692</v>
      </c>
      <c r="E118">
        <v>1</v>
      </c>
      <c r="F118">
        <v>1</v>
      </c>
      <c r="G118">
        <v>1</v>
      </c>
      <c r="H118">
        <v>3</v>
      </c>
      <c r="I118" t="s">
        <v>182</v>
      </c>
      <c r="J118" t="s">
        <v>32</v>
      </c>
      <c r="K118" t="s">
        <v>183</v>
      </c>
      <c r="L118">
        <v>1346</v>
      </c>
      <c r="N118">
        <v>1009</v>
      </c>
      <c r="O118" t="s">
        <v>48</v>
      </c>
      <c r="P118" t="s">
        <v>48</v>
      </c>
      <c r="Q118">
        <v>1</v>
      </c>
      <c r="X118">
        <v>0.1</v>
      </c>
      <c r="Y118">
        <v>14.4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0.1</v>
      </c>
      <c r="AH118">
        <v>2</v>
      </c>
      <c r="AI118">
        <v>34650568</v>
      </c>
      <c r="AJ118">
        <v>131</v>
      </c>
      <c r="AK118">
        <v>3</v>
      </c>
      <c r="AL118">
        <v>-1.4400000000000002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1</v>
      </c>
    </row>
    <row r="119" spans="1:44" x14ac:dyDescent="0.2">
      <c r="A119">
        <f>ROW(Source!A122)</f>
        <v>122</v>
      </c>
      <c r="B119">
        <v>34650579</v>
      </c>
      <c r="C119">
        <v>34650562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46</v>
      </c>
      <c r="J119" t="s">
        <v>49</v>
      </c>
      <c r="K119" t="s">
        <v>47</v>
      </c>
      <c r="L119">
        <v>1346</v>
      </c>
      <c r="N119">
        <v>1009</v>
      </c>
      <c r="O119" t="s">
        <v>48</v>
      </c>
      <c r="P119" t="s">
        <v>48</v>
      </c>
      <c r="Q119">
        <v>1</v>
      </c>
      <c r="X119">
        <v>0.05</v>
      </c>
      <c r="Y119">
        <v>1.82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0.05</v>
      </c>
      <c r="AH119">
        <v>2</v>
      </c>
      <c r="AI119">
        <v>34650569</v>
      </c>
      <c r="AJ119">
        <v>132</v>
      </c>
      <c r="AK119">
        <v>3</v>
      </c>
      <c r="AL119">
        <v>-9.1000000000000011E-2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ROW(Source!A122)</f>
        <v>122</v>
      </c>
      <c r="B120">
        <v>34650580</v>
      </c>
      <c r="C120">
        <v>34650562</v>
      </c>
      <c r="D120">
        <v>31472946</v>
      </c>
      <c r="E120">
        <v>1</v>
      </c>
      <c r="F120">
        <v>1</v>
      </c>
      <c r="G120">
        <v>1</v>
      </c>
      <c r="H120">
        <v>3</v>
      </c>
      <c r="I120" t="s">
        <v>186</v>
      </c>
      <c r="J120" t="s">
        <v>157</v>
      </c>
      <c r="K120" t="s">
        <v>187</v>
      </c>
      <c r="L120">
        <v>1348</v>
      </c>
      <c r="N120">
        <v>1009</v>
      </c>
      <c r="O120" t="s">
        <v>58</v>
      </c>
      <c r="P120" t="s">
        <v>58</v>
      </c>
      <c r="Q120">
        <v>1000</v>
      </c>
      <c r="X120">
        <v>4.0000000000000002E-4</v>
      </c>
      <c r="Y120">
        <v>29010.49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6</v>
      </c>
      <c r="AG120">
        <v>4.0000000000000002E-4</v>
      </c>
      <c r="AH120">
        <v>2</v>
      </c>
      <c r="AI120">
        <v>34650570</v>
      </c>
      <c r="AJ120">
        <v>133</v>
      </c>
      <c r="AK120">
        <v>3</v>
      </c>
      <c r="AL120">
        <v>-11.604196000000002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ROW(Source!A122)</f>
        <v>122</v>
      </c>
      <c r="B121">
        <v>34650581</v>
      </c>
      <c r="C121">
        <v>34650562</v>
      </c>
      <c r="D121">
        <v>31483792</v>
      </c>
      <c r="E121">
        <v>1</v>
      </c>
      <c r="F121">
        <v>1</v>
      </c>
      <c r="G121">
        <v>1</v>
      </c>
      <c r="H121">
        <v>3</v>
      </c>
      <c r="I121" t="s">
        <v>189</v>
      </c>
      <c r="J121" t="s">
        <v>161</v>
      </c>
      <c r="K121" t="s">
        <v>190</v>
      </c>
      <c r="L121">
        <v>1348</v>
      </c>
      <c r="N121">
        <v>1009</v>
      </c>
      <c r="O121" t="s">
        <v>58</v>
      </c>
      <c r="P121" t="s">
        <v>58</v>
      </c>
      <c r="Q121">
        <v>1000</v>
      </c>
      <c r="X121">
        <v>3.0000000000000001E-5</v>
      </c>
      <c r="Y121">
        <v>6667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6</v>
      </c>
      <c r="AG121">
        <v>3.0000000000000001E-5</v>
      </c>
      <c r="AH121">
        <v>2</v>
      </c>
      <c r="AI121">
        <v>34650571</v>
      </c>
      <c r="AJ121">
        <v>134</v>
      </c>
      <c r="AK121">
        <v>3</v>
      </c>
      <c r="AL121">
        <v>-0.20000999999999999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ROW(Source!A122)</f>
        <v>122</v>
      </c>
      <c r="B122">
        <v>34650582</v>
      </c>
      <c r="C122">
        <v>34650562</v>
      </c>
      <c r="D122">
        <v>31496417</v>
      </c>
      <c r="E122">
        <v>1</v>
      </c>
      <c r="F122">
        <v>1</v>
      </c>
      <c r="G122">
        <v>1</v>
      </c>
      <c r="H122">
        <v>3</v>
      </c>
      <c r="I122" t="s">
        <v>192</v>
      </c>
      <c r="J122" t="s">
        <v>165</v>
      </c>
      <c r="K122" t="s">
        <v>193</v>
      </c>
      <c r="L122">
        <v>1354</v>
      </c>
      <c r="N122">
        <v>1010</v>
      </c>
      <c r="O122" t="s">
        <v>31</v>
      </c>
      <c r="P122" t="s">
        <v>31</v>
      </c>
      <c r="Q122">
        <v>1</v>
      </c>
      <c r="X122">
        <v>3.4</v>
      </c>
      <c r="Y122">
        <v>88.14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6</v>
      </c>
      <c r="AG122">
        <v>3.4</v>
      </c>
      <c r="AH122">
        <v>2</v>
      </c>
      <c r="AI122">
        <v>34650572</v>
      </c>
      <c r="AJ122">
        <v>135</v>
      </c>
      <c r="AK122">
        <v>3</v>
      </c>
      <c r="AL122">
        <v>-299.67599999999999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ROW(Source!A123)</f>
        <v>123</v>
      </c>
      <c r="B123">
        <v>34650573</v>
      </c>
      <c r="C123">
        <v>34650562</v>
      </c>
      <c r="D123">
        <v>31715651</v>
      </c>
      <c r="E123">
        <v>1</v>
      </c>
      <c r="F123">
        <v>1</v>
      </c>
      <c r="G123">
        <v>1</v>
      </c>
      <c r="H123">
        <v>1</v>
      </c>
      <c r="I123" t="s">
        <v>431</v>
      </c>
      <c r="J123" t="s">
        <v>6</v>
      </c>
      <c r="K123" t="s">
        <v>432</v>
      </c>
      <c r="L123">
        <v>1191</v>
      </c>
      <c r="N123">
        <v>1013</v>
      </c>
      <c r="O123" t="s">
        <v>405</v>
      </c>
      <c r="P123" t="s">
        <v>405</v>
      </c>
      <c r="Q123">
        <v>1</v>
      </c>
      <c r="X123">
        <v>2.42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6</v>
      </c>
      <c r="AG123">
        <v>2.42</v>
      </c>
      <c r="AH123">
        <v>2</v>
      </c>
      <c r="AI123">
        <v>34650563</v>
      </c>
      <c r="AJ123">
        <v>137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ROW(Source!A123)</f>
        <v>123</v>
      </c>
      <c r="B124">
        <v>34650574</v>
      </c>
      <c r="C124">
        <v>34650562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406</v>
      </c>
      <c r="J124" t="s">
        <v>6</v>
      </c>
      <c r="K124" t="s">
        <v>407</v>
      </c>
      <c r="L124">
        <v>1191</v>
      </c>
      <c r="N124">
        <v>1013</v>
      </c>
      <c r="O124" t="s">
        <v>405</v>
      </c>
      <c r="P124" t="s">
        <v>405</v>
      </c>
      <c r="Q124">
        <v>1</v>
      </c>
      <c r="X124">
        <v>1.31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6</v>
      </c>
      <c r="AG124">
        <v>1.31</v>
      </c>
      <c r="AH124">
        <v>2</v>
      </c>
      <c r="AI124">
        <v>34650564</v>
      </c>
      <c r="AJ124">
        <v>138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ROW(Source!A123)</f>
        <v>123</v>
      </c>
      <c r="B125">
        <v>34650575</v>
      </c>
      <c r="C125">
        <v>34650562</v>
      </c>
      <c r="D125">
        <v>31527023</v>
      </c>
      <c r="E125">
        <v>1</v>
      </c>
      <c r="F125">
        <v>1</v>
      </c>
      <c r="G125">
        <v>1</v>
      </c>
      <c r="H125">
        <v>2</v>
      </c>
      <c r="I125" t="s">
        <v>428</v>
      </c>
      <c r="J125" t="s">
        <v>429</v>
      </c>
      <c r="K125" t="s">
        <v>430</v>
      </c>
      <c r="L125">
        <v>1368</v>
      </c>
      <c r="N125">
        <v>1011</v>
      </c>
      <c r="O125" t="s">
        <v>411</v>
      </c>
      <c r="P125" t="s">
        <v>411</v>
      </c>
      <c r="Q125">
        <v>1</v>
      </c>
      <c r="X125">
        <v>1.19</v>
      </c>
      <c r="Y125">
        <v>0</v>
      </c>
      <c r="Z125">
        <v>82.22</v>
      </c>
      <c r="AA125">
        <v>10.06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1.19</v>
      </c>
      <c r="AH125">
        <v>2</v>
      </c>
      <c r="AI125">
        <v>34650565</v>
      </c>
      <c r="AJ125">
        <v>139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ROW(Source!A123)</f>
        <v>123</v>
      </c>
      <c r="B126">
        <v>34650576</v>
      </c>
      <c r="C126">
        <v>34650562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423</v>
      </c>
      <c r="J126" t="s">
        <v>424</v>
      </c>
      <c r="K126" t="s">
        <v>425</v>
      </c>
      <c r="L126">
        <v>1368</v>
      </c>
      <c r="N126">
        <v>1011</v>
      </c>
      <c r="O126" t="s">
        <v>411</v>
      </c>
      <c r="P126" t="s">
        <v>411</v>
      </c>
      <c r="Q126">
        <v>1</v>
      </c>
      <c r="X126">
        <v>0.12</v>
      </c>
      <c r="Y126">
        <v>0</v>
      </c>
      <c r="Z126">
        <v>65.709999999999994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0.12</v>
      </c>
      <c r="AH126">
        <v>2</v>
      </c>
      <c r="AI126">
        <v>34650566</v>
      </c>
      <c r="AJ126">
        <v>140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ROW(Source!A123)</f>
        <v>123</v>
      </c>
      <c r="B127">
        <v>34650577</v>
      </c>
      <c r="C127">
        <v>34650562</v>
      </c>
      <c r="D127">
        <v>31444641</v>
      </c>
      <c r="E127">
        <v>1</v>
      </c>
      <c r="F127">
        <v>1</v>
      </c>
      <c r="G127">
        <v>1</v>
      </c>
      <c r="H127">
        <v>3</v>
      </c>
      <c r="I127" t="s">
        <v>464</v>
      </c>
      <c r="J127" t="s">
        <v>146</v>
      </c>
      <c r="K127" t="s">
        <v>465</v>
      </c>
      <c r="L127">
        <v>1348</v>
      </c>
      <c r="N127">
        <v>1009</v>
      </c>
      <c r="O127" t="s">
        <v>58</v>
      </c>
      <c r="P127" t="s">
        <v>58</v>
      </c>
      <c r="Q127">
        <v>1000</v>
      </c>
      <c r="X127">
        <v>6.0000000000000002E-5</v>
      </c>
      <c r="Y127">
        <v>6143.8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6.0000000000000002E-5</v>
      </c>
      <c r="AH127">
        <v>3</v>
      </c>
      <c r="AI127">
        <v>-1</v>
      </c>
      <c r="AJ127" t="s">
        <v>6</v>
      </c>
      <c r="AK127">
        <v>4</v>
      </c>
      <c r="AL127">
        <v>-0.36862800000000001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</row>
    <row r="128" spans="1:44" x14ac:dyDescent="0.2">
      <c r="A128">
        <f>ROW(Source!A123)</f>
        <v>123</v>
      </c>
      <c r="B128">
        <v>34650578</v>
      </c>
      <c r="C128">
        <v>34650562</v>
      </c>
      <c r="D128">
        <v>31444692</v>
      </c>
      <c r="E128">
        <v>1</v>
      </c>
      <c r="F128">
        <v>1</v>
      </c>
      <c r="G128">
        <v>1</v>
      </c>
      <c r="H128">
        <v>3</v>
      </c>
      <c r="I128" t="s">
        <v>182</v>
      </c>
      <c r="J128" t="s">
        <v>32</v>
      </c>
      <c r="K128" t="s">
        <v>183</v>
      </c>
      <c r="L128">
        <v>1346</v>
      </c>
      <c r="N128">
        <v>1009</v>
      </c>
      <c r="O128" t="s">
        <v>48</v>
      </c>
      <c r="P128" t="s">
        <v>48</v>
      </c>
      <c r="Q128">
        <v>1</v>
      </c>
      <c r="X128">
        <v>0.1</v>
      </c>
      <c r="Y128">
        <v>14.4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6</v>
      </c>
      <c r="AG128">
        <v>0.1</v>
      </c>
      <c r="AH128">
        <v>2</v>
      </c>
      <c r="AI128">
        <v>34650568</v>
      </c>
      <c r="AJ128">
        <v>141</v>
      </c>
      <c r="AK128">
        <v>3</v>
      </c>
      <c r="AL128">
        <v>-1.4400000000000002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1</v>
      </c>
    </row>
    <row r="129" spans="1:44" x14ac:dyDescent="0.2">
      <c r="A129">
        <f>ROW(Source!A123)</f>
        <v>123</v>
      </c>
      <c r="B129">
        <v>34650579</v>
      </c>
      <c r="C129">
        <v>34650562</v>
      </c>
      <c r="D129">
        <v>31450127</v>
      </c>
      <c r="E129">
        <v>1</v>
      </c>
      <c r="F129">
        <v>1</v>
      </c>
      <c r="G129">
        <v>1</v>
      </c>
      <c r="H129">
        <v>3</v>
      </c>
      <c r="I129" t="s">
        <v>46</v>
      </c>
      <c r="J129" t="s">
        <v>49</v>
      </c>
      <c r="K129" t="s">
        <v>47</v>
      </c>
      <c r="L129">
        <v>1346</v>
      </c>
      <c r="N129">
        <v>1009</v>
      </c>
      <c r="O129" t="s">
        <v>48</v>
      </c>
      <c r="P129" t="s">
        <v>48</v>
      </c>
      <c r="Q129">
        <v>1</v>
      </c>
      <c r="X129">
        <v>0.05</v>
      </c>
      <c r="Y129">
        <v>1.82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6</v>
      </c>
      <c r="AG129">
        <v>0.05</v>
      </c>
      <c r="AH129">
        <v>2</v>
      </c>
      <c r="AI129">
        <v>34650569</v>
      </c>
      <c r="AJ129">
        <v>142</v>
      </c>
      <c r="AK129">
        <v>3</v>
      </c>
      <c r="AL129">
        <v>-9.1000000000000011E-2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</row>
    <row r="130" spans="1:44" x14ac:dyDescent="0.2">
      <c r="A130">
        <f>ROW(Source!A123)</f>
        <v>123</v>
      </c>
      <c r="B130">
        <v>34650580</v>
      </c>
      <c r="C130">
        <v>34650562</v>
      </c>
      <c r="D130">
        <v>31472946</v>
      </c>
      <c r="E130">
        <v>1</v>
      </c>
      <c r="F130">
        <v>1</v>
      </c>
      <c r="G130">
        <v>1</v>
      </c>
      <c r="H130">
        <v>3</v>
      </c>
      <c r="I130" t="s">
        <v>186</v>
      </c>
      <c r="J130" t="s">
        <v>157</v>
      </c>
      <c r="K130" t="s">
        <v>187</v>
      </c>
      <c r="L130">
        <v>1348</v>
      </c>
      <c r="N130">
        <v>1009</v>
      </c>
      <c r="O130" t="s">
        <v>58</v>
      </c>
      <c r="P130" t="s">
        <v>58</v>
      </c>
      <c r="Q130">
        <v>1000</v>
      </c>
      <c r="X130">
        <v>4.0000000000000002E-4</v>
      </c>
      <c r="Y130">
        <v>29010.49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4.0000000000000002E-4</v>
      </c>
      <c r="AH130">
        <v>2</v>
      </c>
      <c r="AI130">
        <v>34650570</v>
      </c>
      <c r="AJ130">
        <v>143</v>
      </c>
      <c r="AK130">
        <v>3</v>
      </c>
      <c r="AL130">
        <v>-11.604196000000002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</row>
    <row r="131" spans="1:44" x14ac:dyDescent="0.2">
      <c r="A131">
        <f>ROW(Source!A123)</f>
        <v>123</v>
      </c>
      <c r="B131">
        <v>34650581</v>
      </c>
      <c r="C131">
        <v>34650562</v>
      </c>
      <c r="D131">
        <v>31483792</v>
      </c>
      <c r="E131">
        <v>1</v>
      </c>
      <c r="F131">
        <v>1</v>
      </c>
      <c r="G131">
        <v>1</v>
      </c>
      <c r="H131">
        <v>3</v>
      </c>
      <c r="I131" t="s">
        <v>189</v>
      </c>
      <c r="J131" t="s">
        <v>161</v>
      </c>
      <c r="K131" t="s">
        <v>190</v>
      </c>
      <c r="L131">
        <v>1348</v>
      </c>
      <c r="N131">
        <v>1009</v>
      </c>
      <c r="O131" t="s">
        <v>58</v>
      </c>
      <c r="P131" t="s">
        <v>58</v>
      </c>
      <c r="Q131">
        <v>1000</v>
      </c>
      <c r="X131">
        <v>3.0000000000000001E-5</v>
      </c>
      <c r="Y131">
        <v>6667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6</v>
      </c>
      <c r="AG131">
        <v>3.0000000000000001E-5</v>
      </c>
      <c r="AH131">
        <v>2</v>
      </c>
      <c r="AI131">
        <v>34650571</v>
      </c>
      <c r="AJ131">
        <v>144</v>
      </c>
      <c r="AK131">
        <v>3</v>
      </c>
      <c r="AL131">
        <v>-0.20000999999999999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ROW(Source!A123)</f>
        <v>123</v>
      </c>
      <c r="B132">
        <v>34650582</v>
      </c>
      <c r="C132">
        <v>34650562</v>
      </c>
      <c r="D132">
        <v>31496417</v>
      </c>
      <c r="E132">
        <v>1</v>
      </c>
      <c r="F132">
        <v>1</v>
      </c>
      <c r="G132">
        <v>1</v>
      </c>
      <c r="H132">
        <v>3</v>
      </c>
      <c r="I132" t="s">
        <v>192</v>
      </c>
      <c r="J132" t="s">
        <v>165</v>
      </c>
      <c r="K132" t="s">
        <v>193</v>
      </c>
      <c r="L132">
        <v>1354</v>
      </c>
      <c r="N132">
        <v>1010</v>
      </c>
      <c r="O132" t="s">
        <v>31</v>
      </c>
      <c r="P132" t="s">
        <v>31</v>
      </c>
      <c r="Q132">
        <v>1</v>
      </c>
      <c r="X132">
        <v>3.4</v>
      </c>
      <c r="Y132">
        <v>88.14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3.4</v>
      </c>
      <c r="AH132">
        <v>2</v>
      </c>
      <c r="AI132">
        <v>34650572</v>
      </c>
      <c r="AJ132">
        <v>145</v>
      </c>
      <c r="AK132">
        <v>3</v>
      </c>
      <c r="AL132">
        <v>-299.67599999999999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ROW(Source!A136)</f>
        <v>136</v>
      </c>
      <c r="B133">
        <v>34650594</v>
      </c>
      <c r="C133">
        <v>34650589</v>
      </c>
      <c r="D133">
        <v>31725395</v>
      </c>
      <c r="E133">
        <v>1</v>
      </c>
      <c r="F133">
        <v>1</v>
      </c>
      <c r="G133">
        <v>1</v>
      </c>
      <c r="H133">
        <v>1</v>
      </c>
      <c r="I133" t="s">
        <v>433</v>
      </c>
      <c r="J133" t="s">
        <v>6</v>
      </c>
      <c r="K133" t="s">
        <v>434</v>
      </c>
      <c r="L133">
        <v>1191</v>
      </c>
      <c r="N133">
        <v>1013</v>
      </c>
      <c r="O133" t="s">
        <v>405</v>
      </c>
      <c r="P133" t="s">
        <v>405</v>
      </c>
      <c r="Q133">
        <v>1</v>
      </c>
      <c r="X133">
        <v>1.76</v>
      </c>
      <c r="Y133">
        <v>0</v>
      </c>
      <c r="Z133">
        <v>0</v>
      </c>
      <c r="AA133">
        <v>0</v>
      </c>
      <c r="AB133">
        <v>9.92</v>
      </c>
      <c r="AC133">
        <v>0</v>
      </c>
      <c r="AD133">
        <v>1</v>
      </c>
      <c r="AE133">
        <v>1</v>
      </c>
      <c r="AF133" t="s">
        <v>6</v>
      </c>
      <c r="AG133">
        <v>1.76</v>
      </c>
      <c r="AH133">
        <v>2</v>
      </c>
      <c r="AI133">
        <v>34650590</v>
      </c>
      <c r="AJ133">
        <v>147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ROW(Source!A136)</f>
        <v>136</v>
      </c>
      <c r="B134">
        <v>34650595</v>
      </c>
      <c r="C134">
        <v>34650589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406</v>
      </c>
      <c r="J134" t="s">
        <v>6</v>
      </c>
      <c r="K134" t="s">
        <v>407</v>
      </c>
      <c r="L134">
        <v>1191</v>
      </c>
      <c r="N134">
        <v>1013</v>
      </c>
      <c r="O134" t="s">
        <v>405</v>
      </c>
      <c r="P134" t="s">
        <v>405</v>
      </c>
      <c r="Q134">
        <v>1</v>
      </c>
      <c r="X134">
        <v>0.81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6</v>
      </c>
      <c r="AG134">
        <v>0.81</v>
      </c>
      <c r="AH134">
        <v>2</v>
      </c>
      <c r="AI134">
        <v>34650591</v>
      </c>
      <c r="AJ134">
        <v>148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ROW(Source!A136)</f>
        <v>136</v>
      </c>
      <c r="B135">
        <v>34650596</v>
      </c>
      <c r="C135">
        <v>34650589</v>
      </c>
      <c r="D135">
        <v>31527087</v>
      </c>
      <c r="E135">
        <v>1</v>
      </c>
      <c r="F135">
        <v>1</v>
      </c>
      <c r="G135">
        <v>1</v>
      </c>
      <c r="H135">
        <v>2</v>
      </c>
      <c r="I135" t="s">
        <v>435</v>
      </c>
      <c r="J135" t="s">
        <v>436</v>
      </c>
      <c r="K135" t="s">
        <v>437</v>
      </c>
      <c r="L135">
        <v>1368</v>
      </c>
      <c r="N135">
        <v>1011</v>
      </c>
      <c r="O135" t="s">
        <v>411</v>
      </c>
      <c r="P135" t="s">
        <v>411</v>
      </c>
      <c r="Q135">
        <v>1</v>
      </c>
      <c r="X135">
        <v>0.81</v>
      </c>
      <c r="Y135">
        <v>0</v>
      </c>
      <c r="Z135">
        <v>142.69999999999999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6</v>
      </c>
      <c r="AG135">
        <v>0.81</v>
      </c>
      <c r="AH135">
        <v>2</v>
      </c>
      <c r="AI135">
        <v>34650592</v>
      </c>
      <c r="AJ135">
        <v>149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ROW(Source!A136)</f>
        <v>136</v>
      </c>
      <c r="B136">
        <v>34650597</v>
      </c>
      <c r="C136">
        <v>34650589</v>
      </c>
      <c r="D136">
        <v>31443668</v>
      </c>
      <c r="E136">
        <v>17</v>
      </c>
      <c r="F136">
        <v>1</v>
      </c>
      <c r="G136">
        <v>1</v>
      </c>
      <c r="H136">
        <v>3</v>
      </c>
      <c r="I136" t="s">
        <v>202</v>
      </c>
      <c r="J136" t="s">
        <v>6</v>
      </c>
      <c r="K136" t="s">
        <v>203</v>
      </c>
      <c r="L136">
        <v>1374</v>
      </c>
      <c r="N136">
        <v>1013</v>
      </c>
      <c r="O136" t="s">
        <v>204</v>
      </c>
      <c r="P136" t="s">
        <v>204</v>
      </c>
      <c r="Q136">
        <v>1</v>
      </c>
      <c r="X136">
        <v>0.35</v>
      </c>
      <c r="Y136">
        <v>1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6</v>
      </c>
      <c r="AG136">
        <v>0.35</v>
      </c>
      <c r="AH136">
        <v>2</v>
      </c>
      <c r="AI136">
        <v>34650593</v>
      </c>
      <c r="AJ136">
        <v>150</v>
      </c>
      <c r="AK136">
        <v>3</v>
      </c>
      <c r="AL136">
        <v>-0.35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ROW(Source!A137)</f>
        <v>137</v>
      </c>
      <c r="B137">
        <v>34650594</v>
      </c>
      <c r="C137">
        <v>34650589</v>
      </c>
      <c r="D137">
        <v>31725395</v>
      </c>
      <c r="E137">
        <v>1</v>
      </c>
      <c r="F137">
        <v>1</v>
      </c>
      <c r="G137">
        <v>1</v>
      </c>
      <c r="H137">
        <v>1</v>
      </c>
      <c r="I137" t="s">
        <v>433</v>
      </c>
      <c r="J137" t="s">
        <v>6</v>
      </c>
      <c r="K137" t="s">
        <v>434</v>
      </c>
      <c r="L137">
        <v>1191</v>
      </c>
      <c r="N137">
        <v>1013</v>
      </c>
      <c r="O137" t="s">
        <v>405</v>
      </c>
      <c r="P137" t="s">
        <v>405</v>
      </c>
      <c r="Q137">
        <v>1</v>
      </c>
      <c r="X137">
        <v>1.76</v>
      </c>
      <c r="Y137">
        <v>0</v>
      </c>
      <c r="Z137">
        <v>0</v>
      </c>
      <c r="AA137">
        <v>0</v>
      </c>
      <c r="AB137">
        <v>9.92</v>
      </c>
      <c r="AC137">
        <v>0</v>
      </c>
      <c r="AD137">
        <v>1</v>
      </c>
      <c r="AE137">
        <v>1</v>
      </c>
      <c r="AF137" t="s">
        <v>6</v>
      </c>
      <c r="AG137">
        <v>1.76</v>
      </c>
      <c r="AH137">
        <v>2</v>
      </c>
      <c r="AI137">
        <v>34650590</v>
      </c>
      <c r="AJ137">
        <v>151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ROW(Source!A137)</f>
        <v>137</v>
      </c>
      <c r="B138">
        <v>34650595</v>
      </c>
      <c r="C138">
        <v>34650589</v>
      </c>
      <c r="D138">
        <v>31709492</v>
      </c>
      <c r="E138">
        <v>1</v>
      </c>
      <c r="F138">
        <v>1</v>
      </c>
      <c r="G138">
        <v>1</v>
      </c>
      <c r="H138">
        <v>1</v>
      </c>
      <c r="I138" t="s">
        <v>406</v>
      </c>
      <c r="J138" t="s">
        <v>6</v>
      </c>
      <c r="K138" t="s">
        <v>407</v>
      </c>
      <c r="L138">
        <v>1191</v>
      </c>
      <c r="N138">
        <v>1013</v>
      </c>
      <c r="O138" t="s">
        <v>405</v>
      </c>
      <c r="P138" t="s">
        <v>405</v>
      </c>
      <c r="Q138">
        <v>1</v>
      </c>
      <c r="X138">
        <v>0.81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6</v>
      </c>
      <c r="AG138">
        <v>0.81</v>
      </c>
      <c r="AH138">
        <v>2</v>
      </c>
      <c r="AI138">
        <v>34650591</v>
      </c>
      <c r="AJ138">
        <v>152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ROW(Source!A137)</f>
        <v>137</v>
      </c>
      <c r="B139">
        <v>34650596</v>
      </c>
      <c r="C139">
        <v>34650589</v>
      </c>
      <c r="D139">
        <v>31527087</v>
      </c>
      <c r="E139">
        <v>1</v>
      </c>
      <c r="F139">
        <v>1</v>
      </c>
      <c r="G139">
        <v>1</v>
      </c>
      <c r="H139">
        <v>2</v>
      </c>
      <c r="I139" t="s">
        <v>435</v>
      </c>
      <c r="J139" t="s">
        <v>436</v>
      </c>
      <c r="K139" t="s">
        <v>437</v>
      </c>
      <c r="L139">
        <v>1368</v>
      </c>
      <c r="N139">
        <v>1011</v>
      </c>
      <c r="O139" t="s">
        <v>411</v>
      </c>
      <c r="P139" t="s">
        <v>411</v>
      </c>
      <c r="Q139">
        <v>1</v>
      </c>
      <c r="X139">
        <v>0.81</v>
      </c>
      <c r="Y139">
        <v>0</v>
      </c>
      <c r="Z139">
        <v>142.69999999999999</v>
      </c>
      <c r="AA139">
        <v>13.5</v>
      </c>
      <c r="AB139">
        <v>0</v>
      </c>
      <c r="AC139">
        <v>0</v>
      </c>
      <c r="AD139">
        <v>1</v>
      </c>
      <c r="AE139">
        <v>0</v>
      </c>
      <c r="AF139" t="s">
        <v>6</v>
      </c>
      <c r="AG139">
        <v>0.81</v>
      </c>
      <c r="AH139">
        <v>2</v>
      </c>
      <c r="AI139">
        <v>34650592</v>
      </c>
      <c r="AJ139">
        <v>153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ROW(Source!A137)</f>
        <v>137</v>
      </c>
      <c r="B140">
        <v>34650597</v>
      </c>
      <c r="C140">
        <v>34650589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202</v>
      </c>
      <c r="J140" t="s">
        <v>6</v>
      </c>
      <c r="K140" t="s">
        <v>203</v>
      </c>
      <c r="L140">
        <v>1374</v>
      </c>
      <c r="N140">
        <v>1013</v>
      </c>
      <c r="O140" t="s">
        <v>204</v>
      </c>
      <c r="P140" t="s">
        <v>204</v>
      </c>
      <c r="Q140">
        <v>1</v>
      </c>
      <c r="X140">
        <v>0.35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6</v>
      </c>
      <c r="AG140">
        <v>0.35</v>
      </c>
      <c r="AH140">
        <v>2</v>
      </c>
      <c r="AI140">
        <v>34650593</v>
      </c>
      <c r="AJ140">
        <v>154</v>
      </c>
      <c r="AK140">
        <v>3</v>
      </c>
      <c r="AL140">
        <v>-0.35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ROW(Source!A140)</f>
        <v>140</v>
      </c>
      <c r="B141">
        <v>34650615</v>
      </c>
      <c r="C141">
        <v>34650599</v>
      </c>
      <c r="D141">
        <v>31720142</v>
      </c>
      <c r="E141">
        <v>1</v>
      </c>
      <c r="F141">
        <v>1</v>
      </c>
      <c r="G141">
        <v>1</v>
      </c>
      <c r="H141">
        <v>1</v>
      </c>
      <c r="I141" t="s">
        <v>438</v>
      </c>
      <c r="J141" t="s">
        <v>6</v>
      </c>
      <c r="K141" t="s">
        <v>439</v>
      </c>
      <c r="L141">
        <v>1191</v>
      </c>
      <c r="N141">
        <v>1013</v>
      </c>
      <c r="O141" t="s">
        <v>405</v>
      </c>
      <c r="P141" t="s">
        <v>405</v>
      </c>
      <c r="Q141">
        <v>1</v>
      </c>
      <c r="X141">
        <v>8.09</v>
      </c>
      <c r="Y141">
        <v>0</v>
      </c>
      <c r="Z141">
        <v>0</v>
      </c>
      <c r="AA141">
        <v>0</v>
      </c>
      <c r="AB141">
        <v>10.06</v>
      </c>
      <c r="AC141">
        <v>0</v>
      </c>
      <c r="AD141">
        <v>1</v>
      </c>
      <c r="AE141">
        <v>1</v>
      </c>
      <c r="AF141" t="s">
        <v>6</v>
      </c>
      <c r="AG141">
        <v>8.09</v>
      </c>
      <c r="AH141">
        <v>2</v>
      </c>
      <c r="AI141">
        <v>34650600</v>
      </c>
      <c r="AJ141">
        <v>155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ROW(Source!A140)</f>
        <v>140</v>
      </c>
      <c r="B142">
        <v>34650616</v>
      </c>
      <c r="C142">
        <v>34650599</v>
      </c>
      <c r="D142">
        <v>31709492</v>
      </c>
      <c r="E142">
        <v>1</v>
      </c>
      <c r="F142">
        <v>1</v>
      </c>
      <c r="G142">
        <v>1</v>
      </c>
      <c r="H142">
        <v>1</v>
      </c>
      <c r="I142" t="s">
        <v>406</v>
      </c>
      <c r="J142" t="s">
        <v>6</v>
      </c>
      <c r="K142" t="s">
        <v>407</v>
      </c>
      <c r="L142">
        <v>1191</v>
      </c>
      <c r="N142">
        <v>1013</v>
      </c>
      <c r="O142" t="s">
        <v>405</v>
      </c>
      <c r="P142" t="s">
        <v>405</v>
      </c>
      <c r="Q142">
        <v>1</v>
      </c>
      <c r="X142">
        <v>1.07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F142" t="s">
        <v>6</v>
      </c>
      <c r="AG142">
        <v>1.07</v>
      </c>
      <c r="AH142">
        <v>2</v>
      </c>
      <c r="AI142">
        <v>34650601</v>
      </c>
      <c r="AJ142">
        <v>156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ROW(Source!A140)</f>
        <v>140</v>
      </c>
      <c r="B143">
        <v>34650617</v>
      </c>
      <c r="C143">
        <v>34650599</v>
      </c>
      <c r="D143">
        <v>31526753</v>
      </c>
      <c r="E143">
        <v>1</v>
      </c>
      <c r="F143">
        <v>1</v>
      </c>
      <c r="G143">
        <v>1</v>
      </c>
      <c r="H143">
        <v>2</v>
      </c>
      <c r="I143" t="s">
        <v>408</v>
      </c>
      <c r="J143" t="s">
        <v>409</v>
      </c>
      <c r="K143" t="s">
        <v>410</v>
      </c>
      <c r="L143">
        <v>1368</v>
      </c>
      <c r="N143">
        <v>1011</v>
      </c>
      <c r="O143" t="s">
        <v>411</v>
      </c>
      <c r="P143" t="s">
        <v>411</v>
      </c>
      <c r="Q143">
        <v>1</v>
      </c>
      <c r="X143">
        <v>0.66</v>
      </c>
      <c r="Y143">
        <v>0</v>
      </c>
      <c r="Z143">
        <v>111.99</v>
      </c>
      <c r="AA143">
        <v>13.5</v>
      </c>
      <c r="AB143">
        <v>0</v>
      </c>
      <c r="AC143">
        <v>0</v>
      </c>
      <c r="AD143">
        <v>1</v>
      </c>
      <c r="AE143">
        <v>0</v>
      </c>
      <c r="AF143" t="s">
        <v>6</v>
      </c>
      <c r="AG143">
        <v>0.66</v>
      </c>
      <c r="AH143">
        <v>2</v>
      </c>
      <c r="AI143">
        <v>34650602</v>
      </c>
      <c r="AJ143">
        <v>157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ROW(Source!A140)</f>
        <v>140</v>
      </c>
      <c r="B144">
        <v>34650618</v>
      </c>
      <c r="C144">
        <v>34650599</v>
      </c>
      <c r="D144">
        <v>31528142</v>
      </c>
      <c r="E144">
        <v>1</v>
      </c>
      <c r="F144">
        <v>1</v>
      </c>
      <c r="G144">
        <v>1</v>
      </c>
      <c r="H144">
        <v>2</v>
      </c>
      <c r="I144" t="s">
        <v>423</v>
      </c>
      <c r="J144" t="s">
        <v>424</v>
      </c>
      <c r="K144" t="s">
        <v>425</v>
      </c>
      <c r="L144">
        <v>1368</v>
      </c>
      <c r="N144">
        <v>1011</v>
      </c>
      <c r="O144" t="s">
        <v>411</v>
      </c>
      <c r="P144" t="s">
        <v>411</v>
      </c>
      <c r="Q144">
        <v>1</v>
      </c>
      <c r="X144">
        <v>0.41</v>
      </c>
      <c r="Y144">
        <v>0</v>
      </c>
      <c r="Z144">
        <v>65.709999999999994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0.41</v>
      </c>
      <c r="AH144">
        <v>2</v>
      </c>
      <c r="AI144">
        <v>34650603</v>
      </c>
      <c r="AJ144">
        <v>158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ROW(Source!A140)</f>
        <v>140</v>
      </c>
      <c r="B145">
        <v>34650619</v>
      </c>
      <c r="C145">
        <v>34650599</v>
      </c>
      <c r="D145">
        <v>31444692</v>
      </c>
      <c r="E145">
        <v>1</v>
      </c>
      <c r="F145">
        <v>1</v>
      </c>
      <c r="G145">
        <v>1</v>
      </c>
      <c r="H145">
        <v>3</v>
      </c>
      <c r="I145" t="s">
        <v>182</v>
      </c>
      <c r="J145" t="s">
        <v>32</v>
      </c>
      <c r="K145" t="s">
        <v>183</v>
      </c>
      <c r="L145">
        <v>1346</v>
      </c>
      <c r="N145">
        <v>1009</v>
      </c>
      <c r="O145" t="s">
        <v>48</v>
      </c>
      <c r="P145" t="s">
        <v>48</v>
      </c>
      <c r="Q145">
        <v>1</v>
      </c>
      <c r="X145">
        <v>0.01</v>
      </c>
      <c r="Y145">
        <v>14.4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0.01</v>
      </c>
      <c r="AH145">
        <v>3</v>
      </c>
      <c r="AI145">
        <v>-1</v>
      </c>
      <c r="AJ145" t="s">
        <v>6</v>
      </c>
      <c r="AK145">
        <v>4</v>
      </c>
      <c r="AL145">
        <v>-0.14400000000000002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ROW(Source!A140)</f>
        <v>140</v>
      </c>
      <c r="B146">
        <v>34650620</v>
      </c>
      <c r="C146">
        <v>34650599</v>
      </c>
      <c r="D146">
        <v>31444700</v>
      </c>
      <c r="E146">
        <v>1</v>
      </c>
      <c r="F146">
        <v>1</v>
      </c>
      <c r="G146">
        <v>1</v>
      </c>
      <c r="H146">
        <v>3</v>
      </c>
      <c r="I146" t="s">
        <v>461</v>
      </c>
      <c r="J146" t="s">
        <v>39</v>
      </c>
      <c r="K146" t="s">
        <v>462</v>
      </c>
      <c r="L146">
        <v>1348</v>
      </c>
      <c r="N146">
        <v>1009</v>
      </c>
      <c r="O146" t="s">
        <v>58</v>
      </c>
      <c r="P146" t="s">
        <v>58</v>
      </c>
      <c r="Q146">
        <v>1000</v>
      </c>
      <c r="X146">
        <v>3.0000000000000001E-5</v>
      </c>
      <c r="Y146">
        <v>9661.5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6</v>
      </c>
      <c r="AG146">
        <v>3.0000000000000001E-5</v>
      </c>
      <c r="AH146">
        <v>3</v>
      </c>
      <c r="AI146">
        <v>-1</v>
      </c>
      <c r="AJ146" t="s">
        <v>6</v>
      </c>
      <c r="AK146">
        <v>4</v>
      </c>
      <c r="AL146">
        <v>-0.28984500000000002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1</v>
      </c>
    </row>
    <row r="147" spans="1:44" x14ac:dyDescent="0.2">
      <c r="A147">
        <f>ROW(Source!A140)</f>
        <v>140</v>
      </c>
      <c r="B147">
        <v>34650621</v>
      </c>
      <c r="C147">
        <v>34650599</v>
      </c>
      <c r="D147">
        <v>31449050</v>
      </c>
      <c r="E147">
        <v>1</v>
      </c>
      <c r="F147">
        <v>1</v>
      </c>
      <c r="G147">
        <v>1</v>
      </c>
      <c r="H147">
        <v>3</v>
      </c>
      <c r="I147" t="s">
        <v>463</v>
      </c>
      <c r="J147" t="s">
        <v>43</v>
      </c>
      <c r="K147" t="s">
        <v>244</v>
      </c>
      <c r="L147">
        <v>1348</v>
      </c>
      <c r="N147">
        <v>1009</v>
      </c>
      <c r="O147" t="s">
        <v>58</v>
      </c>
      <c r="P147" t="s">
        <v>58</v>
      </c>
      <c r="Q147">
        <v>1000</v>
      </c>
      <c r="X147">
        <v>0</v>
      </c>
      <c r="Y147">
        <v>9040.01</v>
      </c>
      <c r="Z147">
        <v>0</v>
      </c>
      <c r="AA147">
        <v>0</v>
      </c>
      <c r="AB147">
        <v>0</v>
      </c>
      <c r="AC147">
        <v>1</v>
      </c>
      <c r="AD147">
        <v>0</v>
      </c>
      <c r="AE147">
        <v>0</v>
      </c>
      <c r="AF147" t="s">
        <v>6</v>
      </c>
      <c r="AG147">
        <v>0</v>
      </c>
      <c r="AH147">
        <v>3</v>
      </c>
      <c r="AI147">
        <v>-1</v>
      </c>
      <c r="AJ147" t="s">
        <v>6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ROW(Source!A140)</f>
        <v>140</v>
      </c>
      <c r="B148">
        <v>34650622</v>
      </c>
      <c r="C148">
        <v>34650599</v>
      </c>
      <c r="D148">
        <v>31450127</v>
      </c>
      <c r="E148">
        <v>1</v>
      </c>
      <c r="F148">
        <v>1</v>
      </c>
      <c r="G148">
        <v>1</v>
      </c>
      <c r="H148">
        <v>3</v>
      </c>
      <c r="I148" t="s">
        <v>46</v>
      </c>
      <c r="J148" t="s">
        <v>49</v>
      </c>
      <c r="K148" t="s">
        <v>47</v>
      </c>
      <c r="L148">
        <v>1346</v>
      </c>
      <c r="N148">
        <v>1009</v>
      </c>
      <c r="O148" t="s">
        <v>48</v>
      </c>
      <c r="P148" t="s">
        <v>48</v>
      </c>
      <c r="Q148">
        <v>1</v>
      </c>
      <c r="X148">
        <v>0.02</v>
      </c>
      <c r="Y148">
        <v>1.82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0.02</v>
      </c>
      <c r="AH148">
        <v>3</v>
      </c>
      <c r="AI148">
        <v>-1</v>
      </c>
      <c r="AJ148" t="s">
        <v>6</v>
      </c>
      <c r="AK148">
        <v>4</v>
      </c>
      <c r="AL148">
        <v>-3.6400000000000002E-2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ROW(Source!A140)</f>
        <v>140</v>
      </c>
      <c r="B149">
        <v>34650623</v>
      </c>
      <c r="C149">
        <v>34650599</v>
      </c>
      <c r="D149">
        <v>31441448</v>
      </c>
      <c r="E149">
        <v>17</v>
      </c>
      <c r="F149">
        <v>1</v>
      </c>
      <c r="G149">
        <v>1</v>
      </c>
      <c r="H149">
        <v>3</v>
      </c>
      <c r="I149" t="s">
        <v>223</v>
      </c>
      <c r="J149" t="s">
        <v>6</v>
      </c>
      <c r="K149" t="s">
        <v>224</v>
      </c>
      <c r="L149">
        <v>1346</v>
      </c>
      <c r="N149">
        <v>1009</v>
      </c>
      <c r="O149" t="s">
        <v>48</v>
      </c>
      <c r="P149" t="s">
        <v>48</v>
      </c>
      <c r="Q149">
        <v>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</v>
      </c>
      <c r="AD149">
        <v>0</v>
      </c>
      <c r="AE149">
        <v>0</v>
      </c>
      <c r="AF149" t="s">
        <v>6</v>
      </c>
      <c r="AG149">
        <v>0</v>
      </c>
      <c r="AH149">
        <v>2</v>
      </c>
      <c r="AI149">
        <v>34650608</v>
      </c>
      <c r="AJ149">
        <v>159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ROW(Source!A140)</f>
        <v>140</v>
      </c>
      <c r="B150">
        <v>34650624</v>
      </c>
      <c r="C150">
        <v>34650599</v>
      </c>
      <c r="D150">
        <v>31440934</v>
      </c>
      <c r="E150">
        <v>17</v>
      </c>
      <c r="F150">
        <v>1</v>
      </c>
      <c r="G150">
        <v>1</v>
      </c>
      <c r="H150">
        <v>3</v>
      </c>
      <c r="I150" t="s">
        <v>62</v>
      </c>
      <c r="J150" t="s">
        <v>6</v>
      </c>
      <c r="K150" t="s">
        <v>63</v>
      </c>
      <c r="L150">
        <v>1346</v>
      </c>
      <c r="N150">
        <v>1009</v>
      </c>
      <c r="O150" t="s">
        <v>48</v>
      </c>
      <c r="P150" t="s">
        <v>48</v>
      </c>
      <c r="Q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0</v>
      </c>
      <c r="AF150" t="s">
        <v>6</v>
      </c>
      <c r="AG150">
        <v>0</v>
      </c>
      <c r="AH150">
        <v>2</v>
      </c>
      <c r="AI150">
        <v>34650609</v>
      </c>
      <c r="AJ150">
        <v>160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ROW(Source!A140)</f>
        <v>140</v>
      </c>
      <c r="B151">
        <v>34650625</v>
      </c>
      <c r="C151">
        <v>34650599</v>
      </c>
      <c r="D151">
        <v>31443318</v>
      </c>
      <c r="E151">
        <v>17</v>
      </c>
      <c r="F151">
        <v>1</v>
      </c>
      <c r="G151">
        <v>1</v>
      </c>
      <c r="H151">
        <v>3</v>
      </c>
      <c r="I151" t="s">
        <v>65</v>
      </c>
      <c r="J151" t="s">
        <v>6</v>
      </c>
      <c r="K151" t="s">
        <v>66</v>
      </c>
      <c r="L151">
        <v>1348</v>
      </c>
      <c r="N151">
        <v>1009</v>
      </c>
      <c r="O151" t="s">
        <v>58</v>
      </c>
      <c r="P151" t="s">
        <v>58</v>
      </c>
      <c r="Q151">
        <v>1000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 t="s">
        <v>6</v>
      </c>
      <c r="AG151">
        <v>0</v>
      </c>
      <c r="AH151">
        <v>2</v>
      </c>
      <c r="AI151">
        <v>34650610</v>
      </c>
      <c r="AJ151">
        <v>161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ROW(Source!A140)</f>
        <v>140</v>
      </c>
      <c r="B152">
        <v>34650626</v>
      </c>
      <c r="C152">
        <v>34650599</v>
      </c>
      <c r="D152">
        <v>31482963</v>
      </c>
      <c r="E152">
        <v>1</v>
      </c>
      <c r="F152">
        <v>1</v>
      </c>
      <c r="G152">
        <v>1</v>
      </c>
      <c r="H152">
        <v>3</v>
      </c>
      <c r="I152" t="s">
        <v>72</v>
      </c>
      <c r="J152" t="s">
        <v>74</v>
      </c>
      <c r="K152" t="s">
        <v>73</v>
      </c>
      <c r="L152">
        <v>1348</v>
      </c>
      <c r="N152">
        <v>1009</v>
      </c>
      <c r="O152" t="s">
        <v>58</v>
      </c>
      <c r="P152" t="s">
        <v>58</v>
      </c>
      <c r="Q152">
        <v>1000</v>
      </c>
      <c r="X152">
        <v>1E-4</v>
      </c>
      <c r="Y152">
        <v>9550.01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6</v>
      </c>
      <c r="AG152">
        <v>1E-4</v>
      </c>
      <c r="AH152">
        <v>2</v>
      </c>
      <c r="AI152">
        <v>34650611</v>
      </c>
      <c r="AJ152">
        <v>162</v>
      </c>
      <c r="AK152">
        <v>3</v>
      </c>
      <c r="AL152">
        <v>-0.9550010000000001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1</v>
      </c>
    </row>
    <row r="153" spans="1:44" x14ac:dyDescent="0.2">
      <c r="A153">
        <f>ROW(Source!A140)</f>
        <v>140</v>
      </c>
      <c r="B153">
        <v>34650627</v>
      </c>
      <c r="C153">
        <v>34650599</v>
      </c>
      <c r="D153">
        <v>31483792</v>
      </c>
      <c r="E153">
        <v>1</v>
      </c>
      <c r="F153">
        <v>1</v>
      </c>
      <c r="G153">
        <v>1</v>
      </c>
      <c r="H153">
        <v>3</v>
      </c>
      <c r="I153" t="s">
        <v>189</v>
      </c>
      <c r="J153" t="s">
        <v>161</v>
      </c>
      <c r="K153" t="s">
        <v>190</v>
      </c>
      <c r="L153">
        <v>1348</v>
      </c>
      <c r="N153">
        <v>1009</v>
      </c>
      <c r="O153" t="s">
        <v>58</v>
      </c>
      <c r="P153" t="s">
        <v>58</v>
      </c>
      <c r="Q153">
        <v>1000</v>
      </c>
      <c r="X153">
        <v>1.2E-4</v>
      </c>
      <c r="Y153">
        <v>6667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1.2E-4</v>
      </c>
      <c r="AH153">
        <v>2</v>
      </c>
      <c r="AI153">
        <v>34650612</v>
      </c>
      <c r="AJ153">
        <v>163</v>
      </c>
      <c r="AK153">
        <v>3</v>
      </c>
      <c r="AL153">
        <v>-0.80003999999999997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ROW(Source!A140)</f>
        <v>140</v>
      </c>
      <c r="B154">
        <v>34650628</v>
      </c>
      <c r="C154">
        <v>34650599</v>
      </c>
      <c r="D154">
        <v>31443123</v>
      </c>
      <c r="E154">
        <v>17</v>
      </c>
      <c r="F154">
        <v>1</v>
      </c>
      <c r="G154">
        <v>1</v>
      </c>
      <c r="H154">
        <v>3</v>
      </c>
      <c r="I154" t="s">
        <v>230</v>
      </c>
      <c r="J154" t="s">
        <v>6</v>
      </c>
      <c r="K154" t="s">
        <v>231</v>
      </c>
      <c r="L154">
        <v>1348</v>
      </c>
      <c r="N154">
        <v>1009</v>
      </c>
      <c r="O154" t="s">
        <v>58</v>
      </c>
      <c r="P154" t="s">
        <v>58</v>
      </c>
      <c r="Q154">
        <v>1000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 t="s">
        <v>6</v>
      </c>
      <c r="AG154">
        <v>0</v>
      </c>
      <c r="AH154">
        <v>2</v>
      </c>
      <c r="AI154">
        <v>34650613</v>
      </c>
      <c r="AJ154">
        <v>164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ROW(Source!A140)</f>
        <v>140</v>
      </c>
      <c r="B155">
        <v>34650629</v>
      </c>
      <c r="C155">
        <v>34650599</v>
      </c>
      <c r="D155">
        <v>31443118</v>
      </c>
      <c r="E155">
        <v>17</v>
      </c>
      <c r="F155">
        <v>1</v>
      </c>
      <c r="G155">
        <v>1</v>
      </c>
      <c r="H155">
        <v>3</v>
      </c>
      <c r="I155" t="s">
        <v>84</v>
      </c>
      <c r="J155" t="s">
        <v>6</v>
      </c>
      <c r="K155" t="s">
        <v>85</v>
      </c>
      <c r="L155">
        <v>1354</v>
      </c>
      <c r="N155">
        <v>1010</v>
      </c>
      <c r="O155" t="s">
        <v>31</v>
      </c>
      <c r="P155" t="s">
        <v>31</v>
      </c>
      <c r="Q155">
        <v>1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0</v>
      </c>
      <c r="AE155">
        <v>0</v>
      </c>
      <c r="AF155" t="s">
        <v>6</v>
      </c>
      <c r="AG155">
        <v>0</v>
      </c>
      <c r="AH155">
        <v>2</v>
      </c>
      <c r="AI155">
        <v>34650614</v>
      </c>
      <c r="AJ155">
        <v>165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ROW(Source!A141)</f>
        <v>141</v>
      </c>
      <c r="B156">
        <v>34650615</v>
      </c>
      <c r="C156">
        <v>34650599</v>
      </c>
      <c r="D156">
        <v>31720142</v>
      </c>
      <c r="E156">
        <v>1</v>
      </c>
      <c r="F156">
        <v>1</v>
      </c>
      <c r="G156">
        <v>1</v>
      </c>
      <c r="H156">
        <v>1</v>
      </c>
      <c r="I156" t="s">
        <v>438</v>
      </c>
      <c r="J156" t="s">
        <v>6</v>
      </c>
      <c r="K156" t="s">
        <v>439</v>
      </c>
      <c r="L156">
        <v>1191</v>
      </c>
      <c r="N156">
        <v>1013</v>
      </c>
      <c r="O156" t="s">
        <v>405</v>
      </c>
      <c r="P156" t="s">
        <v>405</v>
      </c>
      <c r="Q156">
        <v>1</v>
      </c>
      <c r="X156">
        <v>8.09</v>
      </c>
      <c r="Y156">
        <v>0</v>
      </c>
      <c r="Z156">
        <v>0</v>
      </c>
      <c r="AA156">
        <v>0</v>
      </c>
      <c r="AB156">
        <v>10.06</v>
      </c>
      <c r="AC156">
        <v>0</v>
      </c>
      <c r="AD156">
        <v>1</v>
      </c>
      <c r="AE156">
        <v>1</v>
      </c>
      <c r="AF156" t="s">
        <v>6</v>
      </c>
      <c r="AG156">
        <v>8.09</v>
      </c>
      <c r="AH156">
        <v>2</v>
      </c>
      <c r="AI156">
        <v>34650600</v>
      </c>
      <c r="AJ156">
        <v>170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ROW(Source!A141)</f>
        <v>141</v>
      </c>
      <c r="B157">
        <v>34650616</v>
      </c>
      <c r="C157">
        <v>34650599</v>
      </c>
      <c r="D157">
        <v>31709492</v>
      </c>
      <c r="E157">
        <v>1</v>
      </c>
      <c r="F157">
        <v>1</v>
      </c>
      <c r="G157">
        <v>1</v>
      </c>
      <c r="H157">
        <v>1</v>
      </c>
      <c r="I157" t="s">
        <v>406</v>
      </c>
      <c r="J157" t="s">
        <v>6</v>
      </c>
      <c r="K157" t="s">
        <v>407</v>
      </c>
      <c r="L157">
        <v>1191</v>
      </c>
      <c r="N157">
        <v>1013</v>
      </c>
      <c r="O157" t="s">
        <v>405</v>
      </c>
      <c r="P157" t="s">
        <v>405</v>
      </c>
      <c r="Q157">
        <v>1</v>
      </c>
      <c r="X157">
        <v>1.07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2</v>
      </c>
      <c r="AF157" t="s">
        <v>6</v>
      </c>
      <c r="AG157">
        <v>1.07</v>
      </c>
      <c r="AH157">
        <v>2</v>
      </c>
      <c r="AI157">
        <v>34650601</v>
      </c>
      <c r="AJ157">
        <v>171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ROW(Source!A141)</f>
        <v>141</v>
      </c>
      <c r="B158">
        <v>34650617</v>
      </c>
      <c r="C158">
        <v>34650599</v>
      </c>
      <c r="D158">
        <v>31526753</v>
      </c>
      <c r="E158">
        <v>1</v>
      </c>
      <c r="F158">
        <v>1</v>
      </c>
      <c r="G158">
        <v>1</v>
      </c>
      <c r="H158">
        <v>2</v>
      </c>
      <c r="I158" t="s">
        <v>408</v>
      </c>
      <c r="J158" t="s">
        <v>409</v>
      </c>
      <c r="K158" t="s">
        <v>410</v>
      </c>
      <c r="L158">
        <v>1368</v>
      </c>
      <c r="N158">
        <v>1011</v>
      </c>
      <c r="O158" t="s">
        <v>411</v>
      </c>
      <c r="P158" t="s">
        <v>411</v>
      </c>
      <c r="Q158">
        <v>1</v>
      </c>
      <c r="X158">
        <v>0.66</v>
      </c>
      <c r="Y158">
        <v>0</v>
      </c>
      <c r="Z158">
        <v>111.99</v>
      </c>
      <c r="AA158">
        <v>13.5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0.66</v>
      </c>
      <c r="AH158">
        <v>2</v>
      </c>
      <c r="AI158">
        <v>34650602</v>
      </c>
      <c r="AJ158">
        <v>172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ROW(Source!A141)</f>
        <v>141</v>
      </c>
      <c r="B159">
        <v>34650618</v>
      </c>
      <c r="C159">
        <v>34650599</v>
      </c>
      <c r="D159">
        <v>31528142</v>
      </c>
      <c r="E159">
        <v>1</v>
      </c>
      <c r="F159">
        <v>1</v>
      </c>
      <c r="G159">
        <v>1</v>
      </c>
      <c r="H159">
        <v>2</v>
      </c>
      <c r="I159" t="s">
        <v>423</v>
      </c>
      <c r="J159" t="s">
        <v>424</v>
      </c>
      <c r="K159" t="s">
        <v>425</v>
      </c>
      <c r="L159">
        <v>1368</v>
      </c>
      <c r="N159">
        <v>1011</v>
      </c>
      <c r="O159" t="s">
        <v>411</v>
      </c>
      <c r="P159" t="s">
        <v>411</v>
      </c>
      <c r="Q159">
        <v>1</v>
      </c>
      <c r="X159">
        <v>0.41</v>
      </c>
      <c r="Y159">
        <v>0</v>
      </c>
      <c r="Z159">
        <v>65.709999999999994</v>
      </c>
      <c r="AA159">
        <v>11.6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0.41</v>
      </c>
      <c r="AH159">
        <v>2</v>
      </c>
      <c r="AI159">
        <v>34650603</v>
      </c>
      <c r="AJ159">
        <v>173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ROW(Source!A141)</f>
        <v>141</v>
      </c>
      <c r="B160">
        <v>34650619</v>
      </c>
      <c r="C160">
        <v>34650599</v>
      </c>
      <c r="D160">
        <v>31444692</v>
      </c>
      <c r="E160">
        <v>1</v>
      </c>
      <c r="F160">
        <v>1</v>
      </c>
      <c r="G160">
        <v>1</v>
      </c>
      <c r="H160">
        <v>3</v>
      </c>
      <c r="I160" t="s">
        <v>182</v>
      </c>
      <c r="J160" t="s">
        <v>32</v>
      </c>
      <c r="K160" t="s">
        <v>183</v>
      </c>
      <c r="L160">
        <v>1346</v>
      </c>
      <c r="N160">
        <v>1009</v>
      </c>
      <c r="O160" t="s">
        <v>48</v>
      </c>
      <c r="P160" t="s">
        <v>48</v>
      </c>
      <c r="Q160">
        <v>1</v>
      </c>
      <c r="X160">
        <v>0.01</v>
      </c>
      <c r="Y160">
        <v>14.4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0.01</v>
      </c>
      <c r="AH160">
        <v>3</v>
      </c>
      <c r="AI160">
        <v>-1</v>
      </c>
      <c r="AJ160" t="s">
        <v>6</v>
      </c>
      <c r="AK160">
        <v>4</v>
      </c>
      <c r="AL160">
        <v>-0.14400000000000002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ROW(Source!A141)</f>
        <v>141</v>
      </c>
      <c r="B161">
        <v>34650620</v>
      </c>
      <c r="C161">
        <v>34650599</v>
      </c>
      <c r="D161">
        <v>31444700</v>
      </c>
      <c r="E161">
        <v>1</v>
      </c>
      <c r="F161">
        <v>1</v>
      </c>
      <c r="G161">
        <v>1</v>
      </c>
      <c r="H161">
        <v>3</v>
      </c>
      <c r="I161" t="s">
        <v>461</v>
      </c>
      <c r="J161" t="s">
        <v>39</v>
      </c>
      <c r="K161" t="s">
        <v>462</v>
      </c>
      <c r="L161">
        <v>1348</v>
      </c>
      <c r="N161">
        <v>1009</v>
      </c>
      <c r="O161" t="s">
        <v>58</v>
      </c>
      <c r="P161" t="s">
        <v>58</v>
      </c>
      <c r="Q161">
        <v>1000</v>
      </c>
      <c r="X161">
        <v>3.0000000000000001E-5</v>
      </c>
      <c r="Y161">
        <v>9661.5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6</v>
      </c>
      <c r="AG161">
        <v>3.0000000000000001E-5</v>
      </c>
      <c r="AH161">
        <v>3</v>
      </c>
      <c r="AI161">
        <v>-1</v>
      </c>
      <c r="AJ161" t="s">
        <v>6</v>
      </c>
      <c r="AK161">
        <v>4</v>
      </c>
      <c r="AL161">
        <v>-0.28984500000000002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1</v>
      </c>
    </row>
    <row r="162" spans="1:44" x14ac:dyDescent="0.2">
      <c r="A162">
        <f>ROW(Source!A141)</f>
        <v>141</v>
      </c>
      <c r="B162">
        <v>34650621</v>
      </c>
      <c r="C162">
        <v>34650599</v>
      </c>
      <c r="D162">
        <v>31449050</v>
      </c>
      <c r="E162">
        <v>1</v>
      </c>
      <c r="F162">
        <v>1</v>
      </c>
      <c r="G162">
        <v>1</v>
      </c>
      <c r="H162">
        <v>3</v>
      </c>
      <c r="I162" t="s">
        <v>463</v>
      </c>
      <c r="J162" t="s">
        <v>43</v>
      </c>
      <c r="K162" t="s">
        <v>244</v>
      </c>
      <c r="L162">
        <v>1348</v>
      </c>
      <c r="N162">
        <v>1009</v>
      </c>
      <c r="O162" t="s">
        <v>58</v>
      </c>
      <c r="P162" t="s">
        <v>58</v>
      </c>
      <c r="Q162">
        <v>1000</v>
      </c>
      <c r="X162">
        <v>0</v>
      </c>
      <c r="Y162">
        <v>9040.01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0</v>
      </c>
      <c r="AF162" t="s">
        <v>6</v>
      </c>
      <c r="AG162">
        <v>0</v>
      </c>
      <c r="AH162">
        <v>3</v>
      </c>
      <c r="AI162">
        <v>-1</v>
      </c>
      <c r="AJ162" t="s">
        <v>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ROW(Source!A141)</f>
        <v>141</v>
      </c>
      <c r="B163">
        <v>34650622</v>
      </c>
      <c r="C163">
        <v>34650599</v>
      </c>
      <c r="D163">
        <v>31450127</v>
      </c>
      <c r="E163">
        <v>1</v>
      </c>
      <c r="F163">
        <v>1</v>
      </c>
      <c r="G163">
        <v>1</v>
      </c>
      <c r="H163">
        <v>3</v>
      </c>
      <c r="I163" t="s">
        <v>46</v>
      </c>
      <c r="J163" t="s">
        <v>49</v>
      </c>
      <c r="K163" t="s">
        <v>47</v>
      </c>
      <c r="L163">
        <v>1346</v>
      </c>
      <c r="N163">
        <v>1009</v>
      </c>
      <c r="O163" t="s">
        <v>48</v>
      </c>
      <c r="P163" t="s">
        <v>48</v>
      </c>
      <c r="Q163">
        <v>1</v>
      </c>
      <c r="X163">
        <v>0.02</v>
      </c>
      <c r="Y163">
        <v>1.82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6</v>
      </c>
      <c r="AG163">
        <v>0.02</v>
      </c>
      <c r="AH163">
        <v>3</v>
      </c>
      <c r="AI163">
        <v>-1</v>
      </c>
      <c r="AJ163" t="s">
        <v>6</v>
      </c>
      <c r="AK163">
        <v>4</v>
      </c>
      <c r="AL163">
        <v>-3.6400000000000002E-2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ROW(Source!A141)</f>
        <v>141</v>
      </c>
      <c r="B164">
        <v>34650623</v>
      </c>
      <c r="C164">
        <v>34650599</v>
      </c>
      <c r="D164">
        <v>31441448</v>
      </c>
      <c r="E164">
        <v>17</v>
      </c>
      <c r="F164">
        <v>1</v>
      </c>
      <c r="G164">
        <v>1</v>
      </c>
      <c r="H164">
        <v>3</v>
      </c>
      <c r="I164" t="s">
        <v>223</v>
      </c>
      <c r="J164" t="s">
        <v>6</v>
      </c>
      <c r="K164" t="s">
        <v>224</v>
      </c>
      <c r="L164">
        <v>1346</v>
      </c>
      <c r="N164">
        <v>1009</v>
      </c>
      <c r="O164" t="s">
        <v>48</v>
      </c>
      <c r="P164" t="s">
        <v>48</v>
      </c>
      <c r="Q164">
        <v>1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0</v>
      </c>
      <c r="AF164" t="s">
        <v>6</v>
      </c>
      <c r="AG164">
        <v>0</v>
      </c>
      <c r="AH164">
        <v>2</v>
      </c>
      <c r="AI164">
        <v>34650608</v>
      </c>
      <c r="AJ164">
        <v>174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ROW(Source!A141)</f>
        <v>141</v>
      </c>
      <c r="B165">
        <v>34650624</v>
      </c>
      <c r="C165">
        <v>34650599</v>
      </c>
      <c r="D165">
        <v>31440934</v>
      </c>
      <c r="E165">
        <v>17</v>
      </c>
      <c r="F165">
        <v>1</v>
      </c>
      <c r="G165">
        <v>1</v>
      </c>
      <c r="H165">
        <v>3</v>
      </c>
      <c r="I165" t="s">
        <v>62</v>
      </c>
      <c r="J165" t="s">
        <v>6</v>
      </c>
      <c r="K165" t="s">
        <v>63</v>
      </c>
      <c r="L165">
        <v>1346</v>
      </c>
      <c r="N165">
        <v>1009</v>
      </c>
      <c r="O165" t="s">
        <v>48</v>
      </c>
      <c r="P165" t="s">
        <v>48</v>
      </c>
      <c r="Q165">
        <v>1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 t="s">
        <v>6</v>
      </c>
      <c r="AG165">
        <v>0</v>
      </c>
      <c r="AH165">
        <v>2</v>
      </c>
      <c r="AI165">
        <v>34650609</v>
      </c>
      <c r="AJ165">
        <v>175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ROW(Source!A141)</f>
        <v>141</v>
      </c>
      <c r="B166">
        <v>34650625</v>
      </c>
      <c r="C166">
        <v>34650599</v>
      </c>
      <c r="D166">
        <v>31443318</v>
      </c>
      <c r="E166">
        <v>17</v>
      </c>
      <c r="F166">
        <v>1</v>
      </c>
      <c r="G166">
        <v>1</v>
      </c>
      <c r="H166">
        <v>3</v>
      </c>
      <c r="I166" t="s">
        <v>65</v>
      </c>
      <c r="J166" t="s">
        <v>6</v>
      </c>
      <c r="K166" t="s">
        <v>66</v>
      </c>
      <c r="L166">
        <v>1348</v>
      </c>
      <c r="N166">
        <v>1009</v>
      </c>
      <c r="O166" t="s">
        <v>58</v>
      </c>
      <c r="P166" t="s">
        <v>58</v>
      </c>
      <c r="Q166">
        <v>1000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 t="s">
        <v>6</v>
      </c>
      <c r="AG166">
        <v>0</v>
      </c>
      <c r="AH166">
        <v>2</v>
      </c>
      <c r="AI166">
        <v>34650610</v>
      </c>
      <c r="AJ166">
        <v>176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ROW(Source!A141)</f>
        <v>141</v>
      </c>
      <c r="B167">
        <v>34650626</v>
      </c>
      <c r="C167">
        <v>34650599</v>
      </c>
      <c r="D167">
        <v>31482963</v>
      </c>
      <c r="E167">
        <v>1</v>
      </c>
      <c r="F167">
        <v>1</v>
      </c>
      <c r="G167">
        <v>1</v>
      </c>
      <c r="H167">
        <v>3</v>
      </c>
      <c r="I167" t="s">
        <v>72</v>
      </c>
      <c r="J167" t="s">
        <v>74</v>
      </c>
      <c r="K167" t="s">
        <v>73</v>
      </c>
      <c r="L167">
        <v>1348</v>
      </c>
      <c r="N167">
        <v>1009</v>
      </c>
      <c r="O167" t="s">
        <v>58</v>
      </c>
      <c r="P167" t="s">
        <v>58</v>
      </c>
      <c r="Q167">
        <v>1000</v>
      </c>
      <c r="X167">
        <v>1E-4</v>
      </c>
      <c r="Y167">
        <v>9550.01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6</v>
      </c>
      <c r="AG167">
        <v>1E-4</v>
      </c>
      <c r="AH167">
        <v>2</v>
      </c>
      <c r="AI167">
        <v>34650611</v>
      </c>
      <c r="AJ167">
        <v>177</v>
      </c>
      <c r="AK167">
        <v>3</v>
      </c>
      <c r="AL167">
        <v>-0.9550010000000001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</v>
      </c>
    </row>
    <row r="168" spans="1:44" x14ac:dyDescent="0.2">
      <c r="A168">
        <f>ROW(Source!A141)</f>
        <v>141</v>
      </c>
      <c r="B168">
        <v>34650627</v>
      </c>
      <c r="C168">
        <v>34650599</v>
      </c>
      <c r="D168">
        <v>31483792</v>
      </c>
      <c r="E168">
        <v>1</v>
      </c>
      <c r="F168">
        <v>1</v>
      </c>
      <c r="G168">
        <v>1</v>
      </c>
      <c r="H168">
        <v>3</v>
      </c>
      <c r="I168" t="s">
        <v>189</v>
      </c>
      <c r="J168" t="s">
        <v>161</v>
      </c>
      <c r="K168" t="s">
        <v>190</v>
      </c>
      <c r="L168">
        <v>1348</v>
      </c>
      <c r="N168">
        <v>1009</v>
      </c>
      <c r="O168" t="s">
        <v>58</v>
      </c>
      <c r="P168" t="s">
        <v>58</v>
      </c>
      <c r="Q168">
        <v>1000</v>
      </c>
      <c r="X168">
        <v>1.2E-4</v>
      </c>
      <c r="Y168">
        <v>6667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6</v>
      </c>
      <c r="AG168">
        <v>1.2E-4</v>
      </c>
      <c r="AH168">
        <v>2</v>
      </c>
      <c r="AI168">
        <v>34650612</v>
      </c>
      <c r="AJ168">
        <v>178</v>
      </c>
      <c r="AK168">
        <v>3</v>
      </c>
      <c r="AL168">
        <v>-0.80003999999999997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</row>
    <row r="169" spans="1:44" x14ac:dyDescent="0.2">
      <c r="A169">
        <f>ROW(Source!A141)</f>
        <v>141</v>
      </c>
      <c r="B169">
        <v>34650628</v>
      </c>
      <c r="C169">
        <v>34650599</v>
      </c>
      <c r="D169">
        <v>31443123</v>
      </c>
      <c r="E169">
        <v>17</v>
      </c>
      <c r="F169">
        <v>1</v>
      </c>
      <c r="G169">
        <v>1</v>
      </c>
      <c r="H169">
        <v>3</v>
      </c>
      <c r="I169" t="s">
        <v>230</v>
      </c>
      <c r="J169" t="s">
        <v>6</v>
      </c>
      <c r="K169" t="s">
        <v>231</v>
      </c>
      <c r="L169">
        <v>1348</v>
      </c>
      <c r="N169">
        <v>1009</v>
      </c>
      <c r="O169" t="s">
        <v>58</v>
      </c>
      <c r="P169" t="s">
        <v>58</v>
      </c>
      <c r="Q169">
        <v>1000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 t="s">
        <v>6</v>
      </c>
      <c r="AG169">
        <v>0</v>
      </c>
      <c r="AH169">
        <v>2</v>
      </c>
      <c r="AI169">
        <v>34650613</v>
      </c>
      <c r="AJ169">
        <v>179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ROW(Source!A141)</f>
        <v>141</v>
      </c>
      <c r="B170">
        <v>34650629</v>
      </c>
      <c r="C170">
        <v>34650599</v>
      </c>
      <c r="D170">
        <v>31443118</v>
      </c>
      <c r="E170">
        <v>17</v>
      </c>
      <c r="F170">
        <v>1</v>
      </c>
      <c r="G170">
        <v>1</v>
      </c>
      <c r="H170">
        <v>3</v>
      </c>
      <c r="I170" t="s">
        <v>84</v>
      </c>
      <c r="J170" t="s">
        <v>6</v>
      </c>
      <c r="K170" t="s">
        <v>85</v>
      </c>
      <c r="L170">
        <v>1354</v>
      </c>
      <c r="N170">
        <v>1010</v>
      </c>
      <c r="O170" t="s">
        <v>31</v>
      </c>
      <c r="P170" t="s">
        <v>31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 t="s">
        <v>6</v>
      </c>
      <c r="AG170">
        <v>0</v>
      </c>
      <c r="AH170">
        <v>2</v>
      </c>
      <c r="AI170">
        <v>34650614</v>
      </c>
      <c r="AJ170">
        <v>180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ROW(Source!A164)</f>
        <v>164</v>
      </c>
      <c r="B171">
        <v>34650656</v>
      </c>
      <c r="C171">
        <v>34650641</v>
      </c>
      <c r="D171">
        <v>31709594</v>
      </c>
      <c r="E171">
        <v>1</v>
      </c>
      <c r="F171">
        <v>1</v>
      </c>
      <c r="G171">
        <v>1</v>
      </c>
      <c r="H171">
        <v>1</v>
      </c>
      <c r="I171" t="s">
        <v>418</v>
      </c>
      <c r="J171" t="s">
        <v>6</v>
      </c>
      <c r="K171" t="s">
        <v>419</v>
      </c>
      <c r="L171">
        <v>1191</v>
      </c>
      <c r="N171">
        <v>1013</v>
      </c>
      <c r="O171" t="s">
        <v>405</v>
      </c>
      <c r="P171" t="s">
        <v>405</v>
      </c>
      <c r="Q171">
        <v>1</v>
      </c>
      <c r="X171">
        <v>4.29</v>
      </c>
      <c r="Y171">
        <v>0</v>
      </c>
      <c r="Z171">
        <v>0</v>
      </c>
      <c r="AA171">
        <v>0</v>
      </c>
      <c r="AB171">
        <v>8.86</v>
      </c>
      <c r="AC171">
        <v>0</v>
      </c>
      <c r="AD171">
        <v>1</v>
      </c>
      <c r="AE171">
        <v>1</v>
      </c>
      <c r="AF171" t="s">
        <v>6</v>
      </c>
      <c r="AG171">
        <v>4.29</v>
      </c>
      <c r="AH171">
        <v>2</v>
      </c>
      <c r="AI171">
        <v>34650642</v>
      </c>
      <c r="AJ171">
        <v>185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ROW(Source!A164)</f>
        <v>164</v>
      </c>
      <c r="B172">
        <v>34650657</v>
      </c>
      <c r="C172">
        <v>34650641</v>
      </c>
      <c r="D172">
        <v>31709492</v>
      </c>
      <c r="E172">
        <v>1</v>
      </c>
      <c r="F172">
        <v>1</v>
      </c>
      <c r="G172">
        <v>1</v>
      </c>
      <c r="H172">
        <v>1</v>
      </c>
      <c r="I172" t="s">
        <v>406</v>
      </c>
      <c r="J172" t="s">
        <v>6</v>
      </c>
      <c r="K172" t="s">
        <v>407</v>
      </c>
      <c r="L172">
        <v>1191</v>
      </c>
      <c r="N172">
        <v>1013</v>
      </c>
      <c r="O172" t="s">
        <v>405</v>
      </c>
      <c r="P172" t="s">
        <v>405</v>
      </c>
      <c r="Q172">
        <v>1</v>
      </c>
      <c r="X172">
        <v>1.19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2</v>
      </c>
      <c r="AF172" t="s">
        <v>6</v>
      </c>
      <c r="AG172">
        <v>1.19</v>
      </c>
      <c r="AH172">
        <v>2</v>
      </c>
      <c r="AI172">
        <v>34650643</v>
      </c>
      <c r="AJ172">
        <v>186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ROW(Source!A164)</f>
        <v>164</v>
      </c>
      <c r="B173">
        <v>34650658</v>
      </c>
      <c r="C173">
        <v>34650641</v>
      </c>
      <c r="D173">
        <v>31527023</v>
      </c>
      <c r="E173">
        <v>1</v>
      </c>
      <c r="F173">
        <v>1</v>
      </c>
      <c r="G173">
        <v>1</v>
      </c>
      <c r="H173">
        <v>2</v>
      </c>
      <c r="I173" t="s">
        <v>428</v>
      </c>
      <c r="J173" t="s">
        <v>429</v>
      </c>
      <c r="K173" t="s">
        <v>430</v>
      </c>
      <c r="L173">
        <v>1368</v>
      </c>
      <c r="N173">
        <v>1011</v>
      </c>
      <c r="O173" t="s">
        <v>411</v>
      </c>
      <c r="P173" t="s">
        <v>411</v>
      </c>
      <c r="Q173">
        <v>1</v>
      </c>
      <c r="X173">
        <v>0.97</v>
      </c>
      <c r="Y173">
        <v>0</v>
      </c>
      <c r="Z173">
        <v>82.22</v>
      </c>
      <c r="AA173">
        <v>10.06</v>
      </c>
      <c r="AB173">
        <v>0</v>
      </c>
      <c r="AC173">
        <v>0</v>
      </c>
      <c r="AD173">
        <v>1</v>
      </c>
      <c r="AE173">
        <v>0</v>
      </c>
      <c r="AF173" t="s">
        <v>6</v>
      </c>
      <c r="AG173">
        <v>0.97</v>
      </c>
      <c r="AH173">
        <v>2</v>
      </c>
      <c r="AI173">
        <v>34650644</v>
      </c>
      <c r="AJ173">
        <v>187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ROW(Source!A164)</f>
        <v>164</v>
      </c>
      <c r="B174">
        <v>34650659</v>
      </c>
      <c r="C174">
        <v>34650641</v>
      </c>
      <c r="D174">
        <v>31528142</v>
      </c>
      <c r="E174">
        <v>1</v>
      </c>
      <c r="F174">
        <v>1</v>
      </c>
      <c r="G174">
        <v>1</v>
      </c>
      <c r="H174">
        <v>2</v>
      </c>
      <c r="I174" t="s">
        <v>423</v>
      </c>
      <c r="J174" t="s">
        <v>424</v>
      </c>
      <c r="K174" t="s">
        <v>425</v>
      </c>
      <c r="L174">
        <v>1368</v>
      </c>
      <c r="N174">
        <v>1011</v>
      </c>
      <c r="O174" t="s">
        <v>411</v>
      </c>
      <c r="P174" t="s">
        <v>411</v>
      </c>
      <c r="Q174">
        <v>1</v>
      </c>
      <c r="X174">
        <v>0.22</v>
      </c>
      <c r="Y174">
        <v>0</v>
      </c>
      <c r="Z174">
        <v>65.709999999999994</v>
      </c>
      <c r="AA174">
        <v>11.6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0.22</v>
      </c>
      <c r="AH174">
        <v>2</v>
      </c>
      <c r="AI174">
        <v>34650645</v>
      </c>
      <c r="AJ174">
        <v>188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ROW(Source!A164)</f>
        <v>164</v>
      </c>
      <c r="B175">
        <v>34650660</v>
      </c>
      <c r="C175">
        <v>34650641</v>
      </c>
      <c r="D175">
        <v>31444692</v>
      </c>
      <c r="E175">
        <v>1</v>
      </c>
      <c r="F175">
        <v>1</v>
      </c>
      <c r="G175">
        <v>1</v>
      </c>
      <c r="H175">
        <v>3</v>
      </c>
      <c r="I175" t="s">
        <v>182</v>
      </c>
      <c r="J175" t="s">
        <v>32</v>
      </c>
      <c r="K175" t="s">
        <v>183</v>
      </c>
      <c r="L175">
        <v>1346</v>
      </c>
      <c r="N175">
        <v>1009</v>
      </c>
      <c r="O175" t="s">
        <v>48</v>
      </c>
      <c r="P175" t="s">
        <v>48</v>
      </c>
      <c r="Q175">
        <v>1</v>
      </c>
      <c r="X175">
        <v>0.1</v>
      </c>
      <c r="Y175">
        <v>14.4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6</v>
      </c>
      <c r="AG175">
        <v>0.1</v>
      </c>
      <c r="AH175">
        <v>3</v>
      </c>
      <c r="AI175">
        <v>-1</v>
      </c>
      <c r="AJ175" t="s">
        <v>6</v>
      </c>
      <c r="AK175">
        <v>4</v>
      </c>
      <c r="AL175">
        <v>-1.4400000000000002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1</v>
      </c>
    </row>
    <row r="176" spans="1:44" x14ac:dyDescent="0.2">
      <c r="A176">
        <f>ROW(Source!A164)</f>
        <v>164</v>
      </c>
      <c r="B176">
        <v>34650661</v>
      </c>
      <c r="C176">
        <v>34650641</v>
      </c>
      <c r="D176">
        <v>31444700</v>
      </c>
      <c r="E176">
        <v>1</v>
      </c>
      <c r="F176">
        <v>1</v>
      </c>
      <c r="G176">
        <v>1</v>
      </c>
      <c r="H176">
        <v>3</v>
      </c>
      <c r="I176" t="s">
        <v>461</v>
      </c>
      <c r="J176" t="s">
        <v>39</v>
      </c>
      <c r="K176" t="s">
        <v>462</v>
      </c>
      <c r="L176">
        <v>1348</v>
      </c>
      <c r="N176">
        <v>1009</v>
      </c>
      <c r="O176" t="s">
        <v>58</v>
      </c>
      <c r="P176" t="s">
        <v>58</v>
      </c>
      <c r="Q176">
        <v>1000</v>
      </c>
      <c r="X176">
        <v>3.0000000000000001E-5</v>
      </c>
      <c r="Y176">
        <v>9661.5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3.0000000000000001E-5</v>
      </c>
      <c r="AH176">
        <v>3</v>
      </c>
      <c r="AI176">
        <v>-1</v>
      </c>
      <c r="AJ176" t="s">
        <v>6</v>
      </c>
      <c r="AK176">
        <v>4</v>
      </c>
      <c r="AL176">
        <v>-0.28984500000000002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ROW(Source!A164)</f>
        <v>164</v>
      </c>
      <c r="B177">
        <v>34650662</v>
      </c>
      <c r="C177">
        <v>34650641</v>
      </c>
      <c r="D177">
        <v>31449050</v>
      </c>
      <c r="E177">
        <v>1</v>
      </c>
      <c r="F177">
        <v>1</v>
      </c>
      <c r="G177">
        <v>1</v>
      </c>
      <c r="H177">
        <v>3</v>
      </c>
      <c r="I177" t="s">
        <v>463</v>
      </c>
      <c r="J177" t="s">
        <v>43</v>
      </c>
      <c r="K177" t="s">
        <v>244</v>
      </c>
      <c r="L177">
        <v>1348</v>
      </c>
      <c r="N177">
        <v>1009</v>
      </c>
      <c r="O177" t="s">
        <v>58</v>
      </c>
      <c r="P177" t="s">
        <v>58</v>
      </c>
      <c r="Q177">
        <v>1000</v>
      </c>
      <c r="X177">
        <v>0</v>
      </c>
      <c r="Y177">
        <v>9040.01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3</v>
      </c>
      <c r="AI177">
        <v>-1</v>
      </c>
      <c r="AJ177" t="s">
        <v>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ROW(Source!A164)</f>
        <v>164</v>
      </c>
      <c r="B178">
        <v>34650663</v>
      </c>
      <c r="C178">
        <v>34650641</v>
      </c>
      <c r="D178">
        <v>31450127</v>
      </c>
      <c r="E178">
        <v>1</v>
      </c>
      <c r="F178">
        <v>1</v>
      </c>
      <c r="G178">
        <v>1</v>
      </c>
      <c r="H178">
        <v>3</v>
      </c>
      <c r="I178" t="s">
        <v>46</v>
      </c>
      <c r="J178" t="s">
        <v>49</v>
      </c>
      <c r="K178" t="s">
        <v>47</v>
      </c>
      <c r="L178">
        <v>1346</v>
      </c>
      <c r="N178">
        <v>1009</v>
      </c>
      <c r="O178" t="s">
        <v>48</v>
      </c>
      <c r="P178" t="s">
        <v>48</v>
      </c>
      <c r="Q178">
        <v>1</v>
      </c>
      <c r="X178">
        <v>0.02</v>
      </c>
      <c r="Y178">
        <v>1.82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6</v>
      </c>
      <c r="AG178">
        <v>0.02</v>
      </c>
      <c r="AH178">
        <v>2</v>
      </c>
      <c r="AI178">
        <v>34650649</v>
      </c>
      <c r="AJ178">
        <v>189</v>
      </c>
      <c r="AK178">
        <v>3</v>
      </c>
      <c r="AL178">
        <v>-3.6400000000000002E-2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ROW(Source!A164)</f>
        <v>164</v>
      </c>
      <c r="B179">
        <v>34650664</v>
      </c>
      <c r="C179">
        <v>34650641</v>
      </c>
      <c r="D179">
        <v>31441448</v>
      </c>
      <c r="E179">
        <v>17</v>
      </c>
      <c r="F179">
        <v>1</v>
      </c>
      <c r="G179">
        <v>1</v>
      </c>
      <c r="H179">
        <v>3</v>
      </c>
      <c r="I179" t="s">
        <v>223</v>
      </c>
      <c r="J179" t="s">
        <v>6</v>
      </c>
      <c r="K179" t="s">
        <v>224</v>
      </c>
      <c r="L179">
        <v>1346</v>
      </c>
      <c r="N179">
        <v>1009</v>
      </c>
      <c r="O179" t="s">
        <v>48</v>
      </c>
      <c r="P179" t="s">
        <v>48</v>
      </c>
      <c r="Q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 t="s">
        <v>6</v>
      </c>
      <c r="AG179">
        <v>0</v>
      </c>
      <c r="AH179">
        <v>2</v>
      </c>
      <c r="AI179">
        <v>34650650</v>
      </c>
      <c r="AJ179">
        <v>190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ROW(Source!A164)</f>
        <v>164</v>
      </c>
      <c r="B180">
        <v>34650665</v>
      </c>
      <c r="C180">
        <v>34650641</v>
      </c>
      <c r="D180">
        <v>31440934</v>
      </c>
      <c r="E180">
        <v>17</v>
      </c>
      <c r="F180">
        <v>1</v>
      </c>
      <c r="G180">
        <v>1</v>
      </c>
      <c r="H180">
        <v>3</v>
      </c>
      <c r="I180" t="s">
        <v>62</v>
      </c>
      <c r="J180" t="s">
        <v>6</v>
      </c>
      <c r="K180" t="s">
        <v>63</v>
      </c>
      <c r="L180">
        <v>1346</v>
      </c>
      <c r="N180">
        <v>1009</v>
      </c>
      <c r="O180" t="s">
        <v>48</v>
      </c>
      <c r="P180" t="s">
        <v>48</v>
      </c>
      <c r="Q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34650651</v>
      </c>
      <c r="AJ180">
        <v>191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ROW(Source!A164)</f>
        <v>164</v>
      </c>
      <c r="B181">
        <v>34650666</v>
      </c>
      <c r="C181">
        <v>34650641</v>
      </c>
      <c r="D181">
        <v>31443318</v>
      </c>
      <c r="E181">
        <v>17</v>
      </c>
      <c r="F181">
        <v>1</v>
      </c>
      <c r="G181">
        <v>1</v>
      </c>
      <c r="H181">
        <v>3</v>
      </c>
      <c r="I181" t="s">
        <v>65</v>
      </c>
      <c r="J181" t="s">
        <v>6</v>
      </c>
      <c r="K181" t="s">
        <v>66</v>
      </c>
      <c r="L181">
        <v>1348</v>
      </c>
      <c r="N181">
        <v>1009</v>
      </c>
      <c r="O181" t="s">
        <v>58</v>
      </c>
      <c r="P181" t="s">
        <v>58</v>
      </c>
      <c r="Q181">
        <v>1000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34650652</v>
      </c>
      <c r="AJ181">
        <v>192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ROW(Source!A164)</f>
        <v>164</v>
      </c>
      <c r="B182">
        <v>34650667</v>
      </c>
      <c r="C182">
        <v>34650641</v>
      </c>
      <c r="D182">
        <v>31482963</v>
      </c>
      <c r="E182">
        <v>1</v>
      </c>
      <c r="F182">
        <v>1</v>
      </c>
      <c r="G182">
        <v>1</v>
      </c>
      <c r="H182">
        <v>3</v>
      </c>
      <c r="I182" t="s">
        <v>72</v>
      </c>
      <c r="J182" t="s">
        <v>74</v>
      </c>
      <c r="K182" t="s">
        <v>73</v>
      </c>
      <c r="L182">
        <v>1348</v>
      </c>
      <c r="N182">
        <v>1009</v>
      </c>
      <c r="O182" t="s">
        <v>58</v>
      </c>
      <c r="P182" t="s">
        <v>58</v>
      </c>
      <c r="Q182">
        <v>1000</v>
      </c>
      <c r="X182">
        <v>1E-4</v>
      </c>
      <c r="Y182">
        <v>9550.01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6</v>
      </c>
      <c r="AG182">
        <v>1E-4</v>
      </c>
      <c r="AH182">
        <v>2</v>
      </c>
      <c r="AI182">
        <v>34650653</v>
      </c>
      <c r="AJ182">
        <v>193</v>
      </c>
      <c r="AK182">
        <v>3</v>
      </c>
      <c r="AL182">
        <v>-0.9550010000000001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1</v>
      </c>
    </row>
    <row r="183" spans="1:44" x14ac:dyDescent="0.2">
      <c r="A183">
        <f>ROW(Source!A164)</f>
        <v>164</v>
      </c>
      <c r="B183">
        <v>34650668</v>
      </c>
      <c r="C183">
        <v>34650641</v>
      </c>
      <c r="D183">
        <v>31483792</v>
      </c>
      <c r="E183">
        <v>1</v>
      </c>
      <c r="F183">
        <v>1</v>
      </c>
      <c r="G183">
        <v>1</v>
      </c>
      <c r="H183">
        <v>3</v>
      </c>
      <c r="I183" t="s">
        <v>189</v>
      </c>
      <c r="J183" t="s">
        <v>161</v>
      </c>
      <c r="K183" t="s">
        <v>190</v>
      </c>
      <c r="L183">
        <v>1348</v>
      </c>
      <c r="N183">
        <v>1009</v>
      </c>
      <c r="O183" t="s">
        <v>58</v>
      </c>
      <c r="P183" t="s">
        <v>58</v>
      </c>
      <c r="Q183">
        <v>1000</v>
      </c>
      <c r="X183">
        <v>3.0000000000000001E-5</v>
      </c>
      <c r="Y183">
        <v>6667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6</v>
      </c>
      <c r="AG183">
        <v>3.0000000000000001E-5</v>
      </c>
      <c r="AH183">
        <v>2</v>
      </c>
      <c r="AI183">
        <v>34650654</v>
      </c>
      <c r="AJ183">
        <v>194</v>
      </c>
      <c r="AK183">
        <v>3</v>
      </c>
      <c r="AL183">
        <v>-0.20000999999999999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</row>
    <row r="184" spans="1:44" x14ac:dyDescent="0.2">
      <c r="A184">
        <f>ROW(Source!A164)</f>
        <v>164</v>
      </c>
      <c r="B184">
        <v>34650669</v>
      </c>
      <c r="C184">
        <v>34650641</v>
      </c>
      <c r="D184">
        <v>31443118</v>
      </c>
      <c r="E184">
        <v>17</v>
      </c>
      <c r="F184">
        <v>1</v>
      </c>
      <c r="G184">
        <v>1</v>
      </c>
      <c r="H184">
        <v>3</v>
      </c>
      <c r="I184" t="s">
        <v>84</v>
      </c>
      <c r="J184" t="s">
        <v>6</v>
      </c>
      <c r="K184" t="s">
        <v>85</v>
      </c>
      <c r="L184">
        <v>1354</v>
      </c>
      <c r="N184">
        <v>1010</v>
      </c>
      <c r="O184" t="s">
        <v>31</v>
      </c>
      <c r="P184" t="s">
        <v>31</v>
      </c>
      <c r="Q184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</v>
      </c>
      <c r="AD184">
        <v>0</v>
      </c>
      <c r="AE184">
        <v>0</v>
      </c>
      <c r="AF184" t="s">
        <v>6</v>
      </c>
      <c r="AG184">
        <v>0</v>
      </c>
      <c r="AH184">
        <v>2</v>
      </c>
      <c r="AI184">
        <v>34650655</v>
      </c>
      <c r="AJ184">
        <v>195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ROW(Source!A165)</f>
        <v>165</v>
      </c>
      <c r="B185">
        <v>34650656</v>
      </c>
      <c r="C185">
        <v>34650641</v>
      </c>
      <c r="D185">
        <v>31709594</v>
      </c>
      <c r="E185">
        <v>1</v>
      </c>
      <c r="F185">
        <v>1</v>
      </c>
      <c r="G185">
        <v>1</v>
      </c>
      <c r="H185">
        <v>1</v>
      </c>
      <c r="I185" t="s">
        <v>418</v>
      </c>
      <c r="J185" t="s">
        <v>6</v>
      </c>
      <c r="K185" t="s">
        <v>419</v>
      </c>
      <c r="L185">
        <v>1191</v>
      </c>
      <c r="N185">
        <v>1013</v>
      </c>
      <c r="O185" t="s">
        <v>405</v>
      </c>
      <c r="P185" t="s">
        <v>405</v>
      </c>
      <c r="Q185">
        <v>1</v>
      </c>
      <c r="X185">
        <v>4.29</v>
      </c>
      <c r="Y185">
        <v>0</v>
      </c>
      <c r="Z185">
        <v>0</v>
      </c>
      <c r="AA185">
        <v>0</v>
      </c>
      <c r="AB185">
        <v>8.86</v>
      </c>
      <c r="AC185">
        <v>0</v>
      </c>
      <c r="AD185">
        <v>1</v>
      </c>
      <c r="AE185">
        <v>1</v>
      </c>
      <c r="AF185" t="s">
        <v>6</v>
      </c>
      <c r="AG185">
        <v>4.29</v>
      </c>
      <c r="AH185">
        <v>2</v>
      </c>
      <c r="AI185">
        <v>34650642</v>
      </c>
      <c r="AJ185">
        <v>199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ROW(Source!A165)</f>
        <v>165</v>
      </c>
      <c r="B186">
        <v>34650657</v>
      </c>
      <c r="C186">
        <v>34650641</v>
      </c>
      <c r="D186">
        <v>31709492</v>
      </c>
      <c r="E186">
        <v>1</v>
      </c>
      <c r="F186">
        <v>1</v>
      </c>
      <c r="G186">
        <v>1</v>
      </c>
      <c r="H186">
        <v>1</v>
      </c>
      <c r="I186" t="s">
        <v>406</v>
      </c>
      <c r="J186" t="s">
        <v>6</v>
      </c>
      <c r="K186" t="s">
        <v>407</v>
      </c>
      <c r="L186">
        <v>1191</v>
      </c>
      <c r="N186">
        <v>1013</v>
      </c>
      <c r="O186" t="s">
        <v>405</v>
      </c>
      <c r="P186" t="s">
        <v>405</v>
      </c>
      <c r="Q186">
        <v>1</v>
      </c>
      <c r="X186">
        <v>1.19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2</v>
      </c>
      <c r="AF186" t="s">
        <v>6</v>
      </c>
      <c r="AG186">
        <v>1.19</v>
      </c>
      <c r="AH186">
        <v>2</v>
      </c>
      <c r="AI186">
        <v>34650643</v>
      </c>
      <c r="AJ186">
        <v>200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ROW(Source!A165)</f>
        <v>165</v>
      </c>
      <c r="B187">
        <v>34650658</v>
      </c>
      <c r="C187">
        <v>34650641</v>
      </c>
      <c r="D187">
        <v>31527023</v>
      </c>
      <c r="E187">
        <v>1</v>
      </c>
      <c r="F187">
        <v>1</v>
      </c>
      <c r="G187">
        <v>1</v>
      </c>
      <c r="H187">
        <v>2</v>
      </c>
      <c r="I187" t="s">
        <v>428</v>
      </c>
      <c r="J187" t="s">
        <v>429</v>
      </c>
      <c r="K187" t="s">
        <v>430</v>
      </c>
      <c r="L187">
        <v>1368</v>
      </c>
      <c r="N187">
        <v>1011</v>
      </c>
      <c r="O187" t="s">
        <v>411</v>
      </c>
      <c r="P187" t="s">
        <v>411</v>
      </c>
      <c r="Q187">
        <v>1</v>
      </c>
      <c r="X187">
        <v>0.97</v>
      </c>
      <c r="Y187">
        <v>0</v>
      </c>
      <c r="Z187">
        <v>82.22</v>
      </c>
      <c r="AA187">
        <v>10.06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0.97</v>
      </c>
      <c r="AH187">
        <v>2</v>
      </c>
      <c r="AI187">
        <v>34650644</v>
      </c>
      <c r="AJ187">
        <v>201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ROW(Source!A165)</f>
        <v>165</v>
      </c>
      <c r="B188">
        <v>34650659</v>
      </c>
      <c r="C188">
        <v>34650641</v>
      </c>
      <c r="D188">
        <v>31528142</v>
      </c>
      <c r="E188">
        <v>1</v>
      </c>
      <c r="F188">
        <v>1</v>
      </c>
      <c r="G188">
        <v>1</v>
      </c>
      <c r="H188">
        <v>2</v>
      </c>
      <c r="I188" t="s">
        <v>423</v>
      </c>
      <c r="J188" t="s">
        <v>424</v>
      </c>
      <c r="K188" t="s">
        <v>425</v>
      </c>
      <c r="L188">
        <v>1368</v>
      </c>
      <c r="N188">
        <v>1011</v>
      </c>
      <c r="O188" t="s">
        <v>411</v>
      </c>
      <c r="P188" t="s">
        <v>411</v>
      </c>
      <c r="Q188">
        <v>1</v>
      </c>
      <c r="X188">
        <v>0.22</v>
      </c>
      <c r="Y188">
        <v>0</v>
      </c>
      <c r="Z188">
        <v>65.709999999999994</v>
      </c>
      <c r="AA188">
        <v>11.6</v>
      </c>
      <c r="AB188">
        <v>0</v>
      </c>
      <c r="AC188">
        <v>0</v>
      </c>
      <c r="AD188">
        <v>1</v>
      </c>
      <c r="AE188">
        <v>0</v>
      </c>
      <c r="AF188" t="s">
        <v>6</v>
      </c>
      <c r="AG188">
        <v>0.22</v>
      </c>
      <c r="AH188">
        <v>2</v>
      </c>
      <c r="AI188">
        <v>34650645</v>
      </c>
      <c r="AJ188">
        <v>202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ROW(Source!A165)</f>
        <v>165</v>
      </c>
      <c r="B189">
        <v>34650660</v>
      </c>
      <c r="C189">
        <v>34650641</v>
      </c>
      <c r="D189">
        <v>31444692</v>
      </c>
      <c r="E189">
        <v>1</v>
      </c>
      <c r="F189">
        <v>1</v>
      </c>
      <c r="G189">
        <v>1</v>
      </c>
      <c r="H189">
        <v>3</v>
      </c>
      <c r="I189" t="s">
        <v>182</v>
      </c>
      <c r="J189" t="s">
        <v>32</v>
      </c>
      <c r="K189" t="s">
        <v>183</v>
      </c>
      <c r="L189">
        <v>1346</v>
      </c>
      <c r="N189">
        <v>1009</v>
      </c>
      <c r="O189" t="s">
        <v>48</v>
      </c>
      <c r="P189" t="s">
        <v>48</v>
      </c>
      <c r="Q189">
        <v>1</v>
      </c>
      <c r="X189">
        <v>0.1</v>
      </c>
      <c r="Y189">
        <v>14.4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0.1</v>
      </c>
      <c r="AH189">
        <v>3</v>
      </c>
      <c r="AI189">
        <v>-1</v>
      </c>
      <c r="AJ189" t="s">
        <v>6</v>
      </c>
      <c r="AK189">
        <v>4</v>
      </c>
      <c r="AL189">
        <v>-1.4400000000000002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</row>
    <row r="190" spans="1:44" x14ac:dyDescent="0.2">
      <c r="A190">
        <f>ROW(Source!A165)</f>
        <v>165</v>
      </c>
      <c r="B190">
        <v>34650661</v>
      </c>
      <c r="C190">
        <v>34650641</v>
      </c>
      <c r="D190">
        <v>31444700</v>
      </c>
      <c r="E190">
        <v>1</v>
      </c>
      <c r="F190">
        <v>1</v>
      </c>
      <c r="G190">
        <v>1</v>
      </c>
      <c r="H190">
        <v>3</v>
      </c>
      <c r="I190" t="s">
        <v>461</v>
      </c>
      <c r="J190" t="s">
        <v>39</v>
      </c>
      <c r="K190" t="s">
        <v>462</v>
      </c>
      <c r="L190">
        <v>1348</v>
      </c>
      <c r="N190">
        <v>1009</v>
      </c>
      <c r="O190" t="s">
        <v>58</v>
      </c>
      <c r="P190" t="s">
        <v>58</v>
      </c>
      <c r="Q190">
        <v>1000</v>
      </c>
      <c r="X190">
        <v>3.0000000000000001E-5</v>
      </c>
      <c r="Y190">
        <v>9661.5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6</v>
      </c>
      <c r="AG190">
        <v>3.0000000000000001E-5</v>
      </c>
      <c r="AH190">
        <v>3</v>
      </c>
      <c r="AI190">
        <v>-1</v>
      </c>
      <c r="AJ190" t="s">
        <v>6</v>
      </c>
      <c r="AK190">
        <v>4</v>
      </c>
      <c r="AL190">
        <v>-0.28984500000000002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1</v>
      </c>
    </row>
    <row r="191" spans="1:44" x14ac:dyDescent="0.2">
      <c r="A191">
        <f>ROW(Source!A165)</f>
        <v>165</v>
      </c>
      <c r="B191">
        <v>34650662</v>
      </c>
      <c r="C191">
        <v>34650641</v>
      </c>
      <c r="D191">
        <v>31449050</v>
      </c>
      <c r="E191">
        <v>1</v>
      </c>
      <c r="F191">
        <v>1</v>
      </c>
      <c r="G191">
        <v>1</v>
      </c>
      <c r="H191">
        <v>3</v>
      </c>
      <c r="I191" t="s">
        <v>463</v>
      </c>
      <c r="J191" t="s">
        <v>43</v>
      </c>
      <c r="K191" t="s">
        <v>244</v>
      </c>
      <c r="L191">
        <v>1348</v>
      </c>
      <c r="N191">
        <v>1009</v>
      </c>
      <c r="O191" t="s">
        <v>58</v>
      </c>
      <c r="P191" t="s">
        <v>58</v>
      </c>
      <c r="Q191">
        <v>1000</v>
      </c>
      <c r="X191">
        <v>0</v>
      </c>
      <c r="Y191">
        <v>9040.01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 t="s">
        <v>6</v>
      </c>
      <c r="AG191">
        <v>0</v>
      </c>
      <c r="AH191">
        <v>3</v>
      </c>
      <c r="AI191">
        <v>-1</v>
      </c>
      <c r="AJ191" t="s">
        <v>6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ROW(Source!A165)</f>
        <v>165</v>
      </c>
      <c r="B192">
        <v>34650663</v>
      </c>
      <c r="C192">
        <v>34650641</v>
      </c>
      <c r="D192">
        <v>31450127</v>
      </c>
      <c r="E192">
        <v>1</v>
      </c>
      <c r="F192">
        <v>1</v>
      </c>
      <c r="G192">
        <v>1</v>
      </c>
      <c r="H192">
        <v>3</v>
      </c>
      <c r="I192" t="s">
        <v>46</v>
      </c>
      <c r="J192" t="s">
        <v>49</v>
      </c>
      <c r="K192" t="s">
        <v>47</v>
      </c>
      <c r="L192">
        <v>1346</v>
      </c>
      <c r="N192">
        <v>1009</v>
      </c>
      <c r="O192" t="s">
        <v>48</v>
      </c>
      <c r="P192" t="s">
        <v>48</v>
      </c>
      <c r="Q192">
        <v>1</v>
      </c>
      <c r="X192">
        <v>0.02</v>
      </c>
      <c r="Y192">
        <v>1.82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6</v>
      </c>
      <c r="AG192">
        <v>0.02</v>
      </c>
      <c r="AH192">
        <v>2</v>
      </c>
      <c r="AI192">
        <v>34650649</v>
      </c>
      <c r="AJ192">
        <v>203</v>
      </c>
      <c r="AK192">
        <v>3</v>
      </c>
      <c r="AL192">
        <v>-3.6400000000000002E-2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</row>
    <row r="193" spans="1:44" x14ac:dyDescent="0.2">
      <c r="A193">
        <f>ROW(Source!A165)</f>
        <v>165</v>
      </c>
      <c r="B193">
        <v>34650664</v>
      </c>
      <c r="C193">
        <v>34650641</v>
      </c>
      <c r="D193">
        <v>31441448</v>
      </c>
      <c r="E193">
        <v>17</v>
      </c>
      <c r="F193">
        <v>1</v>
      </c>
      <c r="G193">
        <v>1</v>
      </c>
      <c r="H193">
        <v>3</v>
      </c>
      <c r="I193" t="s">
        <v>223</v>
      </c>
      <c r="J193" t="s">
        <v>6</v>
      </c>
      <c r="K193" t="s">
        <v>224</v>
      </c>
      <c r="L193">
        <v>1346</v>
      </c>
      <c r="N193">
        <v>1009</v>
      </c>
      <c r="O193" t="s">
        <v>48</v>
      </c>
      <c r="P193" t="s">
        <v>48</v>
      </c>
      <c r="Q193">
        <v>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 t="s">
        <v>6</v>
      </c>
      <c r="AG193">
        <v>0</v>
      </c>
      <c r="AH193">
        <v>2</v>
      </c>
      <c r="AI193">
        <v>34650650</v>
      </c>
      <c r="AJ193">
        <v>204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ROW(Source!A165)</f>
        <v>165</v>
      </c>
      <c r="B194">
        <v>34650665</v>
      </c>
      <c r="C194">
        <v>34650641</v>
      </c>
      <c r="D194">
        <v>31440934</v>
      </c>
      <c r="E194">
        <v>17</v>
      </c>
      <c r="F194">
        <v>1</v>
      </c>
      <c r="G194">
        <v>1</v>
      </c>
      <c r="H194">
        <v>3</v>
      </c>
      <c r="I194" t="s">
        <v>62</v>
      </c>
      <c r="J194" t="s">
        <v>6</v>
      </c>
      <c r="K194" t="s">
        <v>63</v>
      </c>
      <c r="L194">
        <v>1346</v>
      </c>
      <c r="N194">
        <v>1009</v>
      </c>
      <c r="O194" t="s">
        <v>48</v>
      </c>
      <c r="P194" t="s">
        <v>48</v>
      </c>
      <c r="Q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 t="s">
        <v>6</v>
      </c>
      <c r="AG194">
        <v>0</v>
      </c>
      <c r="AH194">
        <v>2</v>
      </c>
      <c r="AI194">
        <v>34650651</v>
      </c>
      <c r="AJ194">
        <v>205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ROW(Source!A165)</f>
        <v>165</v>
      </c>
      <c r="B195">
        <v>34650666</v>
      </c>
      <c r="C195">
        <v>34650641</v>
      </c>
      <c r="D195">
        <v>31443318</v>
      </c>
      <c r="E195">
        <v>17</v>
      </c>
      <c r="F195">
        <v>1</v>
      </c>
      <c r="G195">
        <v>1</v>
      </c>
      <c r="H195">
        <v>3</v>
      </c>
      <c r="I195" t="s">
        <v>65</v>
      </c>
      <c r="J195" t="s">
        <v>6</v>
      </c>
      <c r="K195" t="s">
        <v>66</v>
      </c>
      <c r="L195">
        <v>1348</v>
      </c>
      <c r="N195">
        <v>1009</v>
      </c>
      <c r="O195" t="s">
        <v>58</v>
      </c>
      <c r="P195" t="s">
        <v>58</v>
      </c>
      <c r="Q195">
        <v>1000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 t="s">
        <v>6</v>
      </c>
      <c r="AG195">
        <v>0</v>
      </c>
      <c r="AH195">
        <v>2</v>
      </c>
      <c r="AI195">
        <v>34650652</v>
      </c>
      <c r="AJ195">
        <v>206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ROW(Source!A165)</f>
        <v>165</v>
      </c>
      <c r="B196">
        <v>34650667</v>
      </c>
      <c r="C196">
        <v>34650641</v>
      </c>
      <c r="D196">
        <v>31482963</v>
      </c>
      <c r="E196">
        <v>1</v>
      </c>
      <c r="F196">
        <v>1</v>
      </c>
      <c r="G196">
        <v>1</v>
      </c>
      <c r="H196">
        <v>3</v>
      </c>
      <c r="I196" t="s">
        <v>72</v>
      </c>
      <c r="J196" t="s">
        <v>74</v>
      </c>
      <c r="K196" t="s">
        <v>73</v>
      </c>
      <c r="L196">
        <v>1348</v>
      </c>
      <c r="N196">
        <v>1009</v>
      </c>
      <c r="O196" t="s">
        <v>58</v>
      </c>
      <c r="P196" t="s">
        <v>58</v>
      </c>
      <c r="Q196">
        <v>1000</v>
      </c>
      <c r="X196">
        <v>1E-4</v>
      </c>
      <c r="Y196">
        <v>9550.01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6</v>
      </c>
      <c r="AG196">
        <v>1E-4</v>
      </c>
      <c r="AH196">
        <v>2</v>
      </c>
      <c r="AI196">
        <v>34650653</v>
      </c>
      <c r="AJ196">
        <v>207</v>
      </c>
      <c r="AK196">
        <v>3</v>
      </c>
      <c r="AL196">
        <v>-0.9550010000000001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1</v>
      </c>
    </row>
    <row r="197" spans="1:44" x14ac:dyDescent="0.2">
      <c r="A197">
        <f>ROW(Source!A165)</f>
        <v>165</v>
      </c>
      <c r="B197">
        <v>34650668</v>
      </c>
      <c r="C197">
        <v>34650641</v>
      </c>
      <c r="D197">
        <v>31483792</v>
      </c>
      <c r="E197">
        <v>1</v>
      </c>
      <c r="F197">
        <v>1</v>
      </c>
      <c r="G197">
        <v>1</v>
      </c>
      <c r="H197">
        <v>3</v>
      </c>
      <c r="I197" t="s">
        <v>189</v>
      </c>
      <c r="J197" t="s">
        <v>161</v>
      </c>
      <c r="K197" t="s">
        <v>190</v>
      </c>
      <c r="L197">
        <v>1348</v>
      </c>
      <c r="N197">
        <v>1009</v>
      </c>
      <c r="O197" t="s">
        <v>58</v>
      </c>
      <c r="P197" t="s">
        <v>58</v>
      </c>
      <c r="Q197">
        <v>1000</v>
      </c>
      <c r="X197">
        <v>3.0000000000000001E-5</v>
      </c>
      <c r="Y197">
        <v>6667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6</v>
      </c>
      <c r="AG197">
        <v>3.0000000000000001E-5</v>
      </c>
      <c r="AH197">
        <v>2</v>
      </c>
      <c r="AI197">
        <v>34650654</v>
      </c>
      <c r="AJ197">
        <v>208</v>
      </c>
      <c r="AK197">
        <v>3</v>
      </c>
      <c r="AL197">
        <v>-0.20000999999999999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1</v>
      </c>
    </row>
    <row r="198" spans="1:44" x14ac:dyDescent="0.2">
      <c r="A198">
        <f>ROW(Source!A165)</f>
        <v>165</v>
      </c>
      <c r="B198">
        <v>34650669</v>
      </c>
      <c r="C198">
        <v>34650641</v>
      </c>
      <c r="D198">
        <v>31443118</v>
      </c>
      <c r="E198">
        <v>17</v>
      </c>
      <c r="F198">
        <v>1</v>
      </c>
      <c r="G198">
        <v>1</v>
      </c>
      <c r="H198">
        <v>3</v>
      </c>
      <c r="I198" t="s">
        <v>84</v>
      </c>
      <c r="J198" t="s">
        <v>6</v>
      </c>
      <c r="K198" t="s">
        <v>85</v>
      </c>
      <c r="L198">
        <v>1354</v>
      </c>
      <c r="N198">
        <v>1010</v>
      </c>
      <c r="O198" t="s">
        <v>31</v>
      </c>
      <c r="P198" t="s">
        <v>31</v>
      </c>
      <c r="Q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</v>
      </c>
      <c r="AD198">
        <v>0</v>
      </c>
      <c r="AE198">
        <v>0</v>
      </c>
      <c r="AF198" t="s">
        <v>6</v>
      </c>
      <c r="AG198">
        <v>0</v>
      </c>
      <c r="AH198">
        <v>2</v>
      </c>
      <c r="AI198">
        <v>34650655</v>
      </c>
      <c r="AJ198">
        <v>209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ROW(Source!A186)</f>
        <v>186</v>
      </c>
      <c r="B199">
        <v>34650689</v>
      </c>
      <c r="C199">
        <v>34650680</v>
      </c>
      <c r="D199">
        <v>31711354</v>
      </c>
      <c r="E199">
        <v>1</v>
      </c>
      <c r="F199">
        <v>1</v>
      </c>
      <c r="G199">
        <v>1</v>
      </c>
      <c r="H199">
        <v>1</v>
      </c>
      <c r="I199" t="s">
        <v>440</v>
      </c>
      <c r="J199" t="s">
        <v>6</v>
      </c>
      <c r="K199" t="s">
        <v>441</v>
      </c>
      <c r="L199">
        <v>1191</v>
      </c>
      <c r="N199">
        <v>1013</v>
      </c>
      <c r="O199" t="s">
        <v>405</v>
      </c>
      <c r="P199" t="s">
        <v>405</v>
      </c>
      <c r="Q199">
        <v>1</v>
      </c>
      <c r="X199">
        <v>0.81</v>
      </c>
      <c r="Y199">
        <v>0</v>
      </c>
      <c r="Z199">
        <v>0</v>
      </c>
      <c r="AA199">
        <v>0</v>
      </c>
      <c r="AB199">
        <v>8.4600000000000009</v>
      </c>
      <c r="AC199">
        <v>0</v>
      </c>
      <c r="AD199">
        <v>1</v>
      </c>
      <c r="AE199">
        <v>1</v>
      </c>
      <c r="AF199" t="s">
        <v>6</v>
      </c>
      <c r="AG199">
        <v>0.81</v>
      </c>
      <c r="AH199">
        <v>2</v>
      </c>
      <c r="AI199">
        <v>34650681</v>
      </c>
      <c r="AJ199">
        <v>213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ROW(Source!A186)</f>
        <v>186</v>
      </c>
      <c r="B200">
        <v>34650690</v>
      </c>
      <c r="C200">
        <v>34650680</v>
      </c>
      <c r="D200">
        <v>31709492</v>
      </c>
      <c r="E200">
        <v>1</v>
      </c>
      <c r="F200">
        <v>1</v>
      </c>
      <c r="G200">
        <v>1</v>
      </c>
      <c r="H200">
        <v>1</v>
      </c>
      <c r="I200" t="s">
        <v>406</v>
      </c>
      <c r="J200" t="s">
        <v>6</v>
      </c>
      <c r="K200" t="s">
        <v>407</v>
      </c>
      <c r="L200">
        <v>1191</v>
      </c>
      <c r="N200">
        <v>1013</v>
      </c>
      <c r="O200" t="s">
        <v>405</v>
      </c>
      <c r="P200" t="s">
        <v>405</v>
      </c>
      <c r="Q200">
        <v>1</v>
      </c>
      <c r="X200">
        <v>0.61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2</v>
      </c>
      <c r="AF200" t="s">
        <v>6</v>
      </c>
      <c r="AG200">
        <v>0.61</v>
      </c>
      <c r="AH200">
        <v>2</v>
      </c>
      <c r="AI200">
        <v>34650682</v>
      </c>
      <c r="AJ200">
        <v>214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ROW(Source!A186)</f>
        <v>186</v>
      </c>
      <c r="B201">
        <v>34650691</v>
      </c>
      <c r="C201">
        <v>34650680</v>
      </c>
      <c r="D201">
        <v>31528369</v>
      </c>
      <c r="E201">
        <v>1</v>
      </c>
      <c r="F201">
        <v>1</v>
      </c>
      <c r="G201">
        <v>1</v>
      </c>
      <c r="H201">
        <v>2</v>
      </c>
      <c r="I201" t="s">
        <v>442</v>
      </c>
      <c r="J201" t="s">
        <v>443</v>
      </c>
      <c r="K201" t="s">
        <v>444</v>
      </c>
      <c r="L201">
        <v>1368</v>
      </c>
      <c r="N201">
        <v>1011</v>
      </c>
      <c r="O201" t="s">
        <v>411</v>
      </c>
      <c r="P201" t="s">
        <v>411</v>
      </c>
      <c r="Q201">
        <v>1</v>
      </c>
      <c r="X201">
        <v>0.19</v>
      </c>
      <c r="Y201">
        <v>0</v>
      </c>
      <c r="Z201">
        <v>14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6</v>
      </c>
      <c r="AG201">
        <v>0.19</v>
      </c>
      <c r="AH201">
        <v>2</v>
      </c>
      <c r="AI201">
        <v>34650683</v>
      </c>
      <c r="AJ201">
        <v>215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ROW(Source!A186)</f>
        <v>186</v>
      </c>
      <c r="B202">
        <v>34650692</v>
      </c>
      <c r="C202">
        <v>34650680</v>
      </c>
      <c r="D202">
        <v>31528466</v>
      </c>
      <c r="E202">
        <v>1</v>
      </c>
      <c r="F202">
        <v>1</v>
      </c>
      <c r="G202">
        <v>1</v>
      </c>
      <c r="H202">
        <v>2</v>
      </c>
      <c r="I202" t="s">
        <v>445</v>
      </c>
      <c r="J202" t="s">
        <v>446</v>
      </c>
      <c r="K202" t="s">
        <v>447</v>
      </c>
      <c r="L202">
        <v>1368</v>
      </c>
      <c r="N202">
        <v>1011</v>
      </c>
      <c r="O202" t="s">
        <v>411</v>
      </c>
      <c r="P202" t="s">
        <v>411</v>
      </c>
      <c r="Q202">
        <v>1</v>
      </c>
      <c r="X202">
        <v>0.61</v>
      </c>
      <c r="Y202">
        <v>0</v>
      </c>
      <c r="Z202">
        <v>90</v>
      </c>
      <c r="AA202">
        <v>10.06</v>
      </c>
      <c r="AB202">
        <v>0</v>
      </c>
      <c r="AC202">
        <v>0</v>
      </c>
      <c r="AD202">
        <v>1</v>
      </c>
      <c r="AE202">
        <v>0</v>
      </c>
      <c r="AF202" t="s">
        <v>6</v>
      </c>
      <c r="AG202">
        <v>0.61</v>
      </c>
      <c r="AH202">
        <v>2</v>
      </c>
      <c r="AI202">
        <v>34650684</v>
      </c>
      <c r="AJ202">
        <v>216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ROW(Source!A186)</f>
        <v>186</v>
      </c>
      <c r="B203">
        <v>34650693</v>
      </c>
      <c r="C203">
        <v>34650680</v>
      </c>
      <c r="D203">
        <v>31529253</v>
      </c>
      <c r="E203">
        <v>1</v>
      </c>
      <c r="F203">
        <v>1</v>
      </c>
      <c r="G203">
        <v>1</v>
      </c>
      <c r="H203">
        <v>2</v>
      </c>
      <c r="I203" t="s">
        <v>448</v>
      </c>
      <c r="J203" t="s">
        <v>449</v>
      </c>
      <c r="K203" t="s">
        <v>450</v>
      </c>
      <c r="L203">
        <v>1368</v>
      </c>
      <c r="N203">
        <v>1011</v>
      </c>
      <c r="O203" t="s">
        <v>411</v>
      </c>
      <c r="P203" t="s">
        <v>411</v>
      </c>
      <c r="Q203">
        <v>1</v>
      </c>
      <c r="X203">
        <v>0.61</v>
      </c>
      <c r="Y203">
        <v>0</v>
      </c>
      <c r="Z203">
        <v>91.13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6</v>
      </c>
      <c r="AG203">
        <v>0.61</v>
      </c>
      <c r="AH203">
        <v>2</v>
      </c>
      <c r="AI203">
        <v>34650685</v>
      </c>
      <c r="AJ203">
        <v>217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ROW(Source!A186)</f>
        <v>186</v>
      </c>
      <c r="B204">
        <v>34650694</v>
      </c>
      <c r="C204">
        <v>34650680</v>
      </c>
      <c r="D204">
        <v>31447859</v>
      </c>
      <c r="E204">
        <v>1</v>
      </c>
      <c r="F204">
        <v>1</v>
      </c>
      <c r="G204">
        <v>1</v>
      </c>
      <c r="H204">
        <v>3</v>
      </c>
      <c r="I204" t="s">
        <v>469</v>
      </c>
      <c r="J204" t="s">
        <v>261</v>
      </c>
      <c r="K204" t="s">
        <v>470</v>
      </c>
      <c r="L204">
        <v>1348</v>
      </c>
      <c r="N204">
        <v>1009</v>
      </c>
      <c r="O204" t="s">
        <v>58</v>
      </c>
      <c r="P204" t="s">
        <v>58</v>
      </c>
      <c r="Q204">
        <v>1000</v>
      </c>
      <c r="X204">
        <v>3.0000000000000001E-5</v>
      </c>
      <c r="Y204">
        <v>10315.01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6</v>
      </c>
      <c r="AG204">
        <v>3.0000000000000001E-5</v>
      </c>
      <c r="AH204">
        <v>3</v>
      </c>
      <c r="AI204">
        <v>-1</v>
      </c>
      <c r="AJ204" t="s">
        <v>6</v>
      </c>
      <c r="AK204">
        <v>4</v>
      </c>
      <c r="AL204">
        <v>-0.30945030000000001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</row>
    <row r="205" spans="1:44" x14ac:dyDescent="0.2">
      <c r="A205">
        <f>ROW(Source!A186)</f>
        <v>186</v>
      </c>
      <c r="B205">
        <v>34650695</v>
      </c>
      <c r="C205">
        <v>34650680</v>
      </c>
      <c r="D205">
        <v>31471191</v>
      </c>
      <c r="E205">
        <v>1</v>
      </c>
      <c r="F205">
        <v>1</v>
      </c>
      <c r="G205">
        <v>1</v>
      </c>
      <c r="H205">
        <v>3</v>
      </c>
      <c r="I205" t="s">
        <v>471</v>
      </c>
      <c r="J205" t="s">
        <v>265</v>
      </c>
      <c r="K205" t="s">
        <v>472</v>
      </c>
      <c r="L205">
        <v>1348</v>
      </c>
      <c r="N205">
        <v>1009</v>
      </c>
      <c r="O205" t="s">
        <v>58</v>
      </c>
      <c r="P205" t="s">
        <v>58</v>
      </c>
      <c r="Q205">
        <v>1000</v>
      </c>
      <c r="X205">
        <v>5.0000000000000001E-3</v>
      </c>
      <c r="Y205">
        <v>6508.75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6</v>
      </c>
      <c r="AG205">
        <v>5.0000000000000001E-3</v>
      </c>
      <c r="AH205">
        <v>3</v>
      </c>
      <c r="AI205">
        <v>-1</v>
      </c>
      <c r="AJ205" t="s">
        <v>6</v>
      </c>
      <c r="AK205">
        <v>4</v>
      </c>
      <c r="AL205">
        <v>-32.543750000000003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1</v>
      </c>
    </row>
    <row r="206" spans="1:44" x14ac:dyDescent="0.2">
      <c r="A206">
        <f>ROW(Source!A187)</f>
        <v>187</v>
      </c>
      <c r="B206">
        <v>34650689</v>
      </c>
      <c r="C206">
        <v>34650680</v>
      </c>
      <c r="D206">
        <v>31711354</v>
      </c>
      <c r="E206">
        <v>1</v>
      </c>
      <c r="F206">
        <v>1</v>
      </c>
      <c r="G206">
        <v>1</v>
      </c>
      <c r="H206">
        <v>1</v>
      </c>
      <c r="I206" t="s">
        <v>440</v>
      </c>
      <c r="J206" t="s">
        <v>6</v>
      </c>
      <c r="K206" t="s">
        <v>441</v>
      </c>
      <c r="L206">
        <v>1191</v>
      </c>
      <c r="N206">
        <v>1013</v>
      </c>
      <c r="O206" t="s">
        <v>405</v>
      </c>
      <c r="P206" t="s">
        <v>405</v>
      </c>
      <c r="Q206">
        <v>1</v>
      </c>
      <c r="X206">
        <v>0.81</v>
      </c>
      <c r="Y206">
        <v>0</v>
      </c>
      <c r="Z206">
        <v>0</v>
      </c>
      <c r="AA206">
        <v>0</v>
      </c>
      <c r="AB206">
        <v>8.4600000000000009</v>
      </c>
      <c r="AC206">
        <v>0</v>
      </c>
      <c r="AD206">
        <v>1</v>
      </c>
      <c r="AE206">
        <v>1</v>
      </c>
      <c r="AF206" t="s">
        <v>6</v>
      </c>
      <c r="AG206">
        <v>0.81</v>
      </c>
      <c r="AH206">
        <v>2</v>
      </c>
      <c r="AI206">
        <v>34650681</v>
      </c>
      <c r="AJ206">
        <v>221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ROW(Source!A187)</f>
        <v>187</v>
      </c>
      <c r="B207">
        <v>34650690</v>
      </c>
      <c r="C207">
        <v>34650680</v>
      </c>
      <c r="D207">
        <v>31709492</v>
      </c>
      <c r="E207">
        <v>1</v>
      </c>
      <c r="F207">
        <v>1</v>
      </c>
      <c r="G207">
        <v>1</v>
      </c>
      <c r="H207">
        <v>1</v>
      </c>
      <c r="I207" t="s">
        <v>406</v>
      </c>
      <c r="J207" t="s">
        <v>6</v>
      </c>
      <c r="K207" t="s">
        <v>407</v>
      </c>
      <c r="L207">
        <v>1191</v>
      </c>
      <c r="N207">
        <v>1013</v>
      </c>
      <c r="O207" t="s">
        <v>405</v>
      </c>
      <c r="P207" t="s">
        <v>405</v>
      </c>
      <c r="Q207">
        <v>1</v>
      </c>
      <c r="X207">
        <v>0.61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2</v>
      </c>
      <c r="AF207" t="s">
        <v>6</v>
      </c>
      <c r="AG207">
        <v>0.61</v>
      </c>
      <c r="AH207">
        <v>2</v>
      </c>
      <c r="AI207">
        <v>34650682</v>
      </c>
      <c r="AJ207">
        <v>222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ROW(Source!A187)</f>
        <v>187</v>
      </c>
      <c r="B208">
        <v>34650691</v>
      </c>
      <c r="C208">
        <v>34650680</v>
      </c>
      <c r="D208">
        <v>31528369</v>
      </c>
      <c r="E208">
        <v>1</v>
      </c>
      <c r="F208">
        <v>1</v>
      </c>
      <c r="G208">
        <v>1</v>
      </c>
      <c r="H208">
        <v>2</v>
      </c>
      <c r="I208" t="s">
        <v>442</v>
      </c>
      <c r="J208" t="s">
        <v>443</v>
      </c>
      <c r="K208" t="s">
        <v>444</v>
      </c>
      <c r="L208">
        <v>1368</v>
      </c>
      <c r="N208">
        <v>1011</v>
      </c>
      <c r="O208" t="s">
        <v>411</v>
      </c>
      <c r="P208" t="s">
        <v>411</v>
      </c>
      <c r="Q208">
        <v>1</v>
      </c>
      <c r="X208">
        <v>0.19</v>
      </c>
      <c r="Y208">
        <v>0</v>
      </c>
      <c r="Z208">
        <v>14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0.19</v>
      </c>
      <c r="AH208">
        <v>2</v>
      </c>
      <c r="AI208">
        <v>34650683</v>
      </c>
      <c r="AJ208">
        <v>223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ROW(Source!A187)</f>
        <v>187</v>
      </c>
      <c r="B209">
        <v>34650692</v>
      </c>
      <c r="C209">
        <v>34650680</v>
      </c>
      <c r="D209">
        <v>31528466</v>
      </c>
      <c r="E209">
        <v>1</v>
      </c>
      <c r="F209">
        <v>1</v>
      </c>
      <c r="G209">
        <v>1</v>
      </c>
      <c r="H209">
        <v>2</v>
      </c>
      <c r="I209" t="s">
        <v>445</v>
      </c>
      <c r="J209" t="s">
        <v>446</v>
      </c>
      <c r="K209" t="s">
        <v>447</v>
      </c>
      <c r="L209">
        <v>1368</v>
      </c>
      <c r="N209">
        <v>1011</v>
      </c>
      <c r="O209" t="s">
        <v>411</v>
      </c>
      <c r="P209" t="s">
        <v>411</v>
      </c>
      <c r="Q209">
        <v>1</v>
      </c>
      <c r="X209">
        <v>0.61</v>
      </c>
      <c r="Y209">
        <v>0</v>
      </c>
      <c r="Z209">
        <v>90</v>
      </c>
      <c r="AA209">
        <v>10.06</v>
      </c>
      <c r="AB209">
        <v>0</v>
      </c>
      <c r="AC209">
        <v>0</v>
      </c>
      <c r="AD209">
        <v>1</v>
      </c>
      <c r="AE209">
        <v>0</v>
      </c>
      <c r="AF209" t="s">
        <v>6</v>
      </c>
      <c r="AG209">
        <v>0.61</v>
      </c>
      <c r="AH209">
        <v>2</v>
      </c>
      <c r="AI209">
        <v>34650684</v>
      </c>
      <c r="AJ209">
        <v>224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ROW(Source!A187)</f>
        <v>187</v>
      </c>
      <c r="B210">
        <v>34650693</v>
      </c>
      <c r="C210">
        <v>34650680</v>
      </c>
      <c r="D210">
        <v>31529253</v>
      </c>
      <c r="E210">
        <v>1</v>
      </c>
      <c r="F210">
        <v>1</v>
      </c>
      <c r="G210">
        <v>1</v>
      </c>
      <c r="H210">
        <v>2</v>
      </c>
      <c r="I210" t="s">
        <v>448</v>
      </c>
      <c r="J210" t="s">
        <v>449</v>
      </c>
      <c r="K210" t="s">
        <v>450</v>
      </c>
      <c r="L210">
        <v>1368</v>
      </c>
      <c r="N210">
        <v>1011</v>
      </c>
      <c r="O210" t="s">
        <v>411</v>
      </c>
      <c r="P210" t="s">
        <v>411</v>
      </c>
      <c r="Q210">
        <v>1</v>
      </c>
      <c r="X210">
        <v>0.61</v>
      </c>
      <c r="Y210">
        <v>0</v>
      </c>
      <c r="Z210">
        <v>91.13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6</v>
      </c>
      <c r="AG210">
        <v>0.61</v>
      </c>
      <c r="AH210">
        <v>2</v>
      </c>
      <c r="AI210">
        <v>34650685</v>
      </c>
      <c r="AJ210">
        <v>225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ROW(Source!A187)</f>
        <v>187</v>
      </c>
      <c r="B211">
        <v>34650694</v>
      </c>
      <c r="C211">
        <v>34650680</v>
      </c>
      <c r="D211">
        <v>31447859</v>
      </c>
      <c r="E211">
        <v>1</v>
      </c>
      <c r="F211">
        <v>1</v>
      </c>
      <c r="G211">
        <v>1</v>
      </c>
      <c r="H211">
        <v>3</v>
      </c>
      <c r="I211" t="s">
        <v>469</v>
      </c>
      <c r="J211" t="s">
        <v>261</v>
      </c>
      <c r="K211" t="s">
        <v>470</v>
      </c>
      <c r="L211">
        <v>1348</v>
      </c>
      <c r="N211">
        <v>1009</v>
      </c>
      <c r="O211" t="s">
        <v>58</v>
      </c>
      <c r="P211" t="s">
        <v>58</v>
      </c>
      <c r="Q211">
        <v>1000</v>
      </c>
      <c r="X211">
        <v>3.0000000000000001E-5</v>
      </c>
      <c r="Y211">
        <v>10315.01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6</v>
      </c>
      <c r="AG211">
        <v>3.0000000000000001E-5</v>
      </c>
      <c r="AH211">
        <v>3</v>
      </c>
      <c r="AI211">
        <v>-1</v>
      </c>
      <c r="AJ211" t="s">
        <v>6</v>
      </c>
      <c r="AK211">
        <v>4</v>
      </c>
      <c r="AL211">
        <v>-0.30945030000000001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</row>
    <row r="212" spans="1:44" x14ac:dyDescent="0.2">
      <c r="A212">
        <f>ROW(Source!A187)</f>
        <v>187</v>
      </c>
      <c r="B212">
        <v>34650695</v>
      </c>
      <c r="C212">
        <v>34650680</v>
      </c>
      <c r="D212">
        <v>31471191</v>
      </c>
      <c r="E212">
        <v>1</v>
      </c>
      <c r="F212">
        <v>1</v>
      </c>
      <c r="G212">
        <v>1</v>
      </c>
      <c r="H212">
        <v>3</v>
      </c>
      <c r="I212" t="s">
        <v>471</v>
      </c>
      <c r="J212" t="s">
        <v>265</v>
      </c>
      <c r="K212" t="s">
        <v>472</v>
      </c>
      <c r="L212">
        <v>1348</v>
      </c>
      <c r="N212">
        <v>1009</v>
      </c>
      <c r="O212" t="s">
        <v>58</v>
      </c>
      <c r="P212" t="s">
        <v>58</v>
      </c>
      <c r="Q212">
        <v>1000</v>
      </c>
      <c r="X212">
        <v>5.0000000000000001E-3</v>
      </c>
      <c r="Y212">
        <v>6508.75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6</v>
      </c>
      <c r="AG212">
        <v>5.0000000000000001E-3</v>
      </c>
      <c r="AH212">
        <v>3</v>
      </c>
      <c r="AI212">
        <v>-1</v>
      </c>
      <c r="AJ212" t="s">
        <v>6</v>
      </c>
      <c r="AK212">
        <v>4</v>
      </c>
      <c r="AL212">
        <v>-32.543750000000003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</row>
    <row r="213" spans="1:44" x14ac:dyDescent="0.2">
      <c r="A213">
        <f>ROW(Source!A194)</f>
        <v>194</v>
      </c>
      <c r="B213">
        <v>34650703</v>
      </c>
      <c r="C213">
        <v>34650699</v>
      </c>
      <c r="D213">
        <v>32163577</v>
      </c>
      <c r="E213">
        <v>1</v>
      </c>
      <c r="F213">
        <v>1</v>
      </c>
      <c r="G213">
        <v>1</v>
      </c>
      <c r="H213">
        <v>1</v>
      </c>
      <c r="I213" t="s">
        <v>451</v>
      </c>
      <c r="J213" t="s">
        <v>6</v>
      </c>
      <c r="K213" t="s">
        <v>452</v>
      </c>
      <c r="L213">
        <v>1191</v>
      </c>
      <c r="N213">
        <v>1013</v>
      </c>
      <c r="O213" t="s">
        <v>405</v>
      </c>
      <c r="P213" t="s">
        <v>405</v>
      </c>
      <c r="Q213">
        <v>1</v>
      </c>
      <c r="X213">
        <v>1.08</v>
      </c>
      <c r="Y213">
        <v>0</v>
      </c>
      <c r="Z213">
        <v>0</v>
      </c>
      <c r="AA213">
        <v>0</v>
      </c>
      <c r="AB213">
        <v>9.6199999999999992</v>
      </c>
      <c r="AC213">
        <v>0</v>
      </c>
      <c r="AD213">
        <v>1</v>
      </c>
      <c r="AE213">
        <v>1</v>
      </c>
      <c r="AF213" t="s">
        <v>6</v>
      </c>
      <c r="AG213">
        <v>1.08</v>
      </c>
      <c r="AH213">
        <v>2</v>
      </c>
      <c r="AI213">
        <v>34650700</v>
      </c>
      <c r="AJ213">
        <v>229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ROW(Source!A194)</f>
        <v>194</v>
      </c>
      <c r="B214">
        <v>34650704</v>
      </c>
      <c r="C214">
        <v>34650699</v>
      </c>
      <c r="D214">
        <v>32163326</v>
      </c>
      <c r="E214">
        <v>1</v>
      </c>
      <c r="F214">
        <v>1</v>
      </c>
      <c r="G214">
        <v>1</v>
      </c>
      <c r="H214">
        <v>1</v>
      </c>
      <c r="I214" t="s">
        <v>453</v>
      </c>
      <c r="J214" t="s">
        <v>6</v>
      </c>
      <c r="K214" t="s">
        <v>454</v>
      </c>
      <c r="L214">
        <v>1191</v>
      </c>
      <c r="N214">
        <v>1013</v>
      </c>
      <c r="O214" t="s">
        <v>405</v>
      </c>
      <c r="P214" t="s">
        <v>405</v>
      </c>
      <c r="Q214">
        <v>1</v>
      </c>
      <c r="X214">
        <v>1.08</v>
      </c>
      <c r="Y214">
        <v>0</v>
      </c>
      <c r="Z214">
        <v>0</v>
      </c>
      <c r="AA214">
        <v>0</v>
      </c>
      <c r="AB214">
        <v>9.17</v>
      </c>
      <c r="AC214">
        <v>0</v>
      </c>
      <c r="AD214">
        <v>1</v>
      </c>
      <c r="AE214">
        <v>1</v>
      </c>
      <c r="AF214" t="s">
        <v>6</v>
      </c>
      <c r="AG214">
        <v>1.08</v>
      </c>
      <c r="AH214">
        <v>2</v>
      </c>
      <c r="AI214">
        <v>34650701</v>
      </c>
      <c r="AJ214">
        <v>230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ROW(Source!A194)</f>
        <v>194</v>
      </c>
      <c r="B215">
        <v>34650705</v>
      </c>
      <c r="C215">
        <v>34650699</v>
      </c>
      <c r="D215">
        <v>32163380</v>
      </c>
      <c r="E215">
        <v>1</v>
      </c>
      <c r="F215">
        <v>1</v>
      </c>
      <c r="G215">
        <v>1</v>
      </c>
      <c r="H215">
        <v>1</v>
      </c>
      <c r="I215" t="s">
        <v>455</v>
      </c>
      <c r="J215" t="s">
        <v>6</v>
      </c>
      <c r="K215" t="s">
        <v>456</v>
      </c>
      <c r="L215">
        <v>1191</v>
      </c>
      <c r="N215">
        <v>1013</v>
      </c>
      <c r="O215" t="s">
        <v>405</v>
      </c>
      <c r="P215" t="s">
        <v>405</v>
      </c>
      <c r="Q215">
        <v>1</v>
      </c>
      <c r="X215">
        <v>3.24</v>
      </c>
      <c r="Y215">
        <v>0</v>
      </c>
      <c r="Z215">
        <v>0</v>
      </c>
      <c r="AA215">
        <v>0</v>
      </c>
      <c r="AB215">
        <v>14.09</v>
      </c>
      <c r="AC215">
        <v>0</v>
      </c>
      <c r="AD215">
        <v>1</v>
      </c>
      <c r="AE215">
        <v>1</v>
      </c>
      <c r="AF215" t="s">
        <v>6</v>
      </c>
      <c r="AG215">
        <v>3.24</v>
      </c>
      <c r="AH215">
        <v>2</v>
      </c>
      <c r="AI215">
        <v>34650702</v>
      </c>
      <c r="AJ215">
        <v>231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ROW(Source!A195)</f>
        <v>195</v>
      </c>
      <c r="B216">
        <v>34650703</v>
      </c>
      <c r="C216">
        <v>34650699</v>
      </c>
      <c r="D216">
        <v>32163577</v>
      </c>
      <c r="E216">
        <v>1</v>
      </c>
      <c r="F216">
        <v>1</v>
      </c>
      <c r="G216">
        <v>1</v>
      </c>
      <c r="H216">
        <v>1</v>
      </c>
      <c r="I216" t="s">
        <v>451</v>
      </c>
      <c r="J216" t="s">
        <v>6</v>
      </c>
      <c r="K216" t="s">
        <v>452</v>
      </c>
      <c r="L216">
        <v>1191</v>
      </c>
      <c r="N216">
        <v>1013</v>
      </c>
      <c r="O216" t="s">
        <v>405</v>
      </c>
      <c r="P216" t="s">
        <v>405</v>
      </c>
      <c r="Q216">
        <v>1</v>
      </c>
      <c r="X216">
        <v>1.08</v>
      </c>
      <c r="Y216">
        <v>0</v>
      </c>
      <c r="Z216">
        <v>0</v>
      </c>
      <c r="AA216">
        <v>0</v>
      </c>
      <c r="AB216">
        <v>9.6199999999999992</v>
      </c>
      <c r="AC216">
        <v>0</v>
      </c>
      <c r="AD216">
        <v>1</v>
      </c>
      <c r="AE216">
        <v>1</v>
      </c>
      <c r="AF216" t="s">
        <v>6</v>
      </c>
      <c r="AG216">
        <v>1.08</v>
      </c>
      <c r="AH216">
        <v>2</v>
      </c>
      <c r="AI216">
        <v>34650700</v>
      </c>
      <c r="AJ216">
        <v>232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ROW(Source!A195)</f>
        <v>195</v>
      </c>
      <c r="B217">
        <v>34650704</v>
      </c>
      <c r="C217">
        <v>34650699</v>
      </c>
      <c r="D217">
        <v>32163326</v>
      </c>
      <c r="E217">
        <v>1</v>
      </c>
      <c r="F217">
        <v>1</v>
      </c>
      <c r="G217">
        <v>1</v>
      </c>
      <c r="H217">
        <v>1</v>
      </c>
      <c r="I217" t="s">
        <v>453</v>
      </c>
      <c r="J217" t="s">
        <v>6</v>
      </c>
      <c r="K217" t="s">
        <v>454</v>
      </c>
      <c r="L217">
        <v>1191</v>
      </c>
      <c r="N217">
        <v>1013</v>
      </c>
      <c r="O217" t="s">
        <v>405</v>
      </c>
      <c r="P217" t="s">
        <v>405</v>
      </c>
      <c r="Q217">
        <v>1</v>
      </c>
      <c r="X217">
        <v>1.08</v>
      </c>
      <c r="Y217">
        <v>0</v>
      </c>
      <c r="Z217">
        <v>0</v>
      </c>
      <c r="AA217">
        <v>0</v>
      </c>
      <c r="AB217">
        <v>9.17</v>
      </c>
      <c r="AC217">
        <v>0</v>
      </c>
      <c r="AD217">
        <v>1</v>
      </c>
      <c r="AE217">
        <v>1</v>
      </c>
      <c r="AF217" t="s">
        <v>6</v>
      </c>
      <c r="AG217">
        <v>1.08</v>
      </c>
      <c r="AH217">
        <v>2</v>
      </c>
      <c r="AI217">
        <v>34650701</v>
      </c>
      <c r="AJ217">
        <v>233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ROW(Source!A195)</f>
        <v>195</v>
      </c>
      <c r="B218">
        <v>34650705</v>
      </c>
      <c r="C218">
        <v>34650699</v>
      </c>
      <c r="D218">
        <v>32163380</v>
      </c>
      <c r="E218">
        <v>1</v>
      </c>
      <c r="F218">
        <v>1</v>
      </c>
      <c r="G218">
        <v>1</v>
      </c>
      <c r="H218">
        <v>1</v>
      </c>
      <c r="I218" t="s">
        <v>455</v>
      </c>
      <c r="J218" t="s">
        <v>6</v>
      </c>
      <c r="K218" t="s">
        <v>456</v>
      </c>
      <c r="L218">
        <v>1191</v>
      </c>
      <c r="N218">
        <v>1013</v>
      </c>
      <c r="O218" t="s">
        <v>405</v>
      </c>
      <c r="P218" t="s">
        <v>405</v>
      </c>
      <c r="Q218">
        <v>1</v>
      </c>
      <c r="X218">
        <v>3.24</v>
      </c>
      <c r="Y218">
        <v>0</v>
      </c>
      <c r="Z218">
        <v>0</v>
      </c>
      <c r="AA218">
        <v>0</v>
      </c>
      <c r="AB218">
        <v>14.09</v>
      </c>
      <c r="AC218">
        <v>0</v>
      </c>
      <c r="AD218">
        <v>1</v>
      </c>
      <c r="AE218">
        <v>1</v>
      </c>
      <c r="AF218" t="s">
        <v>6</v>
      </c>
      <c r="AG218">
        <v>3.24</v>
      </c>
      <c r="AH218">
        <v>2</v>
      </c>
      <c r="AI218">
        <v>34650702</v>
      </c>
      <c r="AJ218">
        <v>234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ROW(Source!A196)</f>
        <v>196</v>
      </c>
      <c r="B219">
        <v>34650709</v>
      </c>
      <c r="C219">
        <v>34650706</v>
      </c>
      <c r="D219">
        <v>32164293</v>
      </c>
      <c r="E219">
        <v>1</v>
      </c>
      <c r="F219">
        <v>1</v>
      </c>
      <c r="G219">
        <v>1</v>
      </c>
      <c r="H219">
        <v>1</v>
      </c>
      <c r="I219" t="s">
        <v>457</v>
      </c>
      <c r="J219" t="s">
        <v>6</v>
      </c>
      <c r="K219" t="s">
        <v>458</v>
      </c>
      <c r="L219">
        <v>1191</v>
      </c>
      <c r="N219">
        <v>1013</v>
      </c>
      <c r="O219" t="s">
        <v>405</v>
      </c>
      <c r="P219" t="s">
        <v>405</v>
      </c>
      <c r="Q219">
        <v>1</v>
      </c>
      <c r="X219">
        <v>0.61</v>
      </c>
      <c r="Y219">
        <v>0</v>
      </c>
      <c r="Z219">
        <v>0</v>
      </c>
      <c r="AA219">
        <v>0</v>
      </c>
      <c r="AB219">
        <v>12.92</v>
      </c>
      <c r="AC219">
        <v>0</v>
      </c>
      <c r="AD219">
        <v>1</v>
      </c>
      <c r="AE219">
        <v>1</v>
      </c>
      <c r="AF219" t="s">
        <v>6</v>
      </c>
      <c r="AG219">
        <v>0.61</v>
      </c>
      <c r="AH219">
        <v>2</v>
      </c>
      <c r="AI219">
        <v>34650707</v>
      </c>
      <c r="AJ219">
        <v>235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ROW(Source!A196)</f>
        <v>196</v>
      </c>
      <c r="B220">
        <v>34650710</v>
      </c>
      <c r="C220">
        <v>34650706</v>
      </c>
      <c r="D220">
        <v>32163330</v>
      </c>
      <c r="E220">
        <v>1</v>
      </c>
      <c r="F220">
        <v>1</v>
      </c>
      <c r="G220">
        <v>1</v>
      </c>
      <c r="H220">
        <v>1</v>
      </c>
      <c r="I220" t="s">
        <v>459</v>
      </c>
      <c r="J220" t="s">
        <v>6</v>
      </c>
      <c r="K220" t="s">
        <v>460</v>
      </c>
      <c r="L220">
        <v>1191</v>
      </c>
      <c r="N220">
        <v>1013</v>
      </c>
      <c r="O220" t="s">
        <v>405</v>
      </c>
      <c r="P220" t="s">
        <v>405</v>
      </c>
      <c r="Q220">
        <v>1</v>
      </c>
      <c r="X220">
        <v>0.61</v>
      </c>
      <c r="Y220">
        <v>0</v>
      </c>
      <c r="Z220">
        <v>0</v>
      </c>
      <c r="AA220">
        <v>0</v>
      </c>
      <c r="AB220">
        <v>12.69</v>
      </c>
      <c r="AC220">
        <v>0</v>
      </c>
      <c r="AD220">
        <v>1</v>
      </c>
      <c r="AE220">
        <v>1</v>
      </c>
      <c r="AF220" t="s">
        <v>6</v>
      </c>
      <c r="AG220">
        <v>0.61</v>
      </c>
      <c r="AH220">
        <v>2</v>
      </c>
      <c r="AI220">
        <v>34650708</v>
      </c>
      <c r="AJ220">
        <v>236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ROW(Source!A197)</f>
        <v>197</v>
      </c>
      <c r="B221">
        <v>34650709</v>
      </c>
      <c r="C221">
        <v>34650706</v>
      </c>
      <c r="D221">
        <v>32164293</v>
      </c>
      <c r="E221">
        <v>1</v>
      </c>
      <c r="F221">
        <v>1</v>
      </c>
      <c r="G221">
        <v>1</v>
      </c>
      <c r="H221">
        <v>1</v>
      </c>
      <c r="I221" t="s">
        <v>457</v>
      </c>
      <c r="J221" t="s">
        <v>6</v>
      </c>
      <c r="K221" t="s">
        <v>458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X221">
        <v>0.61</v>
      </c>
      <c r="Y221">
        <v>0</v>
      </c>
      <c r="Z221">
        <v>0</v>
      </c>
      <c r="AA221">
        <v>0</v>
      </c>
      <c r="AB221">
        <v>12.92</v>
      </c>
      <c r="AC221">
        <v>0</v>
      </c>
      <c r="AD221">
        <v>1</v>
      </c>
      <c r="AE221">
        <v>1</v>
      </c>
      <c r="AF221" t="s">
        <v>6</v>
      </c>
      <c r="AG221">
        <v>0.61</v>
      </c>
      <c r="AH221">
        <v>2</v>
      </c>
      <c r="AI221">
        <v>34650707</v>
      </c>
      <c r="AJ221">
        <v>237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ROW(Source!A197)</f>
        <v>197</v>
      </c>
      <c r="B222">
        <v>34650710</v>
      </c>
      <c r="C222">
        <v>34650706</v>
      </c>
      <c r="D222">
        <v>32163330</v>
      </c>
      <c r="E222">
        <v>1</v>
      </c>
      <c r="F222">
        <v>1</v>
      </c>
      <c r="G222">
        <v>1</v>
      </c>
      <c r="H222">
        <v>1</v>
      </c>
      <c r="I222" t="s">
        <v>459</v>
      </c>
      <c r="J222" t="s">
        <v>6</v>
      </c>
      <c r="K222" t="s">
        <v>460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X222">
        <v>0.61</v>
      </c>
      <c r="Y222">
        <v>0</v>
      </c>
      <c r="Z222">
        <v>0</v>
      </c>
      <c r="AA222">
        <v>0</v>
      </c>
      <c r="AB222">
        <v>12.69</v>
      </c>
      <c r="AC222">
        <v>0</v>
      </c>
      <c r="AD222">
        <v>1</v>
      </c>
      <c r="AE222">
        <v>1</v>
      </c>
      <c r="AF222" t="s">
        <v>6</v>
      </c>
      <c r="AG222">
        <v>0.61</v>
      </c>
      <c r="AH222">
        <v>2</v>
      </c>
      <c r="AI222">
        <v>34650708</v>
      </c>
      <c r="AJ222">
        <v>238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ROW(Source!A198)</f>
        <v>198</v>
      </c>
      <c r="B223">
        <v>34650714</v>
      </c>
      <c r="C223">
        <v>34650711</v>
      </c>
      <c r="D223">
        <v>32164293</v>
      </c>
      <c r="E223">
        <v>1</v>
      </c>
      <c r="F223">
        <v>1</v>
      </c>
      <c r="G223">
        <v>1</v>
      </c>
      <c r="H223">
        <v>1</v>
      </c>
      <c r="I223" t="s">
        <v>457</v>
      </c>
      <c r="J223" t="s">
        <v>6</v>
      </c>
      <c r="K223" t="s">
        <v>458</v>
      </c>
      <c r="L223">
        <v>1191</v>
      </c>
      <c r="N223">
        <v>1013</v>
      </c>
      <c r="O223" t="s">
        <v>405</v>
      </c>
      <c r="P223" t="s">
        <v>405</v>
      </c>
      <c r="Q223">
        <v>1</v>
      </c>
      <c r="X223">
        <v>0.81</v>
      </c>
      <c r="Y223">
        <v>0</v>
      </c>
      <c r="Z223">
        <v>0</v>
      </c>
      <c r="AA223">
        <v>0</v>
      </c>
      <c r="AB223">
        <v>12.92</v>
      </c>
      <c r="AC223">
        <v>0</v>
      </c>
      <c r="AD223">
        <v>1</v>
      </c>
      <c r="AE223">
        <v>1</v>
      </c>
      <c r="AF223" t="s">
        <v>6</v>
      </c>
      <c r="AG223">
        <v>0.81</v>
      </c>
      <c r="AH223">
        <v>2</v>
      </c>
      <c r="AI223">
        <v>34650712</v>
      </c>
      <c r="AJ223">
        <v>239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ROW(Source!A198)</f>
        <v>198</v>
      </c>
      <c r="B224">
        <v>34650715</v>
      </c>
      <c r="C224">
        <v>34650711</v>
      </c>
      <c r="D224">
        <v>32163330</v>
      </c>
      <c r="E224">
        <v>1</v>
      </c>
      <c r="F224">
        <v>1</v>
      </c>
      <c r="G224">
        <v>1</v>
      </c>
      <c r="H224">
        <v>1</v>
      </c>
      <c r="I224" t="s">
        <v>459</v>
      </c>
      <c r="J224" t="s">
        <v>6</v>
      </c>
      <c r="K224" t="s">
        <v>460</v>
      </c>
      <c r="L224">
        <v>1191</v>
      </c>
      <c r="N224">
        <v>1013</v>
      </c>
      <c r="O224" t="s">
        <v>405</v>
      </c>
      <c r="P224" t="s">
        <v>405</v>
      </c>
      <c r="Q224">
        <v>1</v>
      </c>
      <c r="X224">
        <v>0.81</v>
      </c>
      <c r="Y224">
        <v>0</v>
      </c>
      <c r="Z224">
        <v>0</v>
      </c>
      <c r="AA224">
        <v>0</v>
      </c>
      <c r="AB224">
        <v>12.69</v>
      </c>
      <c r="AC224">
        <v>0</v>
      </c>
      <c r="AD224">
        <v>1</v>
      </c>
      <c r="AE224">
        <v>1</v>
      </c>
      <c r="AF224" t="s">
        <v>6</v>
      </c>
      <c r="AG224">
        <v>0.81</v>
      </c>
      <c r="AH224">
        <v>2</v>
      </c>
      <c r="AI224">
        <v>34650713</v>
      </c>
      <c r="AJ224">
        <v>240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ROW(Source!A199)</f>
        <v>199</v>
      </c>
      <c r="B225">
        <v>34650714</v>
      </c>
      <c r="C225">
        <v>34650711</v>
      </c>
      <c r="D225">
        <v>32164293</v>
      </c>
      <c r="E225">
        <v>1</v>
      </c>
      <c r="F225">
        <v>1</v>
      </c>
      <c r="G225">
        <v>1</v>
      </c>
      <c r="H225">
        <v>1</v>
      </c>
      <c r="I225" t="s">
        <v>457</v>
      </c>
      <c r="J225" t="s">
        <v>6</v>
      </c>
      <c r="K225" t="s">
        <v>458</v>
      </c>
      <c r="L225">
        <v>1191</v>
      </c>
      <c r="N225">
        <v>1013</v>
      </c>
      <c r="O225" t="s">
        <v>405</v>
      </c>
      <c r="P225" t="s">
        <v>405</v>
      </c>
      <c r="Q225">
        <v>1</v>
      </c>
      <c r="X225">
        <v>0.81</v>
      </c>
      <c r="Y225">
        <v>0</v>
      </c>
      <c r="Z225">
        <v>0</v>
      </c>
      <c r="AA225">
        <v>0</v>
      </c>
      <c r="AB225">
        <v>12.92</v>
      </c>
      <c r="AC225">
        <v>0</v>
      </c>
      <c r="AD225">
        <v>1</v>
      </c>
      <c r="AE225">
        <v>1</v>
      </c>
      <c r="AF225" t="s">
        <v>6</v>
      </c>
      <c r="AG225">
        <v>0.81</v>
      </c>
      <c r="AH225">
        <v>2</v>
      </c>
      <c r="AI225">
        <v>34650712</v>
      </c>
      <c r="AJ225">
        <v>241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ROW(Source!A199)</f>
        <v>199</v>
      </c>
      <c r="B226">
        <v>34650715</v>
      </c>
      <c r="C226">
        <v>34650711</v>
      </c>
      <c r="D226">
        <v>32163330</v>
      </c>
      <c r="E226">
        <v>1</v>
      </c>
      <c r="F226">
        <v>1</v>
      </c>
      <c r="G226">
        <v>1</v>
      </c>
      <c r="H226">
        <v>1</v>
      </c>
      <c r="I226" t="s">
        <v>459</v>
      </c>
      <c r="J226" t="s">
        <v>6</v>
      </c>
      <c r="K226" t="s">
        <v>460</v>
      </c>
      <c r="L226">
        <v>1191</v>
      </c>
      <c r="N226">
        <v>1013</v>
      </c>
      <c r="O226" t="s">
        <v>405</v>
      </c>
      <c r="P226" t="s">
        <v>405</v>
      </c>
      <c r="Q226">
        <v>1</v>
      </c>
      <c r="X226">
        <v>0.81</v>
      </c>
      <c r="Y226">
        <v>0</v>
      </c>
      <c r="Z226">
        <v>0</v>
      </c>
      <c r="AA226">
        <v>0</v>
      </c>
      <c r="AB226">
        <v>12.69</v>
      </c>
      <c r="AC226">
        <v>0</v>
      </c>
      <c r="AD226">
        <v>1</v>
      </c>
      <c r="AE226">
        <v>1</v>
      </c>
      <c r="AF226" t="s">
        <v>6</v>
      </c>
      <c r="AG226">
        <v>0.81</v>
      </c>
      <c r="AH226">
        <v>2</v>
      </c>
      <c r="AI226">
        <v>34650713</v>
      </c>
      <c r="AJ226">
        <v>242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ROW(Source!A200)</f>
        <v>200</v>
      </c>
      <c r="B227">
        <v>34650719</v>
      </c>
      <c r="C227">
        <v>34650716</v>
      </c>
      <c r="D227">
        <v>32164293</v>
      </c>
      <c r="E227">
        <v>1</v>
      </c>
      <c r="F227">
        <v>1</v>
      </c>
      <c r="G227">
        <v>1</v>
      </c>
      <c r="H227">
        <v>1</v>
      </c>
      <c r="I227" t="s">
        <v>457</v>
      </c>
      <c r="J227" t="s">
        <v>6</v>
      </c>
      <c r="K227" t="s">
        <v>458</v>
      </c>
      <c r="L227">
        <v>1191</v>
      </c>
      <c r="N227">
        <v>1013</v>
      </c>
      <c r="O227" t="s">
        <v>405</v>
      </c>
      <c r="P227" t="s">
        <v>405</v>
      </c>
      <c r="Q227">
        <v>1</v>
      </c>
      <c r="X227">
        <v>6.48</v>
      </c>
      <c r="Y227">
        <v>0</v>
      </c>
      <c r="Z227">
        <v>0</v>
      </c>
      <c r="AA227">
        <v>0</v>
      </c>
      <c r="AB227">
        <v>12.92</v>
      </c>
      <c r="AC227">
        <v>0</v>
      </c>
      <c r="AD227">
        <v>1</v>
      </c>
      <c r="AE227">
        <v>1</v>
      </c>
      <c r="AF227" t="s">
        <v>6</v>
      </c>
      <c r="AG227">
        <v>6.48</v>
      </c>
      <c r="AH227">
        <v>2</v>
      </c>
      <c r="AI227">
        <v>34650717</v>
      </c>
      <c r="AJ227">
        <v>243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ROW(Source!A200)</f>
        <v>200</v>
      </c>
      <c r="B228">
        <v>34650720</v>
      </c>
      <c r="C228">
        <v>34650716</v>
      </c>
      <c r="D228">
        <v>32163330</v>
      </c>
      <c r="E228">
        <v>1</v>
      </c>
      <c r="F228">
        <v>1</v>
      </c>
      <c r="G228">
        <v>1</v>
      </c>
      <c r="H228">
        <v>1</v>
      </c>
      <c r="I228" t="s">
        <v>459</v>
      </c>
      <c r="J228" t="s">
        <v>6</v>
      </c>
      <c r="K228" t="s">
        <v>460</v>
      </c>
      <c r="L228">
        <v>1191</v>
      </c>
      <c r="N228">
        <v>1013</v>
      </c>
      <c r="O228" t="s">
        <v>405</v>
      </c>
      <c r="P228" t="s">
        <v>405</v>
      </c>
      <c r="Q228">
        <v>1</v>
      </c>
      <c r="X228">
        <v>6.48</v>
      </c>
      <c r="Y228">
        <v>0</v>
      </c>
      <c r="Z228">
        <v>0</v>
      </c>
      <c r="AA228">
        <v>0</v>
      </c>
      <c r="AB228">
        <v>12.69</v>
      </c>
      <c r="AC228">
        <v>0</v>
      </c>
      <c r="AD228">
        <v>1</v>
      </c>
      <c r="AE228">
        <v>1</v>
      </c>
      <c r="AF228" t="s">
        <v>6</v>
      </c>
      <c r="AG228">
        <v>6.48</v>
      </c>
      <c r="AH228">
        <v>2</v>
      </c>
      <c r="AI228">
        <v>34650718</v>
      </c>
      <c r="AJ228">
        <v>244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ROW(Source!A201)</f>
        <v>201</v>
      </c>
      <c r="B229">
        <v>34650719</v>
      </c>
      <c r="C229">
        <v>34650716</v>
      </c>
      <c r="D229">
        <v>32164293</v>
      </c>
      <c r="E229">
        <v>1</v>
      </c>
      <c r="F229">
        <v>1</v>
      </c>
      <c r="G229">
        <v>1</v>
      </c>
      <c r="H229">
        <v>1</v>
      </c>
      <c r="I229" t="s">
        <v>457</v>
      </c>
      <c r="J229" t="s">
        <v>6</v>
      </c>
      <c r="K229" t="s">
        <v>458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X229">
        <v>6.48</v>
      </c>
      <c r="Y229">
        <v>0</v>
      </c>
      <c r="Z229">
        <v>0</v>
      </c>
      <c r="AA229">
        <v>0</v>
      </c>
      <c r="AB229">
        <v>12.92</v>
      </c>
      <c r="AC229">
        <v>0</v>
      </c>
      <c r="AD229">
        <v>1</v>
      </c>
      <c r="AE229">
        <v>1</v>
      </c>
      <c r="AF229" t="s">
        <v>6</v>
      </c>
      <c r="AG229">
        <v>6.48</v>
      </c>
      <c r="AH229">
        <v>2</v>
      </c>
      <c r="AI229">
        <v>34650717</v>
      </c>
      <c r="AJ229">
        <v>245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ROW(Source!A201)</f>
        <v>201</v>
      </c>
      <c r="B230">
        <v>34650720</v>
      </c>
      <c r="C230">
        <v>34650716</v>
      </c>
      <c r="D230">
        <v>32163330</v>
      </c>
      <c r="E230">
        <v>1</v>
      </c>
      <c r="F230">
        <v>1</v>
      </c>
      <c r="G230">
        <v>1</v>
      </c>
      <c r="H230">
        <v>1</v>
      </c>
      <c r="I230" t="s">
        <v>459</v>
      </c>
      <c r="J230" t="s">
        <v>6</v>
      </c>
      <c r="K230" t="s">
        <v>460</v>
      </c>
      <c r="L230">
        <v>1191</v>
      </c>
      <c r="N230">
        <v>1013</v>
      </c>
      <c r="O230" t="s">
        <v>405</v>
      </c>
      <c r="P230" t="s">
        <v>405</v>
      </c>
      <c r="Q230">
        <v>1</v>
      </c>
      <c r="X230">
        <v>6.48</v>
      </c>
      <c r="Y230">
        <v>0</v>
      </c>
      <c r="Z230">
        <v>0</v>
      </c>
      <c r="AA230">
        <v>0</v>
      </c>
      <c r="AB230">
        <v>12.69</v>
      </c>
      <c r="AC230">
        <v>0</v>
      </c>
      <c r="AD230">
        <v>1</v>
      </c>
      <c r="AE230">
        <v>1</v>
      </c>
      <c r="AF230" t="s">
        <v>6</v>
      </c>
      <c r="AG230">
        <v>6.48</v>
      </c>
      <c r="AH230">
        <v>2</v>
      </c>
      <c r="AI230">
        <v>34650718</v>
      </c>
      <c r="AJ230">
        <v>246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2019-01-23T06:38:52Z</cp:lastPrinted>
  <dcterms:created xsi:type="dcterms:W3CDTF">2019-01-23T06:36:56Z</dcterms:created>
  <dcterms:modified xsi:type="dcterms:W3CDTF">2019-02-25T12:44:50Z</dcterms:modified>
</cp:coreProperties>
</file>