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7" i="1"/>
  <c r="AK37" i="1"/>
  <c r="F92" i="6" s="1"/>
  <c r="AK35" i="1"/>
  <c r="F84" i="6" s="1"/>
  <c r="ER35" i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S30" i="1"/>
  <c r="R30" i="1" s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CT31" i="1" s="1"/>
  <c r="S31" i="1" s="1"/>
  <c r="U68" i="6" s="1"/>
  <c r="AG31" i="1"/>
  <c r="CU31" i="1" s="1"/>
  <c r="T31" i="1" s="1"/>
  <c r="AH31" i="1"/>
  <c r="H74" i="6" s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CT33" i="1" s="1"/>
  <c r="S33" i="1" s="1"/>
  <c r="U77" i="6" s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CT39" i="1" s="1"/>
  <c r="S39" i="1" s="1"/>
  <c r="U101" i="6" s="1"/>
  <c r="AG39" i="1"/>
  <c r="CU39" i="1" s="1"/>
  <c r="T39" i="1" s="1"/>
  <c r="AH39" i="1"/>
  <c r="H104" i="6" s="1"/>
  <c r="AI39" i="1"/>
  <c r="CW39" i="1" s="1"/>
  <c r="V39" i="1" s="1"/>
  <c r="AJ39" i="1"/>
  <c r="CX39" i="1"/>
  <c r="W39" i="1" s="1"/>
  <c r="FR39" i="1"/>
  <c r="GL39" i="1"/>
  <c r="GN39" i="1"/>
  <c r="GO39" i="1"/>
  <c r="GV39" i="1"/>
  <c r="GX39" i="1" s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Q40" i="1"/>
  <c r="P40" i="1" s="1"/>
  <c r="CW40" i="1"/>
  <c r="V40" i="1" s="1"/>
  <c r="FR40" i="1"/>
  <c r="GL40" i="1"/>
  <c r="GN40" i="1"/>
  <c r="GO40" i="1"/>
  <c r="GV40" i="1"/>
  <c r="GX40" i="1"/>
  <c r="C41" i="1"/>
  <c r="D41" i="1"/>
  <c r="AC41" i="1"/>
  <c r="AE41" i="1"/>
  <c r="AD41" i="1" s="1"/>
  <c r="CR41" i="1" s="1"/>
  <c r="Q41" i="1" s="1"/>
  <c r="AF41" i="1"/>
  <c r="AG41" i="1"/>
  <c r="AH41" i="1"/>
  <c r="AI41" i="1"/>
  <c r="CW41" i="1" s="1"/>
  <c r="V41" i="1" s="1"/>
  <c r="AJ41" i="1"/>
  <c r="CX41" i="1" s="1"/>
  <c r="W41" i="1" s="1"/>
  <c r="CQ41" i="1"/>
  <c r="P41" i="1" s="1"/>
  <c r="CU41" i="1"/>
  <c r="T41" i="1" s="1"/>
  <c r="FR41" i="1"/>
  <c r="GL41" i="1"/>
  <c r="GN41" i="1"/>
  <c r="GO41" i="1"/>
  <c r="GV41" i="1"/>
  <c r="GX41" i="1"/>
  <c r="C42" i="1"/>
  <c r="D42" i="1"/>
  <c r="AC42" i="1"/>
  <c r="AE42" i="1"/>
  <c r="AD42" i="1" s="1"/>
  <c r="CR42" i="1" s="1"/>
  <c r="Q42" i="1" s="1"/>
  <c r="AF42" i="1"/>
  <c r="AG42" i="1"/>
  <c r="CU42" i="1" s="1"/>
  <c r="T42" i="1" s="1"/>
  <c r="AH42" i="1"/>
  <c r="CV42" i="1" s="1"/>
  <c r="U42" i="1" s="1"/>
  <c r="AI42" i="1"/>
  <c r="CW42" i="1" s="1"/>
  <c r="V42" i="1" s="1"/>
  <c r="AJ42" i="1"/>
  <c r="CQ42" i="1"/>
  <c r="P42" i="1" s="1"/>
  <c r="CT42" i="1"/>
  <c r="S42" i="1" s="1"/>
  <c r="CX42" i="1"/>
  <c r="W42" i="1" s="1"/>
  <c r="FR42" i="1"/>
  <c r="GL42" i="1"/>
  <c r="GN42" i="1"/>
  <c r="GP42" i="1"/>
  <c r="GV42" i="1"/>
  <c r="GX42" i="1" s="1"/>
  <c r="C43" i="1"/>
  <c r="D43" i="1"/>
  <c r="AC43" i="1"/>
  <c r="CQ43" i="1" s="1"/>
  <c r="P43" i="1" s="1"/>
  <c r="AE43" i="1"/>
  <c r="AF43" i="1"/>
  <c r="AG43" i="1"/>
  <c r="AH43" i="1"/>
  <c r="AI43" i="1"/>
  <c r="AJ43" i="1"/>
  <c r="CX43" i="1" s="1"/>
  <c r="W43" i="1" s="1"/>
  <c r="CU43" i="1"/>
  <c r="T43" i="1" s="1"/>
  <c r="CW43" i="1"/>
  <c r="V43" i="1" s="1"/>
  <c r="FR43" i="1"/>
  <c r="GL43" i="1"/>
  <c r="GN43" i="1"/>
  <c r="GP43" i="1"/>
  <c r="GV43" i="1"/>
  <c r="GX43" i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CT45" i="1" s="1"/>
  <c r="S45" i="1" s="1"/>
  <c r="AG45" i="1"/>
  <c r="CU45" i="1" s="1"/>
  <c r="T45" i="1" s="1"/>
  <c r="AH45" i="1"/>
  <c r="AI45" i="1"/>
  <c r="CW45" i="1" s="1"/>
  <c r="V45" i="1" s="1"/>
  <c r="AJ45" i="1"/>
  <c r="CX45" i="1" s="1"/>
  <c r="W45" i="1" s="1"/>
  <c r="CV45" i="1"/>
  <c r="U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CS47" i="1" s="1"/>
  <c r="R47" i="1" s="1"/>
  <c r="GK47" i="1" s="1"/>
  <c r="AF47" i="1"/>
  <c r="CT47" i="1" s="1"/>
  <c r="S47" i="1" s="1"/>
  <c r="AG47" i="1"/>
  <c r="CU47" i="1" s="1"/>
  <c r="T47" i="1" s="1"/>
  <c r="AH47" i="1"/>
  <c r="AI47" i="1"/>
  <c r="CW47" i="1" s="1"/>
  <c r="V47" i="1" s="1"/>
  <c r="AJ47" i="1"/>
  <c r="GX126" i="6" s="1"/>
  <c r="CV47" i="1"/>
  <c r="U47" i="1" s="1"/>
  <c r="FR47" i="1"/>
  <c r="GL47" i="1"/>
  <c r="GO47" i="1"/>
  <c r="GP47" i="1"/>
  <c r="GV47" i="1"/>
  <c r="GX47" i="1" s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CS49" i="1" s="1"/>
  <c r="R49" i="1" s="1"/>
  <c r="GK49" i="1" s="1"/>
  <c r="AF49" i="1"/>
  <c r="CT49" i="1" s="1"/>
  <c r="S49" i="1" s="1"/>
  <c r="AG49" i="1"/>
  <c r="CU49" i="1" s="1"/>
  <c r="T49" i="1" s="1"/>
  <c r="AH49" i="1"/>
  <c r="AI49" i="1"/>
  <c r="CW49" i="1" s="1"/>
  <c r="V49" i="1" s="1"/>
  <c r="AJ49" i="1"/>
  <c r="GX129" i="6" s="1"/>
  <c r="CV49" i="1"/>
  <c r="U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S50" i="1"/>
  <c r="R50" i="1" s="1"/>
  <c r="GK50" i="1" s="1"/>
  <c r="CV50" i="1"/>
  <c r="U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U132" i="6" s="1"/>
  <c r="AD51" i="1"/>
  <c r="CR51" i="1" s="1"/>
  <c r="Q51" i="1" s="1"/>
  <c r="AE51" i="1"/>
  <c r="AF51" i="1"/>
  <c r="AG51" i="1"/>
  <c r="GW132" i="6" s="1"/>
  <c r="AH51" i="1"/>
  <c r="CV51" i="1" s="1"/>
  <c r="U51" i="1" s="1"/>
  <c r="AI51" i="1"/>
  <c r="AJ51" i="1"/>
  <c r="GX132" i="6" s="1"/>
  <c r="CS51" i="1"/>
  <c r="R51" i="1" s="1"/>
  <c r="GK51" i="1" s="1"/>
  <c r="CT51" i="1"/>
  <c r="S51" i="1" s="1"/>
  <c r="CW51" i="1"/>
  <c r="V51" i="1" s="1"/>
  <c r="FR51" i="1"/>
  <c r="GL51" i="1"/>
  <c r="GO51" i="1"/>
  <c r="GP51" i="1"/>
  <c r="GV51" i="1"/>
  <c r="GX51" i="1" s="1"/>
  <c r="AC52" i="1"/>
  <c r="AE52" i="1"/>
  <c r="AD52" i="1" s="1"/>
  <c r="CR52" i="1" s="1"/>
  <c r="Q52" i="1" s="1"/>
  <c r="AF52" i="1"/>
  <c r="AG52" i="1"/>
  <c r="CU52" i="1" s="1"/>
  <c r="T52" i="1" s="1"/>
  <c r="AH52" i="1"/>
  <c r="CV52" i="1" s="1"/>
  <c r="U52" i="1" s="1"/>
  <c r="AI52" i="1"/>
  <c r="CW52" i="1" s="1"/>
  <c r="V52" i="1" s="1"/>
  <c r="AJ52" i="1"/>
  <c r="CQ52" i="1"/>
  <c r="P52" i="1" s="1"/>
  <c r="CT52" i="1"/>
  <c r="S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CT53" i="1" s="1"/>
  <c r="S53" i="1" s="1"/>
  <c r="AG53" i="1"/>
  <c r="CU53" i="1" s="1"/>
  <c r="T53" i="1" s="1"/>
  <c r="AH53" i="1"/>
  <c r="CV53" i="1" s="1"/>
  <c r="U53" i="1" s="1"/>
  <c r="AI53" i="1"/>
  <c r="AJ53" i="1"/>
  <c r="CX53" i="1" s="1"/>
  <c r="W53" i="1" s="1"/>
  <c r="CW53" i="1"/>
  <c r="V53" i="1" s="1"/>
  <c r="FR53" i="1"/>
  <c r="GL53" i="1"/>
  <c r="GO53" i="1"/>
  <c r="GP53" i="1"/>
  <c r="GV53" i="1"/>
  <c r="GX53" i="1"/>
  <c r="AC54" i="1"/>
  <c r="AD54" i="1"/>
  <c r="AB54" i="1" s="1"/>
  <c r="AE54" i="1"/>
  <c r="AF54" i="1"/>
  <c r="CT54" i="1" s="1"/>
  <c r="S54" i="1" s="1"/>
  <c r="AG54" i="1"/>
  <c r="CU54" i="1" s="1"/>
  <c r="T54" i="1" s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W54" i="1"/>
  <c r="V54" i="1" s="1"/>
  <c r="FR54" i="1"/>
  <c r="GL54" i="1"/>
  <c r="GO54" i="1"/>
  <c r="GP54" i="1"/>
  <c r="GV54" i="1"/>
  <c r="GX54" i="1"/>
  <c r="AC55" i="1"/>
  <c r="AD55" i="1"/>
  <c r="AE55" i="1"/>
  <c r="CS55" i="1" s="1"/>
  <c r="R55" i="1" s="1"/>
  <c r="GK55" i="1" s="1"/>
  <c r="AF55" i="1"/>
  <c r="CT55" i="1" s="1"/>
  <c r="S55" i="1" s="1"/>
  <c r="AG55" i="1"/>
  <c r="GW138" i="6" s="1"/>
  <c r="AH55" i="1"/>
  <c r="CV55" i="1" s="1"/>
  <c r="U55" i="1" s="1"/>
  <c r="AI55" i="1"/>
  <c r="AJ55" i="1"/>
  <c r="CX55" i="1" s="1"/>
  <c r="W55" i="1" s="1"/>
  <c r="CU55" i="1"/>
  <c r="T55" i="1" s="1"/>
  <c r="CW55" i="1"/>
  <c r="V55" i="1" s="1"/>
  <c r="FR55" i="1"/>
  <c r="GL55" i="1"/>
  <c r="GO55" i="1"/>
  <c r="GP55" i="1"/>
  <c r="GV55" i="1"/>
  <c r="GX55" i="1" s="1"/>
  <c r="AC56" i="1"/>
  <c r="AE56" i="1"/>
  <c r="AD56" i="1" s="1"/>
  <c r="AB56" i="1" s="1"/>
  <c r="AF56" i="1"/>
  <c r="CT56" i="1" s="1"/>
  <c r="S56" i="1" s="1"/>
  <c r="AG56" i="1"/>
  <c r="AH56" i="1"/>
  <c r="CV56" i="1" s="1"/>
  <c r="U56" i="1" s="1"/>
  <c r="AI56" i="1"/>
  <c r="CW56" i="1" s="1"/>
  <c r="V56" i="1" s="1"/>
  <c r="AJ56" i="1"/>
  <c r="CX56" i="1" s="1"/>
  <c r="W56" i="1" s="1"/>
  <c r="CQ56" i="1"/>
  <c r="P56" i="1" s="1"/>
  <c r="CU56" i="1"/>
  <c r="T56" i="1" s="1"/>
  <c r="FR56" i="1"/>
  <c r="GL56" i="1"/>
  <c r="GO56" i="1"/>
  <c r="GP56" i="1"/>
  <c r="GV56" i="1"/>
  <c r="GX56" i="1" s="1"/>
  <c r="T57" i="1"/>
  <c r="AC57" i="1"/>
  <c r="AD57" i="1"/>
  <c r="CR57" i="1" s="1"/>
  <c r="Q57" i="1" s="1"/>
  <c r="AE57" i="1"/>
  <c r="CS57" i="1" s="1"/>
  <c r="R57" i="1" s="1"/>
  <c r="GK57" i="1" s="1"/>
  <c r="AF57" i="1"/>
  <c r="CT57" i="1" s="1"/>
  <c r="S57" i="1" s="1"/>
  <c r="AG57" i="1"/>
  <c r="GW141" i="6" s="1"/>
  <c r="AH57" i="1"/>
  <c r="CV57" i="1" s="1"/>
  <c r="U57" i="1" s="1"/>
  <c r="AI57" i="1"/>
  <c r="AJ57" i="1"/>
  <c r="GX141" i="6" s="1"/>
  <c r="CU57" i="1"/>
  <c r="CW57" i="1"/>
  <c r="V57" i="1" s="1"/>
  <c r="CX57" i="1"/>
  <c r="W57" i="1" s="1"/>
  <c r="FR57" i="1"/>
  <c r="GL57" i="1"/>
  <c r="GO57" i="1"/>
  <c r="GP57" i="1"/>
  <c r="GV57" i="1"/>
  <c r="GX57" i="1"/>
  <c r="AC58" i="1"/>
  <c r="AD58" i="1"/>
  <c r="CR58" i="1" s="1"/>
  <c r="Q58" i="1" s="1"/>
  <c r="AE58" i="1"/>
  <c r="CS58" i="1" s="1"/>
  <c r="R58" i="1" s="1"/>
  <c r="GK58" i="1" s="1"/>
  <c r="AF58" i="1"/>
  <c r="AG58" i="1"/>
  <c r="CU58" i="1" s="1"/>
  <c r="T58" i="1" s="1"/>
  <c r="AH58" i="1"/>
  <c r="CV58" i="1" s="1"/>
  <c r="U58" i="1" s="1"/>
  <c r="AI58" i="1"/>
  <c r="CW58" i="1" s="1"/>
  <c r="V58" i="1" s="1"/>
  <c r="AJ58" i="1"/>
  <c r="CQ58" i="1"/>
  <c r="P58" i="1" s="1"/>
  <c r="CT58" i="1"/>
  <c r="S58" i="1" s="1"/>
  <c r="CX58" i="1"/>
  <c r="W58" i="1" s="1"/>
  <c r="FR58" i="1"/>
  <c r="GL58" i="1"/>
  <c r="GO58" i="1"/>
  <c r="GP58" i="1"/>
  <c r="GV58" i="1"/>
  <c r="GX58" i="1" s="1"/>
  <c r="AC59" i="1"/>
  <c r="CQ59" i="1" s="1"/>
  <c r="P59" i="1" s="1"/>
  <c r="U144" i="6" s="1"/>
  <c r="AE59" i="1"/>
  <c r="CS59" i="1" s="1"/>
  <c r="R59" i="1" s="1"/>
  <c r="GK59" i="1" s="1"/>
  <c r="AF59" i="1"/>
  <c r="AG59" i="1"/>
  <c r="CU59" i="1" s="1"/>
  <c r="T59" i="1" s="1"/>
  <c r="AH59" i="1"/>
  <c r="CV59" i="1" s="1"/>
  <c r="U59" i="1" s="1"/>
  <c r="AI59" i="1"/>
  <c r="CW59" i="1" s="1"/>
  <c r="V59" i="1" s="1"/>
  <c r="AJ59" i="1"/>
  <c r="GX144" i="6" s="1"/>
  <c r="CT59" i="1"/>
  <c r="S59" i="1" s="1"/>
  <c r="CX59" i="1"/>
  <c r="W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CT60" i="1" s="1"/>
  <c r="S60" i="1" s="1"/>
  <c r="AG60" i="1"/>
  <c r="CU60" i="1" s="1"/>
  <c r="T60" i="1" s="1"/>
  <c r="AH60" i="1"/>
  <c r="CV60" i="1" s="1"/>
  <c r="U60" i="1" s="1"/>
  <c r="AI60" i="1"/>
  <c r="CW60" i="1" s="1"/>
  <c r="V60" i="1" s="1"/>
  <c r="AJ60" i="1"/>
  <c r="CQ60" i="1"/>
  <c r="P60" i="1" s="1"/>
  <c r="CX60" i="1"/>
  <c r="W60" i="1" s="1"/>
  <c r="FR60" i="1"/>
  <c r="GL60" i="1"/>
  <c r="GO60" i="1"/>
  <c r="GP60" i="1"/>
  <c r="GV60" i="1"/>
  <c r="GX60" i="1" s="1"/>
  <c r="AC61" i="1"/>
  <c r="CQ61" i="1" s="1"/>
  <c r="P61" i="1" s="1"/>
  <c r="U147" i="6" s="1"/>
  <c r="AD61" i="1"/>
  <c r="CR61" i="1" s="1"/>
  <c r="Q61" i="1" s="1"/>
  <c r="AE61" i="1"/>
  <c r="CS61" i="1" s="1"/>
  <c r="R61" i="1" s="1"/>
  <c r="GK61" i="1" s="1"/>
  <c r="AF61" i="1"/>
  <c r="CT61" i="1" s="1"/>
  <c r="S61" i="1" s="1"/>
  <c r="AG61" i="1"/>
  <c r="GW147" i="6" s="1"/>
  <c r="AH61" i="1"/>
  <c r="CV61" i="1" s="1"/>
  <c r="U61" i="1" s="1"/>
  <c r="AI61" i="1"/>
  <c r="CW61" i="1" s="1"/>
  <c r="V61" i="1" s="1"/>
  <c r="AJ61" i="1"/>
  <c r="CX61" i="1" s="1"/>
  <c r="W61" i="1" s="1"/>
  <c r="CU61" i="1"/>
  <c r="T61" i="1" s="1"/>
  <c r="FR61" i="1"/>
  <c r="GL61" i="1"/>
  <c r="GO61" i="1"/>
  <c r="GP61" i="1"/>
  <c r="GV61" i="1"/>
  <c r="GX61" i="1" s="1"/>
  <c r="AC62" i="1"/>
  <c r="AD62" i="1"/>
  <c r="CR62" i="1" s="1"/>
  <c r="Q62" i="1" s="1"/>
  <c r="AE62" i="1"/>
  <c r="CS62" i="1" s="1"/>
  <c r="R62" i="1" s="1"/>
  <c r="GK62" i="1" s="1"/>
  <c r="AF62" i="1"/>
  <c r="CT62" i="1" s="1"/>
  <c r="S62" i="1" s="1"/>
  <c r="AG62" i="1"/>
  <c r="AH62" i="1"/>
  <c r="CV62" i="1" s="1"/>
  <c r="U62" i="1" s="1"/>
  <c r="AI62" i="1"/>
  <c r="CW62" i="1" s="1"/>
  <c r="V62" i="1" s="1"/>
  <c r="AJ62" i="1"/>
  <c r="CQ62" i="1"/>
  <c r="P62" i="1" s="1"/>
  <c r="CU62" i="1"/>
  <c r="T62" i="1" s="1"/>
  <c r="CX62" i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AG63" i="1"/>
  <c r="GW150" i="6" s="1"/>
  <c r="AH63" i="1"/>
  <c r="CV63" i="1" s="1"/>
  <c r="U63" i="1" s="1"/>
  <c r="AI63" i="1"/>
  <c r="CW63" i="1" s="1"/>
  <c r="V63" i="1" s="1"/>
  <c r="AJ63" i="1"/>
  <c r="GX150" i="6" s="1"/>
  <c r="CT63" i="1"/>
  <c r="S63" i="1" s="1"/>
  <c r="CX63" i="1"/>
  <c r="W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AG64" i="1"/>
  <c r="CU64" i="1" s="1"/>
  <c r="T64" i="1" s="1"/>
  <c r="AH64" i="1"/>
  <c r="CV64" i="1" s="1"/>
  <c r="U64" i="1" s="1"/>
  <c r="AI64" i="1"/>
  <c r="CW64" i="1" s="1"/>
  <c r="V64" i="1" s="1"/>
  <c r="AJ64" i="1"/>
  <c r="CQ64" i="1"/>
  <c r="P64" i="1" s="1"/>
  <c r="CT64" i="1"/>
  <c r="S64" i="1" s="1"/>
  <c r="CX64" i="1"/>
  <c r="W64" i="1" s="1"/>
  <c r="FR64" i="1"/>
  <c r="GL64" i="1"/>
  <c r="GO64" i="1"/>
  <c r="GP64" i="1"/>
  <c r="GV64" i="1"/>
  <c r="GX64" i="1" s="1"/>
  <c r="AC65" i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CT67" i="1" s="1"/>
  <c r="S67" i="1" s="1"/>
  <c r="AG67" i="1"/>
  <c r="GW156" i="6" s="1"/>
  <c r="AH67" i="1"/>
  <c r="CV67" i="1" s="1"/>
  <c r="U67" i="1" s="1"/>
  <c r="AI67" i="1"/>
  <c r="AJ67" i="1"/>
  <c r="CX67" i="1" s="1"/>
  <c r="W67" i="1" s="1"/>
  <c r="CQ67" i="1"/>
  <c r="P67" i="1" s="1"/>
  <c r="U156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AE68" i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W68" i="1"/>
  <c r="V68" i="1" s="1"/>
  <c r="FR68" i="1"/>
  <c r="GL68" i="1"/>
  <c r="GO68" i="1"/>
  <c r="GP68" i="1"/>
  <c r="GV68" i="1"/>
  <c r="GX68" i="1"/>
  <c r="AC69" i="1"/>
  <c r="AE69" i="1"/>
  <c r="AD69" i="1" s="1"/>
  <c r="CR69" i="1" s="1"/>
  <c r="Q69" i="1" s="1"/>
  <c r="AF69" i="1"/>
  <c r="CT69" i="1" s="1"/>
  <c r="S69" i="1" s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 s="1"/>
  <c r="P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AE71" i="1"/>
  <c r="AD71" i="1" s="1"/>
  <c r="CR71" i="1" s="1"/>
  <c r="Q71" i="1" s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W71" i="1" s="1"/>
  <c r="FR71" i="1"/>
  <c r="GL71" i="1"/>
  <c r="GO71" i="1"/>
  <c r="GP71" i="1"/>
  <c r="GV71" i="1"/>
  <c r="GX71" i="1" s="1"/>
  <c r="AC72" i="1"/>
  <c r="CQ72" i="1" s="1"/>
  <c r="P72" i="1" s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AI72" i="1"/>
  <c r="CW72" i="1" s="1"/>
  <c r="V72" i="1" s="1"/>
  <c r="AJ72" i="1"/>
  <c r="CX72" i="1" s="1"/>
  <c r="W72" i="1" s="1"/>
  <c r="CV72" i="1"/>
  <c r="U72" i="1" s="1"/>
  <c r="FR72" i="1"/>
  <c r="GL72" i="1"/>
  <c r="GO72" i="1"/>
  <c r="GP72" i="1"/>
  <c r="GV72" i="1"/>
  <c r="GX72" i="1" s="1"/>
  <c r="AC73" i="1"/>
  <c r="CQ73" i="1" s="1"/>
  <c r="P73" i="1" s="1"/>
  <c r="AE73" i="1"/>
  <c r="AD73" i="1" s="1"/>
  <c r="CR73" i="1" s="1"/>
  <c r="Q73" i="1" s="1"/>
  <c r="AF73" i="1"/>
  <c r="AG73" i="1"/>
  <c r="CU73" i="1" s="1"/>
  <c r="T73" i="1" s="1"/>
  <c r="AH73" i="1"/>
  <c r="AI73" i="1"/>
  <c r="CW73" i="1" s="1"/>
  <c r="V73" i="1" s="1"/>
  <c r="AJ73" i="1"/>
  <c r="CT73" i="1"/>
  <c r="S73" i="1" s="1"/>
  <c r="CV73" i="1"/>
  <c r="U73" i="1" s="1"/>
  <c r="CX73" i="1"/>
  <c r="W73" i="1" s="1"/>
  <c r="FR73" i="1"/>
  <c r="GL73" i="1"/>
  <c r="GO73" i="1"/>
  <c r="GP73" i="1"/>
  <c r="GV73" i="1"/>
  <c r="GX73" i="1" s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G22" i="1" l="1"/>
  <c r="AC159" i="6"/>
  <c r="AB40" i="1"/>
  <c r="GW135" i="6"/>
  <c r="GW144" i="6"/>
  <c r="GX156" i="6"/>
  <c r="GX147" i="6"/>
  <c r="GX135" i="6"/>
  <c r="GW71" i="6"/>
  <c r="CS69" i="1"/>
  <c r="R69" i="1" s="1"/>
  <c r="CU65" i="1"/>
  <c r="T65" i="1" s="1"/>
  <c r="AD65" i="1"/>
  <c r="CR65" i="1" s="1"/>
  <c r="Q65" i="1" s="1"/>
  <c r="CS64" i="1"/>
  <c r="R64" i="1" s="1"/>
  <c r="GK64" i="1" s="1"/>
  <c r="CU63" i="1"/>
  <c r="T63" i="1" s="1"/>
  <c r="AD63" i="1"/>
  <c r="CR63" i="1" s="1"/>
  <c r="Q63" i="1" s="1"/>
  <c r="AB58" i="1"/>
  <c r="CS56" i="1"/>
  <c r="R56" i="1" s="1"/>
  <c r="GK56" i="1" s="1"/>
  <c r="AD53" i="1"/>
  <c r="CS52" i="1"/>
  <c r="R52" i="1" s="1"/>
  <c r="GK52" i="1" s="1"/>
  <c r="CX51" i="1"/>
  <c r="W51" i="1" s="1"/>
  <c r="CX49" i="1"/>
  <c r="W49" i="1" s="1"/>
  <c r="CS42" i="1"/>
  <c r="R42" i="1" s="1"/>
  <c r="GK42" i="1" s="1"/>
  <c r="CS41" i="1"/>
  <c r="R41" i="1" s="1"/>
  <c r="GK41" i="1" s="1"/>
  <c r="GX62" i="6"/>
  <c r="GW126" i="6"/>
  <c r="GX153" i="6"/>
  <c r="CP69" i="1"/>
  <c r="O69" i="1" s="1"/>
  <c r="AB52" i="1"/>
  <c r="AB42" i="1"/>
  <c r="GW129" i="6"/>
  <c r="AB62" i="1"/>
  <c r="AD60" i="1"/>
  <c r="CR60" i="1" s="1"/>
  <c r="Q60" i="1" s="1"/>
  <c r="AD59" i="1"/>
  <c r="CR59" i="1" s="1"/>
  <c r="Q59" i="1" s="1"/>
  <c r="CU51" i="1"/>
  <c r="T51" i="1" s="1"/>
  <c r="CX47" i="1"/>
  <c r="W47" i="1" s="1"/>
  <c r="CS40" i="1"/>
  <c r="R40" i="1" s="1"/>
  <c r="GK40" i="1" s="1"/>
  <c r="CS27" i="1"/>
  <c r="R27" i="1" s="1"/>
  <c r="GK27" i="1" s="1"/>
  <c r="CS26" i="1"/>
  <c r="R26" i="1" s="1"/>
  <c r="GK26" i="1" s="1"/>
  <c r="GX138" i="6"/>
  <c r="FJ159" i="6"/>
  <c r="S158" i="6"/>
  <c r="J158" i="6" s="1"/>
  <c r="K156" i="6"/>
  <c r="T156" i="6"/>
  <c r="H156" i="6"/>
  <c r="CP67" i="1"/>
  <c r="O67" i="1" s="1"/>
  <c r="CP66" i="1"/>
  <c r="O66" i="1" s="1"/>
  <c r="T153" i="6"/>
  <c r="H153" i="6"/>
  <c r="CQ65" i="1"/>
  <c r="P65" i="1" s="1"/>
  <c r="U153" i="6" s="1"/>
  <c r="CP64" i="1"/>
  <c r="O64" i="1" s="1"/>
  <c r="AB63" i="1"/>
  <c r="H150" i="6"/>
  <c r="T150" i="6"/>
  <c r="CQ63" i="1"/>
  <c r="P63" i="1" s="1"/>
  <c r="U150" i="6" s="1"/>
  <c r="CP62" i="1"/>
  <c r="O62" i="1" s="1"/>
  <c r="S149" i="6"/>
  <c r="J149" i="6" s="1"/>
  <c r="K147" i="6"/>
  <c r="AB61" i="1"/>
  <c r="T147" i="6"/>
  <c r="H147" i="6"/>
  <c r="CP60" i="1"/>
  <c r="O60" i="1" s="1"/>
  <c r="S146" i="6"/>
  <c r="J146" i="6" s="1"/>
  <c r="K144" i="6"/>
  <c r="AB59" i="1"/>
  <c r="T144" i="6"/>
  <c r="H144" i="6"/>
  <c r="CP58" i="1"/>
  <c r="O58" i="1" s="1"/>
  <c r="H141" i="6"/>
  <c r="T141" i="6"/>
  <c r="CQ57" i="1"/>
  <c r="P57" i="1" s="1"/>
  <c r="U141" i="6" s="1"/>
  <c r="CZ56" i="1"/>
  <c r="Y56" i="1" s="1"/>
  <c r="T138" i="6"/>
  <c r="H138" i="6"/>
  <c r="CQ55" i="1"/>
  <c r="P55" i="1" s="1"/>
  <c r="U138" i="6" s="1"/>
  <c r="AB55" i="1"/>
  <c r="CP52" i="1"/>
  <c r="O52" i="1" s="1"/>
  <c r="T135" i="6"/>
  <c r="H135" i="6"/>
  <c r="CQ53" i="1"/>
  <c r="P53" i="1" s="1"/>
  <c r="U135" i="6" s="1"/>
  <c r="AB53" i="1"/>
  <c r="S134" i="6"/>
  <c r="J134" i="6" s="1"/>
  <c r="K132" i="6"/>
  <c r="AB51" i="1"/>
  <c r="T132" i="6"/>
  <c r="H132" i="6"/>
  <c r="CP51" i="1"/>
  <c r="O51" i="1" s="1"/>
  <c r="T129" i="6"/>
  <c r="H129" i="6"/>
  <c r="T126" i="6"/>
  <c r="H126" i="6"/>
  <c r="CS45" i="1"/>
  <c r="R45" i="1" s="1"/>
  <c r="CY45" i="1" s="1"/>
  <c r="X45" i="1" s="1"/>
  <c r="U123" i="6" s="1"/>
  <c r="K123" i="6" s="1"/>
  <c r="H122" i="6"/>
  <c r="H123" i="6"/>
  <c r="GM122" i="6"/>
  <c r="I122" i="6" s="1"/>
  <c r="H124" i="6"/>
  <c r="T124" i="6"/>
  <c r="T123" i="6"/>
  <c r="CT43" i="1"/>
  <c r="S43" i="1" s="1"/>
  <c r="U113" i="6" s="1"/>
  <c r="T113" i="6"/>
  <c r="T116" i="6"/>
  <c r="H113" i="6"/>
  <c r="T117" i="6"/>
  <c r="H116" i="6"/>
  <c r="H117" i="6"/>
  <c r="AD43" i="1"/>
  <c r="CR43" i="1" s="1"/>
  <c r="Q43" i="1" s="1"/>
  <c r="U114" i="6" s="1"/>
  <c r="K114" i="6" s="1"/>
  <c r="GM115" i="6"/>
  <c r="I115" i="6" s="1"/>
  <c r="H115" i="6"/>
  <c r="CV43" i="1"/>
  <c r="U43" i="1" s="1"/>
  <c r="I118" i="6" s="1"/>
  <c r="H118" i="6"/>
  <c r="CS43" i="1"/>
  <c r="R43" i="1" s="1"/>
  <c r="CV39" i="1"/>
  <c r="U39" i="1" s="1"/>
  <c r="I104" i="6" s="1"/>
  <c r="CV41" i="1"/>
  <c r="U41" i="1" s="1"/>
  <c r="I110" i="6" s="1"/>
  <c r="H110" i="6"/>
  <c r="AB41" i="1"/>
  <c r="H106" i="6" s="1"/>
  <c r="T108" i="6"/>
  <c r="H109" i="6"/>
  <c r="T109" i="6"/>
  <c r="H108" i="6"/>
  <c r="T107" i="6"/>
  <c r="H107" i="6"/>
  <c r="CP40" i="1"/>
  <c r="O40" i="1" s="1"/>
  <c r="K101" i="6"/>
  <c r="H103" i="6"/>
  <c r="T102" i="6"/>
  <c r="H101" i="6"/>
  <c r="T103" i="6"/>
  <c r="H102" i="6"/>
  <c r="T101" i="6"/>
  <c r="CP39" i="1"/>
  <c r="O39" i="1" s="1"/>
  <c r="CT37" i="1"/>
  <c r="S37" i="1" s="1"/>
  <c r="U93" i="6" s="1"/>
  <c r="T93" i="6"/>
  <c r="H97" i="6"/>
  <c r="T96" i="6"/>
  <c r="H93" i="6"/>
  <c r="T97" i="6"/>
  <c r="H96" i="6"/>
  <c r="AD37" i="1"/>
  <c r="CR37" i="1" s="1"/>
  <c r="Q37" i="1" s="1"/>
  <c r="U94" i="6" s="1"/>
  <c r="K94" i="6" s="1"/>
  <c r="H95" i="6"/>
  <c r="GM95" i="6"/>
  <c r="I95" i="6" s="1"/>
  <c r="CV37" i="1"/>
  <c r="U37" i="1" s="1"/>
  <c r="I98" i="6" s="1"/>
  <c r="H98" i="6"/>
  <c r="AD35" i="1"/>
  <c r="CR35" i="1" s="1"/>
  <c r="Q35" i="1" s="1"/>
  <c r="H87" i="6"/>
  <c r="GM87" i="6"/>
  <c r="I87" i="6" s="1"/>
  <c r="CT35" i="1"/>
  <c r="S35" i="1" s="1"/>
  <c r="U85" i="6" s="1"/>
  <c r="T85" i="6"/>
  <c r="T88" i="6"/>
  <c r="H85" i="6"/>
  <c r="H89" i="6"/>
  <c r="T89" i="6"/>
  <c r="H88" i="6"/>
  <c r="CV35" i="1"/>
  <c r="U35" i="1" s="1"/>
  <c r="I90" i="6" s="1"/>
  <c r="H90" i="6"/>
  <c r="BY75" i="1"/>
  <c r="BY22" i="1" s="1"/>
  <c r="CV33" i="1"/>
  <c r="U33" i="1" s="1"/>
  <c r="I82" i="6" s="1"/>
  <c r="K77" i="6"/>
  <c r="T77" i="6"/>
  <c r="T80" i="6"/>
  <c r="H77" i="6"/>
  <c r="T81" i="6"/>
  <c r="H80" i="6"/>
  <c r="H81" i="6"/>
  <c r="AD33" i="1"/>
  <c r="H78" i="6" s="1"/>
  <c r="GM79" i="6"/>
  <c r="I79" i="6" s="1"/>
  <c r="H79" i="6"/>
  <c r="CV31" i="1"/>
  <c r="U31" i="1" s="1"/>
  <c r="I74" i="6" s="1"/>
  <c r="CQ31" i="1"/>
  <c r="P31" i="1" s="1"/>
  <c r="U71" i="6" s="1"/>
  <c r="K71" i="6" s="1"/>
  <c r="H71" i="6"/>
  <c r="T71" i="6"/>
  <c r="K68" i="6"/>
  <c r="T68" i="6"/>
  <c r="T72" i="6"/>
  <c r="H68" i="6"/>
  <c r="T73" i="6"/>
  <c r="H72" i="6"/>
  <c r="H73" i="6"/>
  <c r="AD31" i="1"/>
  <c r="H69" i="6" s="1"/>
  <c r="GM70" i="6"/>
  <c r="I70" i="6" s="1"/>
  <c r="H70" i="6"/>
  <c r="CY30" i="1"/>
  <c r="X30" i="1" s="1"/>
  <c r="GK30" i="1"/>
  <c r="CP30" i="1"/>
  <c r="O30" i="1" s="1"/>
  <c r="CT29" i="1"/>
  <c r="S29" i="1" s="1"/>
  <c r="U59" i="6" s="1"/>
  <c r="T59" i="6"/>
  <c r="T63" i="6"/>
  <c r="H59" i="6"/>
  <c r="H64" i="6"/>
  <c r="T64" i="6"/>
  <c r="H63" i="6"/>
  <c r="CS29" i="1"/>
  <c r="R29" i="1" s="1"/>
  <c r="GM61" i="6"/>
  <c r="H61" i="6"/>
  <c r="CV29" i="1"/>
  <c r="U29" i="1" s="1"/>
  <c r="I65" i="6" s="1"/>
  <c r="H65" i="6"/>
  <c r="CQ29" i="1"/>
  <c r="P29" i="1" s="1"/>
  <c r="U62" i="6" s="1"/>
  <c r="K62" i="6" s="1"/>
  <c r="H62" i="6"/>
  <c r="T62" i="6"/>
  <c r="BZ75" i="1"/>
  <c r="BZ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FR75" i="1"/>
  <c r="FR22" i="1" s="1"/>
  <c r="FQ75" i="1"/>
  <c r="FQ22" i="1" s="1"/>
  <c r="CJ75" i="1"/>
  <c r="CJ22" i="1" s="1"/>
  <c r="AJ75" i="1"/>
  <c r="AJ22" i="1" s="1"/>
  <c r="AD25" i="1"/>
  <c r="T47" i="6" s="1"/>
  <c r="H49" i="6"/>
  <c r="GM48" i="6"/>
  <c r="I48" i="6" s="1"/>
  <c r="H50" i="6"/>
  <c r="T50" i="6"/>
  <c r="H48" i="6"/>
  <c r="EB75" i="1"/>
  <c r="EB22" i="1" s="1"/>
  <c r="AH75" i="1"/>
  <c r="AH22" i="1" s="1"/>
  <c r="T49" i="6"/>
  <c r="CS25" i="1"/>
  <c r="R25" i="1" s="1"/>
  <c r="CY25" i="1" s="1"/>
  <c r="X25" i="1" s="1"/>
  <c r="U49" i="6" s="1"/>
  <c r="K49" i="6" s="1"/>
  <c r="CP73" i="1"/>
  <c r="O73" i="1" s="1"/>
  <c r="AF75" i="1"/>
  <c r="GB75" i="1"/>
  <c r="EA75" i="1"/>
  <c r="AI75" i="1"/>
  <c r="CY70" i="1"/>
  <c r="X70" i="1" s="1"/>
  <c r="CP71" i="1"/>
  <c r="O71" i="1" s="1"/>
  <c r="AG75" i="1"/>
  <c r="GK69" i="1"/>
  <c r="CY69" i="1"/>
  <c r="X69" i="1" s="1"/>
  <c r="CP72" i="1"/>
  <c r="O72" i="1" s="1"/>
  <c r="DY75" i="1"/>
  <c r="EG75" i="1"/>
  <c r="DD159" i="6" s="1"/>
  <c r="AO75" i="1"/>
  <c r="CS73" i="1"/>
  <c r="R73" i="1" s="1"/>
  <c r="GK73" i="1" s="1"/>
  <c r="AB73" i="1"/>
  <c r="CS72" i="1"/>
  <c r="R72" i="1" s="1"/>
  <c r="GK72" i="1" s="1"/>
  <c r="AB72" i="1"/>
  <c r="CS71" i="1"/>
  <c r="R71" i="1" s="1"/>
  <c r="AB71" i="1"/>
  <c r="CP70" i="1"/>
  <c r="O70" i="1" s="1"/>
  <c r="CR68" i="1"/>
  <c r="Q68" i="1" s="1"/>
  <c r="CP68" i="1" s="1"/>
  <c r="O68" i="1" s="1"/>
  <c r="AB68" i="1"/>
  <c r="CY63" i="1"/>
  <c r="X63" i="1" s="1"/>
  <c r="CZ63" i="1"/>
  <c r="Y63" i="1" s="1"/>
  <c r="CY59" i="1"/>
  <c r="X59" i="1" s="1"/>
  <c r="CZ59" i="1"/>
  <c r="Y59" i="1" s="1"/>
  <c r="CZ69" i="1"/>
  <c r="Y69" i="1" s="1"/>
  <c r="GM69" i="1" s="1"/>
  <c r="AB69" i="1"/>
  <c r="CY68" i="1"/>
  <c r="X68" i="1" s="1"/>
  <c r="CY67" i="1"/>
  <c r="X67" i="1" s="1"/>
  <c r="CZ67" i="1"/>
  <c r="Y67" i="1" s="1"/>
  <c r="CY65" i="1"/>
  <c r="X65" i="1" s="1"/>
  <c r="CZ65" i="1"/>
  <c r="Y65" i="1" s="1"/>
  <c r="CY62" i="1"/>
  <c r="X62" i="1" s="1"/>
  <c r="CZ62" i="1"/>
  <c r="Y62" i="1" s="1"/>
  <c r="CP59" i="1"/>
  <c r="O59" i="1" s="1"/>
  <c r="CY58" i="1"/>
  <c r="X58" i="1" s="1"/>
  <c r="CZ58" i="1"/>
  <c r="Y58" i="1" s="1"/>
  <c r="EU75" i="1"/>
  <c r="DY159" i="6" s="1"/>
  <c r="BC75" i="1"/>
  <c r="CZ68" i="1"/>
  <c r="Y68" i="1" s="1"/>
  <c r="CY64" i="1"/>
  <c r="X64" i="1" s="1"/>
  <c r="CZ64" i="1"/>
  <c r="Y64" i="1" s="1"/>
  <c r="CY61" i="1"/>
  <c r="X61" i="1" s="1"/>
  <c r="CZ61" i="1"/>
  <c r="Y61" i="1" s="1"/>
  <c r="CZ57" i="1"/>
  <c r="Y57" i="1" s="1"/>
  <c r="CY57" i="1"/>
  <c r="X57" i="1" s="1"/>
  <c r="ET75" i="1"/>
  <c r="DX159" i="6" s="1"/>
  <c r="BB75" i="1"/>
  <c r="CZ70" i="1"/>
  <c r="Y70" i="1" s="1"/>
  <c r="AB70" i="1"/>
  <c r="CY66" i="1"/>
  <c r="X66" i="1" s="1"/>
  <c r="GM66" i="1" s="1"/>
  <c r="CZ66" i="1"/>
  <c r="Y66" i="1" s="1"/>
  <c r="CP61" i="1"/>
  <c r="O61" i="1" s="1"/>
  <c r="CY60" i="1"/>
  <c r="X60" i="1" s="1"/>
  <c r="CZ60" i="1"/>
  <c r="Y60" i="1" s="1"/>
  <c r="AB67" i="1"/>
  <c r="AB66" i="1"/>
  <c r="AB65" i="1"/>
  <c r="AB64" i="1"/>
  <c r="CY56" i="1"/>
  <c r="X56" i="1" s="1"/>
  <c r="CY52" i="1"/>
  <c r="X52" i="1" s="1"/>
  <c r="CZ52" i="1"/>
  <c r="Y52" i="1" s="1"/>
  <c r="CY51" i="1"/>
  <c r="X51" i="1" s="1"/>
  <c r="CZ51" i="1"/>
  <c r="Y51" i="1" s="1"/>
  <c r="CY50" i="1"/>
  <c r="X50" i="1" s="1"/>
  <c r="CZ50" i="1"/>
  <c r="Y50" i="1" s="1"/>
  <c r="AB50" i="1"/>
  <c r="CY49" i="1"/>
  <c r="X49" i="1" s="1"/>
  <c r="CZ49" i="1"/>
  <c r="Y49" i="1" s="1"/>
  <c r="CP44" i="1"/>
  <c r="O44" i="1" s="1"/>
  <c r="CY54" i="1"/>
  <c r="X54" i="1" s="1"/>
  <c r="CZ54" i="1"/>
  <c r="Y54" i="1" s="1"/>
  <c r="CY46" i="1"/>
  <c r="X46" i="1" s="1"/>
  <c r="CZ46" i="1"/>
  <c r="Y46" i="1" s="1"/>
  <c r="CY47" i="1"/>
  <c r="X47" i="1" s="1"/>
  <c r="CZ47" i="1"/>
  <c r="Y47" i="1" s="1"/>
  <c r="AB57" i="1"/>
  <c r="CY55" i="1"/>
  <c r="X55" i="1" s="1"/>
  <c r="CZ55" i="1"/>
  <c r="Y55" i="1" s="1"/>
  <c r="CY53" i="1"/>
  <c r="X53" i="1" s="1"/>
  <c r="CZ53" i="1"/>
  <c r="Y53" i="1" s="1"/>
  <c r="CY48" i="1"/>
  <c r="X48" i="1" s="1"/>
  <c r="CZ48" i="1"/>
  <c r="Y48" i="1" s="1"/>
  <c r="CR56" i="1"/>
  <c r="Q56" i="1" s="1"/>
  <c r="CP56" i="1" s="1"/>
  <c r="O56" i="1" s="1"/>
  <c r="CR55" i="1"/>
  <c r="Q55" i="1" s="1"/>
  <c r="CR54" i="1"/>
  <c r="Q54" i="1" s="1"/>
  <c r="CP54" i="1" s="1"/>
  <c r="O54" i="1" s="1"/>
  <c r="CR53" i="1"/>
  <c r="Q53" i="1" s="1"/>
  <c r="CY42" i="1"/>
  <c r="X42" i="1" s="1"/>
  <c r="CZ42" i="1"/>
  <c r="Y42" i="1" s="1"/>
  <c r="CY38" i="1"/>
  <c r="X38" i="1" s="1"/>
  <c r="CZ38" i="1"/>
  <c r="Y38" i="1" s="1"/>
  <c r="CY34" i="1"/>
  <c r="X34" i="1" s="1"/>
  <c r="CZ34" i="1"/>
  <c r="Y34" i="1" s="1"/>
  <c r="CQ50" i="1"/>
  <c r="P50" i="1" s="1"/>
  <c r="CP50" i="1" s="1"/>
  <c r="O50" i="1" s="1"/>
  <c r="CQ49" i="1"/>
  <c r="P49" i="1" s="1"/>
  <c r="U129" i="6" s="1"/>
  <c r="AD49" i="1"/>
  <c r="CR49" i="1" s="1"/>
  <c r="Q49" i="1" s="1"/>
  <c r="CQ48" i="1"/>
  <c r="P48" i="1" s="1"/>
  <c r="AD48" i="1"/>
  <c r="CR48" i="1" s="1"/>
  <c r="Q48" i="1" s="1"/>
  <c r="CQ47" i="1"/>
  <c r="P47" i="1" s="1"/>
  <c r="U126" i="6" s="1"/>
  <c r="AD47" i="1"/>
  <c r="CR47" i="1" s="1"/>
  <c r="Q47" i="1" s="1"/>
  <c r="CQ46" i="1"/>
  <c r="P46" i="1" s="1"/>
  <c r="AD46" i="1"/>
  <c r="CR46" i="1" s="1"/>
  <c r="Q46" i="1" s="1"/>
  <c r="CQ45" i="1"/>
  <c r="P45" i="1" s="1"/>
  <c r="AD45" i="1"/>
  <c r="CS44" i="1"/>
  <c r="R44" i="1" s="1"/>
  <c r="GK44" i="1" s="1"/>
  <c r="AB44" i="1"/>
  <c r="CP42" i="1"/>
  <c r="O42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CT41" i="1"/>
  <c r="S41" i="1" s="1"/>
  <c r="U107" i="6" s="1"/>
  <c r="CZ30" i="1"/>
  <c r="Y30" i="1" s="1"/>
  <c r="CZ27" i="1"/>
  <c r="Y27" i="1" s="1"/>
  <c r="U55" i="6" s="1"/>
  <c r="K55" i="6" s="1"/>
  <c r="CY26" i="1"/>
  <c r="X26" i="1" s="1"/>
  <c r="CZ26" i="1"/>
  <c r="Y26" i="1" s="1"/>
  <c r="CS39" i="1"/>
  <c r="R39" i="1" s="1"/>
  <c r="GK39" i="1" s="1"/>
  <c r="AB39" i="1"/>
  <c r="H100" i="6" s="1"/>
  <c r="CQ38" i="1"/>
  <c r="P38" i="1" s="1"/>
  <c r="AD38" i="1"/>
  <c r="CR38" i="1" s="1"/>
  <c r="Q38" i="1" s="1"/>
  <c r="CS37" i="1"/>
  <c r="R37" i="1" s="1"/>
  <c r="AB37" i="1"/>
  <c r="H92" i="6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AB31" i="1"/>
  <c r="H67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AB24" i="1"/>
  <c r="AB27" i="1"/>
  <c r="H52" i="6" s="1"/>
  <c r="AB25" i="1"/>
  <c r="H46" i="6" s="1"/>
  <c r="GN69" i="1" l="1"/>
  <c r="AB60" i="1"/>
  <c r="FI159" i="6"/>
  <c r="CZ45" i="1"/>
  <c r="Y45" i="1" s="1"/>
  <c r="U124" i="6" s="1"/>
  <c r="K124" i="6" s="1"/>
  <c r="I61" i="6"/>
  <c r="EY159" i="6"/>
  <c r="R158" i="6"/>
  <c r="HB156" i="6"/>
  <c r="GQ156" i="6"/>
  <c r="I156" i="6"/>
  <c r="GP156" i="6"/>
  <c r="GN156" i="6"/>
  <c r="GS156" i="6"/>
  <c r="GJ156" i="6"/>
  <c r="GM67" i="1"/>
  <c r="CP65" i="1"/>
  <c r="O65" i="1" s="1"/>
  <c r="GM65" i="1" s="1"/>
  <c r="S155" i="6"/>
  <c r="J155" i="6" s="1"/>
  <c r="K153" i="6"/>
  <c r="GM52" i="1"/>
  <c r="R155" i="6"/>
  <c r="HB153" i="6"/>
  <c r="GQ153" i="6"/>
  <c r="I153" i="6"/>
  <c r="GP153" i="6"/>
  <c r="GN153" i="6"/>
  <c r="GS153" i="6"/>
  <c r="GJ153" i="6"/>
  <c r="GM64" i="1"/>
  <c r="GM62" i="1"/>
  <c r="S152" i="6"/>
  <c r="J152" i="6" s="1"/>
  <c r="K150" i="6"/>
  <c r="GN51" i="1"/>
  <c r="CP63" i="1"/>
  <c r="O63" i="1" s="1"/>
  <c r="GN63" i="1" s="1"/>
  <c r="R152" i="6"/>
  <c r="HB150" i="6"/>
  <c r="GQ150" i="6"/>
  <c r="I150" i="6"/>
  <c r="GN150" i="6"/>
  <c r="GP150" i="6"/>
  <c r="GS150" i="6"/>
  <c r="GJ150" i="6"/>
  <c r="CP55" i="1"/>
  <c r="O55" i="1" s="1"/>
  <c r="GM55" i="1" s="1"/>
  <c r="CP57" i="1"/>
  <c r="O57" i="1" s="1"/>
  <c r="GN62" i="1"/>
  <c r="R149" i="6"/>
  <c r="HB147" i="6"/>
  <c r="GQ147" i="6"/>
  <c r="I147" i="6"/>
  <c r="GJ147" i="6"/>
  <c r="GP147" i="6"/>
  <c r="GN147" i="6"/>
  <c r="GS147" i="6"/>
  <c r="GM60" i="1"/>
  <c r="R146" i="6"/>
  <c r="HB144" i="6"/>
  <c r="GQ144" i="6"/>
  <c r="I144" i="6"/>
  <c r="GP144" i="6"/>
  <c r="GS144" i="6"/>
  <c r="GN144" i="6"/>
  <c r="GJ144" i="6"/>
  <c r="GM58" i="1"/>
  <c r="GN58" i="1"/>
  <c r="S143" i="6"/>
  <c r="J143" i="6" s="1"/>
  <c r="K141" i="6"/>
  <c r="R143" i="6"/>
  <c r="HB141" i="6"/>
  <c r="GQ141" i="6"/>
  <c r="I141" i="6"/>
  <c r="GN141" i="6"/>
  <c r="GS141" i="6"/>
  <c r="GP141" i="6"/>
  <c r="GJ141" i="6"/>
  <c r="AB33" i="1"/>
  <c r="H76" i="6" s="1"/>
  <c r="CP53" i="1"/>
  <c r="O53" i="1" s="1"/>
  <c r="GN53" i="1" s="1"/>
  <c r="S140" i="6"/>
  <c r="J140" i="6" s="1"/>
  <c r="K138" i="6"/>
  <c r="R140" i="6"/>
  <c r="HB138" i="6"/>
  <c r="GQ138" i="6"/>
  <c r="I138" i="6"/>
  <c r="GP138" i="6"/>
  <c r="GN138" i="6"/>
  <c r="GS138" i="6"/>
  <c r="GJ138" i="6"/>
  <c r="S137" i="6"/>
  <c r="J137" i="6" s="1"/>
  <c r="K135" i="6"/>
  <c r="GM51" i="1"/>
  <c r="CP46" i="1"/>
  <c r="O46" i="1" s="1"/>
  <c r="GM46" i="1" s="1"/>
  <c r="CP48" i="1"/>
  <c r="O48" i="1" s="1"/>
  <c r="GN48" i="1" s="1"/>
  <c r="R137" i="6"/>
  <c r="HB135" i="6"/>
  <c r="GQ135" i="6"/>
  <c r="I135" i="6"/>
  <c r="GP135" i="6"/>
  <c r="GN135" i="6"/>
  <c r="GS135" i="6"/>
  <c r="GJ135" i="6"/>
  <c r="GN52" i="1"/>
  <c r="R134" i="6"/>
  <c r="HB132" i="6"/>
  <c r="GQ132" i="6"/>
  <c r="I132" i="6"/>
  <c r="GP132" i="6"/>
  <c r="GJ132" i="6"/>
  <c r="GN132" i="6"/>
  <c r="GS132" i="6"/>
  <c r="CZ43" i="1"/>
  <c r="Y43" i="1" s="1"/>
  <c r="U117" i="6" s="1"/>
  <c r="K117" i="6" s="1"/>
  <c r="CY43" i="1"/>
  <c r="X43" i="1" s="1"/>
  <c r="U116" i="6" s="1"/>
  <c r="K116" i="6" s="1"/>
  <c r="S131" i="6"/>
  <c r="J131" i="6" s="1"/>
  <c r="K129" i="6"/>
  <c r="R131" i="6"/>
  <c r="HB129" i="6"/>
  <c r="GQ129" i="6"/>
  <c r="I129" i="6"/>
  <c r="GP129" i="6"/>
  <c r="GS129" i="6"/>
  <c r="GN129" i="6"/>
  <c r="GJ129" i="6"/>
  <c r="S128" i="6"/>
  <c r="J128" i="6" s="1"/>
  <c r="K126" i="6"/>
  <c r="R128" i="6"/>
  <c r="HB126" i="6"/>
  <c r="GQ126" i="6"/>
  <c r="I126" i="6"/>
  <c r="GP126" i="6"/>
  <c r="GN126" i="6"/>
  <c r="GS126" i="6"/>
  <c r="GJ126" i="6"/>
  <c r="I123" i="6"/>
  <c r="HB123" i="6"/>
  <c r="GY123" i="6"/>
  <c r="GZ124" i="6"/>
  <c r="I124" i="6"/>
  <c r="HB124" i="6"/>
  <c r="GK45" i="1"/>
  <c r="K122" i="6"/>
  <c r="CR45" i="1"/>
  <c r="Q45" i="1" s="1"/>
  <c r="U121" i="6" s="1"/>
  <c r="T121" i="6"/>
  <c r="R125" i="6" s="1"/>
  <c r="H121" i="6"/>
  <c r="AD75" i="1"/>
  <c r="AD22" i="1" s="1"/>
  <c r="GK43" i="1"/>
  <c r="K115" i="6"/>
  <c r="AB35" i="1"/>
  <c r="H84" i="6" s="1"/>
  <c r="GM40" i="1"/>
  <c r="AP75" i="1"/>
  <c r="AP104" i="1" s="1"/>
  <c r="H114" i="6"/>
  <c r="I116" i="6"/>
  <c r="HC116" i="6"/>
  <c r="GY116" i="6"/>
  <c r="T114" i="6"/>
  <c r="GJ114" i="6" s="1"/>
  <c r="HC113" i="6"/>
  <c r="GK113" i="6"/>
  <c r="GJ113" i="6"/>
  <c r="I113" i="6"/>
  <c r="AB43" i="1"/>
  <c r="H112" i="6" s="1"/>
  <c r="GZ117" i="6"/>
  <c r="I117" i="6"/>
  <c r="HC117" i="6"/>
  <c r="K113" i="6"/>
  <c r="CP43" i="1"/>
  <c r="O43" i="1" s="1"/>
  <c r="CP27" i="1"/>
  <c r="O27" i="1" s="1"/>
  <c r="T86" i="6"/>
  <c r="HC86" i="6" s="1"/>
  <c r="I108" i="6"/>
  <c r="HE108" i="6"/>
  <c r="GY108" i="6"/>
  <c r="R111" i="6"/>
  <c r="GJ107" i="6"/>
  <c r="I107" i="6"/>
  <c r="HE107" i="6"/>
  <c r="GK107" i="6"/>
  <c r="K107" i="6"/>
  <c r="GZ109" i="6"/>
  <c r="I109" i="6"/>
  <c r="HE109" i="6"/>
  <c r="CY27" i="1"/>
  <c r="X27" i="1" s="1"/>
  <c r="U54" i="6" s="1"/>
  <c r="K54" i="6" s="1"/>
  <c r="I102" i="6"/>
  <c r="GY102" i="6"/>
  <c r="HE102" i="6"/>
  <c r="R105" i="6"/>
  <c r="GJ101" i="6"/>
  <c r="GK101" i="6"/>
  <c r="I101" i="6"/>
  <c r="HE101" i="6"/>
  <c r="H94" i="6"/>
  <c r="GZ103" i="6"/>
  <c r="HE103" i="6"/>
  <c r="I103" i="6"/>
  <c r="CP36" i="1"/>
  <c r="O36" i="1" s="1"/>
  <c r="GO36" i="1" s="1"/>
  <c r="CY39" i="1"/>
  <c r="X39" i="1" s="1"/>
  <c r="U102" i="6" s="1"/>
  <c r="CP38" i="1"/>
  <c r="O38" i="1" s="1"/>
  <c r="GP38" i="1" s="1"/>
  <c r="H86" i="6"/>
  <c r="T94" i="6"/>
  <c r="GL94" i="6" s="1"/>
  <c r="U86" i="6"/>
  <c r="K86" i="6" s="1"/>
  <c r="CP35" i="1"/>
  <c r="O35" i="1" s="1"/>
  <c r="I96" i="6"/>
  <c r="HC96" i="6"/>
  <c r="GY96" i="6"/>
  <c r="T78" i="6"/>
  <c r="I78" i="6" s="1"/>
  <c r="GK37" i="1"/>
  <c r="K95" i="6"/>
  <c r="GZ97" i="6"/>
  <c r="I97" i="6"/>
  <c r="HC97" i="6"/>
  <c r="R99" i="6"/>
  <c r="HC93" i="6"/>
  <c r="GK93" i="6"/>
  <c r="GJ93" i="6"/>
  <c r="I93" i="6"/>
  <c r="K93" i="6"/>
  <c r="CP37" i="1"/>
  <c r="O37" i="1" s="1"/>
  <c r="CR33" i="1"/>
  <c r="Q33" i="1" s="1"/>
  <c r="U78" i="6" s="1"/>
  <c r="K78" i="6" s="1"/>
  <c r="K85" i="6"/>
  <c r="GK35" i="1"/>
  <c r="K87" i="6"/>
  <c r="CR25" i="1"/>
  <c r="Q25" i="1" s="1"/>
  <c r="I88" i="6"/>
  <c r="HC88" i="6"/>
  <c r="GY88" i="6"/>
  <c r="GZ89" i="6"/>
  <c r="I89" i="6"/>
  <c r="HC89" i="6"/>
  <c r="R91" i="6"/>
  <c r="HC85" i="6"/>
  <c r="GK85" i="6"/>
  <c r="I85" i="6"/>
  <c r="GJ85" i="6"/>
  <c r="CY35" i="1"/>
  <c r="X35" i="1" s="1"/>
  <c r="U88" i="6" s="1"/>
  <c r="K88" i="6" s="1"/>
  <c r="CP34" i="1"/>
  <c r="O34" i="1" s="1"/>
  <c r="GO34" i="1" s="1"/>
  <c r="CZ29" i="1"/>
  <c r="Y29" i="1" s="1"/>
  <c r="U64" i="6" s="1"/>
  <c r="K64" i="6" s="1"/>
  <c r="GM30" i="1"/>
  <c r="CP33" i="1"/>
  <c r="O33" i="1" s="1"/>
  <c r="I80" i="6"/>
  <c r="HC80" i="6"/>
  <c r="GY80" i="6"/>
  <c r="HC77" i="6"/>
  <c r="GK77" i="6"/>
  <c r="GJ77" i="6"/>
  <c r="I77" i="6"/>
  <c r="GK33" i="1"/>
  <c r="K79" i="6"/>
  <c r="GZ81" i="6"/>
  <c r="HC81" i="6"/>
  <c r="I81" i="6"/>
  <c r="T69" i="6"/>
  <c r="I69" i="6" s="1"/>
  <c r="CR31" i="1"/>
  <c r="Q31" i="1" s="1"/>
  <c r="GN30" i="1"/>
  <c r="CZ31" i="1"/>
  <c r="Y31" i="1" s="1"/>
  <c r="U73" i="6" s="1"/>
  <c r="K73" i="6" s="1"/>
  <c r="K70" i="6"/>
  <c r="I72" i="6"/>
  <c r="HB72" i="6"/>
  <c r="GY72" i="6"/>
  <c r="GN71" i="6"/>
  <c r="GS71" i="6"/>
  <c r="GJ71" i="6"/>
  <c r="HB71" i="6"/>
  <c r="GQ71" i="6"/>
  <c r="I71" i="6"/>
  <c r="GP71" i="6"/>
  <c r="HB68" i="6"/>
  <c r="I68" i="6"/>
  <c r="GK68" i="6"/>
  <c r="GJ68" i="6"/>
  <c r="GZ73" i="6"/>
  <c r="I73" i="6"/>
  <c r="HB73" i="6"/>
  <c r="DO75" i="1"/>
  <c r="GN62" i="6"/>
  <c r="GS62" i="6"/>
  <c r="GJ62" i="6"/>
  <c r="HB62" i="6"/>
  <c r="GQ62" i="6"/>
  <c r="I62" i="6"/>
  <c r="GP62" i="6"/>
  <c r="I63" i="6"/>
  <c r="HB63" i="6"/>
  <c r="GY63" i="6"/>
  <c r="H47" i="6"/>
  <c r="DZ75" i="1"/>
  <c r="DM75" i="1" s="1"/>
  <c r="GZ64" i="6"/>
  <c r="I64" i="6"/>
  <c r="HB64" i="6"/>
  <c r="HB59" i="6"/>
  <c r="GK59" i="6"/>
  <c r="GJ59" i="6"/>
  <c r="I59" i="6"/>
  <c r="GK29" i="1"/>
  <c r="K61" i="6"/>
  <c r="CY29" i="1"/>
  <c r="X29" i="1" s="1"/>
  <c r="U63" i="6" s="1"/>
  <c r="K63" i="6" s="1"/>
  <c r="K59" i="6"/>
  <c r="CI75" i="1"/>
  <c r="AZ75" i="1" s="1"/>
  <c r="CG75" i="1"/>
  <c r="CG22" i="1" s="1"/>
  <c r="EI75" i="1"/>
  <c r="AQ75" i="1"/>
  <c r="F85" i="1" s="1"/>
  <c r="FY75" i="1"/>
  <c r="FY22" i="1" s="1"/>
  <c r="T60" i="6"/>
  <c r="R66" i="6" s="1"/>
  <c r="H60" i="6"/>
  <c r="GA75" i="1"/>
  <c r="GA22" i="1" s="1"/>
  <c r="R57" i="6"/>
  <c r="GJ53" i="6"/>
  <c r="GK53" i="6"/>
  <c r="I53" i="6"/>
  <c r="HB53" i="6"/>
  <c r="S57" i="6"/>
  <c r="J57" i="6" s="1"/>
  <c r="K53" i="6"/>
  <c r="I54" i="6"/>
  <c r="GY54" i="6"/>
  <c r="HB54" i="6"/>
  <c r="EH75" i="1"/>
  <c r="R51" i="6"/>
  <c r="H51" i="6" s="1"/>
  <c r="GZ55" i="6"/>
  <c r="I55" i="6"/>
  <c r="HB55" i="6"/>
  <c r="BA75" i="1"/>
  <c r="F95" i="1" s="1"/>
  <c r="W75" i="1"/>
  <c r="W22" i="1" s="1"/>
  <c r="U75" i="1"/>
  <c r="U104" i="1" s="1"/>
  <c r="GK25" i="1"/>
  <c r="K48" i="6"/>
  <c r="I49" i="6"/>
  <c r="HB49" i="6"/>
  <c r="GY49" i="6"/>
  <c r="GZ50" i="6"/>
  <c r="HB50" i="6"/>
  <c r="I50" i="6"/>
  <c r="CZ25" i="1"/>
  <c r="Y25" i="1" s="1"/>
  <c r="U50" i="6" s="1"/>
  <c r="K50" i="6" s="1"/>
  <c r="HB47" i="6"/>
  <c r="GL47" i="6"/>
  <c r="GJ47" i="6"/>
  <c r="I47" i="6"/>
  <c r="GN55" i="1"/>
  <c r="GM56" i="1"/>
  <c r="GN56" i="1"/>
  <c r="GN54" i="1"/>
  <c r="GM54" i="1"/>
  <c r="GM28" i="1"/>
  <c r="GN28" i="1"/>
  <c r="CP32" i="1"/>
  <c r="O32" i="1" s="1"/>
  <c r="AC75" i="1"/>
  <c r="GM38" i="1"/>
  <c r="CZ35" i="1"/>
  <c r="Y35" i="1" s="1"/>
  <c r="U89" i="6" s="1"/>
  <c r="K89" i="6" s="1"/>
  <c r="GO42" i="1"/>
  <c r="GM42" i="1"/>
  <c r="AB32" i="1"/>
  <c r="CZ37" i="1"/>
  <c r="Y37" i="1" s="1"/>
  <c r="U97" i="6" s="1"/>
  <c r="K97" i="6" s="1"/>
  <c r="GP40" i="1"/>
  <c r="AB46" i="1"/>
  <c r="EU22" i="1"/>
  <c r="EU104" i="1"/>
  <c r="P91" i="1"/>
  <c r="GN60" i="1"/>
  <c r="GN64" i="1"/>
  <c r="GN67" i="1"/>
  <c r="GM70" i="1"/>
  <c r="GN70" i="1"/>
  <c r="EA22" i="1"/>
  <c r="DN75" i="1"/>
  <c r="AF22" i="1"/>
  <c r="S75" i="1"/>
  <c r="GK24" i="1"/>
  <c r="AE75" i="1"/>
  <c r="CZ24" i="1"/>
  <c r="Y24" i="1" s="1"/>
  <c r="CZ33" i="1"/>
  <c r="Y33" i="1" s="1"/>
  <c r="U81" i="6" s="1"/>
  <c r="K81" i="6" s="1"/>
  <c r="CY37" i="1"/>
  <c r="X37" i="1" s="1"/>
  <c r="U96" i="6" s="1"/>
  <c r="K96" i="6" s="1"/>
  <c r="BB22" i="1"/>
  <c r="BB104" i="1"/>
  <c r="F88" i="1"/>
  <c r="GN66" i="1"/>
  <c r="BC22" i="1"/>
  <c r="F91" i="1"/>
  <c r="BC104" i="1"/>
  <c r="GM63" i="1"/>
  <c r="EG22" i="1"/>
  <c r="P79" i="1"/>
  <c r="EG104" i="1"/>
  <c r="DY22" i="1"/>
  <c r="DL75" i="1"/>
  <c r="DL159" i="6" s="1"/>
  <c r="GB22" i="1"/>
  <c r="ES75" i="1"/>
  <c r="DW159" i="6" s="1"/>
  <c r="CR29" i="1"/>
  <c r="Q29" i="1" s="1"/>
  <c r="U60" i="6" s="1"/>
  <c r="K60" i="6" s="1"/>
  <c r="AB29" i="1"/>
  <c r="H58" i="6" s="1"/>
  <c r="GM26" i="1"/>
  <c r="GN26" i="1"/>
  <c r="CY24" i="1"/>
  <c r="X24" i="1" s="1"/>
  <c r="GK31" i="1"/>
  <c r="DW75" i="1"/>
  <c r="CY31" i="1"/>
  <c r="X31" i="1" s="1"/>
  <c r="U72" i="6" s="1"/>
  <c r="K72" i="6" s="1"/>
  <c r="AB38" i="1"/>
  <c r="CY33" i="1"/>
  <c r="X33" i="1" s="1"/>
  <c r="DU75" i="1"/>
  <c r="CP47" i="1"/>
  <c r="O47" i="1" s="1"/>
  <c r="CP49" i="1"/>
  <c r="O49" i="1" s="1"/>
  <c r="AB49" i="1"/>
  <c r="AB48" i="1"/>
  <c r="CZ44" i="1"/>
  <c r="Y44" i="1" s="1"/>
  <c r="AB47" i="1"/>
  <c r="ET22" i="1"/>
  <c r="ET104" i="1"/>
  <c r="P88" i="1"/>
  <c r="GM59" i="1"/>
  <c r="GN59" i="1"/>
  <c r="GM68" i="1"/>
  <c r="GN68" i="1"/>
  <c r="GN65" i="1"/>
  <c r="GK71" i="1"/>
  <c r="CZ71" i="1"/>
  <c r="Y71" i="1" s="1"/>
  <c r="CY71" i="1"/>
  <c r="X71" i="1" s="1"/>
  <c r="AG22" i="1"/>
  <c r="T75" i="1"/>
  <c r="CZ73" i="1"/>
  <c r="Y73" i="1" s="1"/>
  <c r="CZ72" i="1"/>
  <c r="Y72" i="1" s="1"/>
  <c r="GN27" i="1"/>
  <c r="CY41" i="1"/>
  <c r="X41" i="1" s="1"/>
  <c r="U108" i="6" s="1"/>
  <c r="K108" i="6" s="1"/>
  <c r="CZ41" i="1"/>
  <c r="Y41" i="1" s="1"/>
  <c r="U109" i="6" s="1"/>
  <c r="K109" i="6" s="1"/>
  <c r="DX75" i="1"/>
  <c r="AB34" i="1"/>
  <c r="CZ39" i="1"/>
  <c r="Y39" i="1" s="1"/>
  <c r="U103" i="6" s="1"/>
  <c r="K103" i="6" s="1"/>
  <c r="CP41" i="1"/>
  <c r="O41" i="1" s="1"/>
  <c r="AB36" i="1"/>
  <c r="GN50" i="1"/>
  <c r="GM50" i="1"/>
  <c r="AB45" i="1"/>
  <c r="H120" i="6" s="1"/>
  <c r="CY44" i="1"/>
  <c r="X44" i="1" s="1"/>
  <c r="GM61" i="1"/>
  <c r="GN61" i="1"/>
  <c r="GM57" i="1"/>
  <c r="GN57" i="1"/>
  <c r="AO22" i="1"/>
  <c r="F79" i="1"/>
  <c r="AO104" i="1"/>
  <c r="GM71" i="1"/>
  <c r="GN71" i="1"/>
  <c r="AI22" i="1"/>
  <c r="V75" i="1"/>
  <c r="CY73" i="1"/>
  <c r="X73" i="1" s="1"/>
  <c r="GM73" i="1" s="1"/>
  <c r="CY72" i="1"/>
  <c r="X72" i="1" s="1"/>
  <c r="GM72" i="1" s="1"/>
  <c r="FQ159" i="6" l="1"/>
  <c r="H174" i="6" s="1"/>
  <c r="CP45" i="1"/>
  <c r="O45" i="1" s="1"/>
  <c r="GN45" i="1" s="1"/>
  <c r="GM53" i="1"/>
  <c r="EW159" i="6"/>
  <c r="H163" i="6" s="1"/>
  <c r="FB159" i="6"/>
  <c r="FL159" i="6"/>
  <c r="H168" i="6" s="1"/>
  <c r="FK159" i="6"/>
  <c r="H167" i="6" s="1"/>
  <c r="I40" i="6"/>
  <c r="DM104" i="1"/>
  <c r="DM18" i="1" s="1"/>
  <c r="ET159" i="6"/>
  <c r="I39" i="6" s="1"/>
  <c r="CW159" i="6"/>
  <c r="J39" i="6" s="1"/>
  <c r="DO104" i="1"/>
  <c r="DO18" i="1" s="1"/>
  <c r="DM159" i="6"/>
  <c r="CX159" i="6"/>
  <c r="EU159" i="6"/>
  <c r="P84" i="1"/>
  <c r="V16" i="2" s="1"/>
  <c r="V18" i="2" s="1"/>
  <c r="DS159" i="6"/>
  <c r="J173" i="6" s="1"/>
  <c r="DI159" i="6"/>
  <c r="EI104" i="1"/>
  <c r="EI18" i="1" s="1"/>
  <c r="DJ159" i="6"/>
  <c r="FE159" i="6"/>
  <c r="FC159" i="6"/>
  <c r="EZ159" i="6"/>
  <c r="H165" i="6" s="1"/>
  <c r="GM27" i="1"/>
  <c r="HA158" i="6"/>
  <c r="H158" i="6"/>
  <c r="GO43" i="1"/>
  <c r="GM48" i="1"/>
  <c r="F84" i="1"/>
  <c r="G16" i="2" s="1"/>
  <c r="G18" i="2" s="1"/>
  <c r="HA155" i="6"/>
  <c r="H155" i="6"/>
  <c r="AP22" i="1"/>
  <c r="AB75" i="1"/>
  <c r="O75" i="1" s="1"/>
  <c r="HA152" i="6"/>
  <c r="H152" i="6"/>
  <c r="HA149" i="6"/>
  <c r="H149" i="6"/>
  <c r="HA146" i="6"/>
  <c r="H146" i="6"/>
  <c r="HA143" i="6"/>
  <c r="H143" i="6"/>
  <c r="GN46" i="1"/>
  <c r="GM43" i="1"/>
  <c r="DO22" i="1"/>
  <c r="HA140" i="6"/>
  <c r="H140" i="6"/>
  <c r="HA137" i="6"/>
  <c r="H137" i="6"/>
  <c r="GL114" i="6"/>
  <c r="S119" i="6"/>
  <c r="J119" i="6" s="1"/>
  <c r="EI22" i="1"/>
  <c r="GM34" i="1"/>
  <c r="HA134" i="6"/>
  <c r="H134" i="6"/>
  <c r="GM36" i="1"/>
  <c r="HA131" i="6"/>
  <c r="H131" i="6"/>
  <c r="GL69" i="6"/>
  <c r="HA128" i="6"/>
  <c r="H128" i="6"/>
  <c r="GL78" i="6"/>
  <c r="I86" i="6"/>
  <c r="GJ86" i="6"/>
  <c r="GM44" i="1"/>
  <c r="GL86" i="6"/>
  <c r="HA125" i="6"/>
  <c r="H125" i="6"/>
  <c r="R83" i="6"/>
  <c r="H83" i="6" s="1"/>
  <c r="K121" i="6"/>
  <c r="S125" i="6"/>
  <c r="J125" i="6" s="1"/>
  <c r="HB121" i="6"/>
  <c r="GL121" i="6"/>
  <c r="GJ121" i="6"/>
  <c r="I121" i="6"/>
  <c r="Q75" i="1"/>
  <c r="Q22" i="1" s="1"/>
  <c r="HC114" i="6"/>
  <c r="R119" i="6"/>
  <c r="H119" i="6" s="1"/>
  <c r="I114" i="6"/>
  <c r="HC78" i="6"/>
  <c r="HC94" i="6"/>
  <c r="I94" i="6"/>
  <c r="GJ94" i="6"/>
  <c r="HA111" i="6"/>
  <c r="H111" i="6"/>
  <c r="S111" i="6"/>
  <c r="J111" i="6" s="1"/>
  <c r="GJ78" i="6"/>
  <c r="H105" i="6"/>
  <c r="HA105" i="6"/>
  <c r="K102" i="6"/>
  <c r="S105" i="6"/>
  <c r="J105" i="6" s="1"/>
  <c r="GM39" i="1"/>
  <c r="HA99" i="6"/>
  <c r="H99" i="6"/>
  <c r="HB69" i="6"/>
  <c r="R75" i="6"/>
  <c r="HA75" i="6" s="1"/>
  <c r="S99" i="6"/>
  <c r="J99" i="6" s="1"/>
  <c r="HA91" i="6"/>
  <c r="H91" i="6"/>
  <c r="P99" i="1"/>
  <c r="U47" i="6"/>
  <c r="K47" i="6" s="1"/>
  <c r="CP25" i="1"/>
  <c r="O25" i="1" s="1"/>
  <c r="GN25" i="1" s="1"/>
  <c r="S91" i="6"/>
  <c r="J91" i="6" s="1"/>
  <c r="GM35" i="1"/>
  <c r="GM33" i="1"/>
  <c r="U80" i="6"/>
  <c r="GM24" i="1"/>
  <c r="GJ69" i="6"/>
  <c r="HA83" i="6"/>
  <c r="EP75" i="1"/>
  <c r="CI22" i="1"/>
  <c r="EC75" i="1"/>
  <c r="EC22" i="1" s="1"/>
  <c r="F99" i="1"/>
  <c r="W104" i="1"/>
  <c r="W18" i="1" s="1"/>
  <c r="HA51" i="6"/>
  <c r="U69" i="6"/>
  <c r="K69" i="6" s="1"/>
  <c r="CP31" i="1"/>
  <c r="O31" i="1" s="1"/>
  <c r="GM31" i="1" s="1"/>
  <c r="P97" i="1"/>
  <c r="AX75" i="1"/>
  <c r="AX104" i="1" s="1"/>
  <c r="BA104" i="1"/>
  <c r="F124" i="1" s="1"/>
  <c r="AQ104" i="1"/>
  <c r="AQ18" i="1" s="1"/>
  <c r="DM22" i="1"/>
  <c r="ER75" i="1"/>
  <c r="ER22" i="1" s="1"/>
  <c r="AQ22" i="1"/>
  <c r="BA22" i="1"/>
  <c r="S66" i="6"/>
  <c r="HA66" i="6"/>
  <c r="H66" i="6"/>
  <c r="ED75" i="1"/>
  <c r="ED22" i="1" s="1"/>
  <c r="DZ22" i="1"/>
  <c r="P85" i="1"/>
  <c r="HB60" i="6"/>
  <c r="GL60" i="6"/>
  <c r="GJ60" i="6"/>
  <c r="I60" i="6"/>
  <c r="U22" i="1"/>
  <c r="EH104" i="1"/>
  <c r="EH18" i="1" s="1"/>
  <c r="HA57" i="6"/>
  <c r="H57" i="6"/>
  <c r="F97" i="1"/>
  <c r="EH22" i="1"/>
  <c r="AO18" i="1"/>
  <c r="F108" i="1"/>
  <c r="V22" i="1"/>
  <c r="V104" i="1"/>
  <c r="F98" i="1"/>
  <c r="GN72" i="1"/>
  <c r="GP41" i="1"/>
  <c r="GM41" i="1"/>
  <c r="T22" i="1"/>
  <c r="T104" i="1"/>
  <c r="F96" i="1"/>
  <c r="GN49" i="1"/>
  <c r="GM49" i="1"/>
  <c r="ES22" i="1"/>
  <c r="P95" i="1"/>
  <c r="ES104" i="1"/>
  <c r="EG18" i="1"/>
  <c r="P108" i="1"/>
  <c r="BB18" i="1"/>
  <c r="F117" i="1"/>
  <c r="GO37" i="1"/>
  <c r="GM37" i="1"/>
  <c r="AL75" i="1"/>
  <c r="EU18" i="1"/>
  <c r="P120" i="1"/>
  <c r="GP39" i="1"/>
  <c r="GO32" i="1"/>
  <c r="CC75" i="1" s="1"/>
  <c r="GM32" i="1"/>
  <c r="GN47" i="1"/>
  <c r="GM47" i="1"/>
  <c r="DW22" i="1"/>
  <c r="DJ75" i="1"/>
  <c r="DB159" i="6" s="1"/>
  <c r="DV75" i="1"/>
  <c r="CP29" i="1"/>
  <c r="O29" i="1" s="1"/>
  <c r="AE22" i="1"/>
  <c r="R75" i="1"/>
  <c r="DN22" i="1"/>
  <c r="DN104" i="1"/>
  <c r="P98" i="1"/>
  <c r="U18" i="1"/>
  <c r="F126" i="1"/>
  <c r="GO35" i="1"/>
  <c r="ET18" i="1"/>
  <c r="P117" i="1"/>
  <c r="DU22" i="1"/>
  <c r="FZ75" i="1"/>
  <c r="FW75" i="1"/>
  <c r="FX75" i="1"/>
  <c r="DH75" i="1"/>
  <c r="DC159" i="6" s="1"/>
  <c r="J165" i="6" s="1"/>
  <c r="GN73" i="1"/>
  <c r="DL22" i="1"/>
  <c r="DL104" i="1"/>
  <c r="P96" i="1"/>
  <c r="GN44" i="1"/>
  <c r="AP18" i="1"/>
  <c r="F113" i="1"/>
  <c r="GO33" i="1"/>
  <c r="CD75" i="1"/>
  <c r="DX22" i="1"/>
  <c r="DK75" i="1"/>
  <c r="CZ159" i="6" s="1"/>
  <c r="AZ22" i="1"/>
  <c r="AZ104" i="1"/>
  <c r="F86" i="1"/>
  <c r="AK75" i="1"/>
  <c r="GN24" i="1"/>
  <c r="BC18" i="1"/>
  <c r="F120" i="1"/>
  <c r="S22" i="1"/>
  <c r="S104" i="1"/>
  <c r="F90" i="1"/>
  <c r="J16" i="2" s="1"/>
  <c r="J18" i="2" s="1"/>
  <c r="AC22" i="1"/>
  <c r="CH75" i="1"/>
  <c r="CE75" i="1"/>
  <c r="P75" i="1"/>
  <c r="CF75" i="1"/>
  <c r="FO159" i="6" l="1"/>
  <c r="H172" i="6" s="1"/>
  <c r="GM45" i="1"/>
  <c r="EV159" i="6"/>
  <c r="H161" i="6" s="1"/>
  <c r="FN159" i="6"/>
  <c r="FR159" i="6" s="1"/>
  <c r="P128" i="1"/>
  <c r="EX159" i="6"/>
  <c r="H164" i="6" s="1"/>
  <c r="J40" i="6"/>
  <c r="J163" i="6"/>
  <c r="P126" i="1"/>
  <c r="P114" i="1"/>
  <c r="P159" i="6"/>
  <c r="P86" i="1"/>
  <c r="DK159" i="6"/>
  <c r="J66" i="6"/>
  <c r="EP104" i="1"/>
  <c r="DG159" i="6"/>
  <c r="AB22" i="1"/>
  <c r="Q104" i="1"/>
  <c r="F116" i="1" s="1"/>
  <c r="S51" i="6"/>
  <c r="J51" i="6" s="1"/>
  <c r="CB75" i="1"/>
  <c r="AS75" i="1" s="1"/>
  <c r="F87" i="1"/>
  <c r="ER104" i="1"/>
  <c r="ER18" i="1" s="1"/>
  <c r="F128" i="1"/>
  <c r="CA75" i="1"/>
  <c r="CA22" i="1" s="1"/>
  <c r="P82" i="1"/>
  <c r="BA18" i="1"/>
  <c r="GN31" i="1"/>
  <c r="F114" i="1"/>
  <c r="FV75" i="1"/>
  <c r="EM75" i="1" s="1"/>
  <c r="DT159" i="6" s="1"/>
  <c r="J174" i="6" s="1"/>
  <c r="HA119" i="6"/>
  <c r="FM159" i="6" s="1"/>
  <c r="H75" i="6"/>
  <c r="GM25" i="1"/>
  <c r="AX22" i="1"/>
  <c r="FU75" i="1"/>
  <c r="FU22" i="1" s="1"/>
  <c r="EP22" i="1"/>
  <c r="K80" i="6"/>
  <c r="S83" i="6"/>
  <c r="J83" i="6" s="1"/>
  <c r="DP75" i="1"/>
  <c r="S75" i="6"/>
  <c r="J75" i="6" s="1"/>
  <c r="F82" i="1"/>
  <c r="DQ75" i="1"/>
  <c r="P113" i="1"/>
  <c r="CE22" i="1"/>
  <c r="AV75" i="1"/>
  <c r="AZ18" i="1"/>
  <c r="F115" i="1"/>
  <c r="DK22" i="1"/>
  <c r="DK104" i="1"/>
  <c r="P90" i="1"/>
  <c r="Y16" i="2" s="1"/>
  <c r="Y18" i="2" s="1"/>
  <c r="FX22" i="1"/>
  <c r="EO75" i="1"/>
  <c r="DF159" i="6" s="1"/>
  <c r="DN18" i="1"/>
  <c r="P127" i="1"/>
  <c r="DV22" i="1"/>
  <c r="DI75" i="1"/>
  <c r="DA159" i="6" s="1"/>
  <c r="J164" i="6" s="1"/>
  <c r="ES18" i="1"/>
  <c r="P124" i="1"/>
  <c r="AK22" i="1"/>
  <c r="X75" i="1"/>
  <c r="CH22" i="1"/>
  <c r="AY75" i="1"/>
  <c r="CF22" i="1"/>
  <c r="AW75" i="1"/>
  <c r="S18" i="1"/>
  <c r="F119" i="1"/>
  <c r="Q18" i="1"/>
  <c r="DL18" i="1"/>
  <c r="P125" i="1"/>
  <c r="O22" i="1"/>
  <c r="F77" i="1"/>
  <c r="O104" i="1"/>
  <c r="FW22" i="1"/>
  <c r="EN75" i="1"/>
  <c r="DE159" i="6" s="1"/>
  <c r="DJ22" i="1"/>
  <c r="P89" i="1"/>
  <c r="DJ104" i="1"/>
  <c r="AL22" i="1"/>
  <c r="Y75" i="1"/>
  <c r="EP18" i="1"/>
  <c r="P111" i="1"/>
  <c r="CD22" i="1"/>
  <c r="AU75" i="1"/>
  <c r="FZ22" i="1"/>
  <c r="EQ75" i="1"/>
  <c r="DH159" i="6" s="1"/>
  <c r="R22" i="1"/>
  <c r="F89" i="1"/>
  <c r="R104" i="1"/>
  <c r="CC22" i="1"/>
  <c r="AT75" i="1"/>
  <c r="T18" i="1"/>
  <c r="F125" i="1"/>
  <c r="V18" i="1"/>
  <c r="F127" i="1"/>
  <c r="P22" i="1"/>
  <c r="P104" i="1"/>
  <c r="F78" i="1"/>
  <c r="DH22" i="1"/>
  <c r="DH104" i="1"/>
  <c r="P78" i="1"/>
  <c r="GM29" i="1"/>
  <c r="GN29" i="1"/>
  <c r="DT75" i="1"/>
  <c r="AX18" i="1"/>
  <c r="F111" i="1"/>
  <c r="FT75" i="1" l="1"/>
  <c r="H171" i="6"/>
  <c r="DQ104" i="1"/>
  <c r="DQ18" i="1" s="1"/>
  <c r="DO159" i="6"/>
  <c r="J168" i="6" s="1"/>
  <c r="DP22" i="1"/>
  <c r="DN159" i="6"/>
  <c r="J167" i="6" s="1"/>
  <c r="Q159" i="6"/>
  <c r="H169" i="6"/>
  <c r="H176" i="6" s="1"/>
  <c r="I38" i="6" s="1"/>
  <c r="H159" i="6"/>
  <c r="FV22" i="1"/>
  <c r="P115" i="1"/>
  <c r="CB22" i="1"/>
  <c r="AR75" i="1"/>
  <c r="AR22" i="1" s="1"/>
  <c r="FS75" i="1"/>
  <c r="EJ75" i="1" s="1"/>
  <c r="DP159" i="6" s="1"/>
  <c r="EL75" i="1"/>
  <c r="P100" i="1"/>
  <c r="DP104" i="1"/>
  <c r="P129" i="1" s="1"/>
  <c r="P101" i="1"/>
  <c r="DQ22" i="1"/>
  <c r="DT22" i="1"/>
  <c r="DG75" i="1"/>
  <c r="CY159" i="6" s="1"/>
  <c r="J161" i="6" s="1"/>
  <c r="EM22" i="1"/>
  <c r="EM104" i="1"/>
  <c r="P94" i="1"/>
  <c r="W16" i="2" s="1"/>
  <c r="W18" i="2" s="1"/>
  <c r="O18" i="1"/>
  <c r="F106" i="1"/>
  <c r="DK18" i="1"/>
  <c r="P119" i="1"/>
  <c r="AV22" i="1"/>
  <c r="F80" i="1"/>
  <c r="AV104" i="1"/>
  <c r="DH18" i="1"/>
  <c r="P107" i="1"/>
  <c r="R18" i="1"/>
  <c r="F118" i="1"/>
  <c r="AU22" i="1"/>
  <c r="AU104" i="1"/>
  <c r="F94" i="1"/>
  <c r="H16" i="2" s="1"/>
  <c r="H18" i="2" s="1"/>
  <c r="DJ18" i="1"/>
  <c r="P118" i="1"/>
  <c r="AW22" i="1"/>
  <c r="F81" i="1"/>
  <c r="AW104" i="1"/>
  <c r="X22" i="1"/>
  <c r="X104" i="1"/>
  <c r="F100" i="1"/>
  <c r="DI22" i="1"/>
  <c r="P87" i="1"/>
  <c r="DI104" i="1"/>
  <c r="EO22" i="1"/>
  <c r="EO104" i="1"/>
  <c r="P81" i="1"/>
  <c r="FT22" i="1"/>
  <c r="EK75" i="1"/>
  <c r="P18" i="1"/>
  <c r="F107" i="1"/>
  <c r="EN22" i="1"/>
  <c r="P80" i="1"/>
  <c r="EN104" i="1"/>
  <c r="AT22" i="1"/>
  <c r="F93" i="1"/>
  <c r="F16" i="2" s="1"/>
  <c r="F18" i="2" s="1"/>
  <c r="AT104" i="1"/>
  <c r="EQ22" i="1"/>
  <c r="EQ104" i="1"/>
  <c r="P83" i="1"/>
  <c r="AS22" i="1"/>
  <c r="AS104" i="1"/>
  <c r="F92" i="1"/>
  <c r="E16" i="2" s="1"/>
  <c r="Y22" i="1"/>
  <c r="F101" i="1"/>
  <c r="Y104" i="1"/>
  <c r="AY22" i="1"/>
  <c r="F83" i="1"/>
  <c r="AY104" i="1"/>
  <c r="P130" i="1" l="1"/>
  <c r="J169" i="6"/>
  <c r="J176" i="6" s="1"/>
  <c r="J159" i="6"/>
  <c r="F102" i="1"/>
  <c r="G8" i="1"/>
  <c r="DU159" i="6"/>
  <c r="DQ159" i="6"/>
  <c r="J171" i="6" s="1"/>
  <c r="EL104" i="1"/>
  <c r="EL18" i="1" s="1"/>
  <c r="DR159" i="6"/>
  <c r="J172" i="6" s="1"/>
  <c r="AR104" i="1"/>
  <c r="F131" i="1" s="1"/>
  <c r="EL22" i="1"/>
  <c r="FS22" i="1"/>
  <c r="P93" i="1"/>
  <c r="U16" i="2" s="1"/>
  <c r="U18" i="2" s="1"/>
  <c r="DP18" i="1"/>
  <c r="Y18" i="1"/>
  <c r="F130" i="1"/>
  <c r="EJ22" i="1"/>
  <c r="P102" i="1"/>
  <c r="EJ104" i="1"/>
  <c r="EM18" i="1"/>
  <c r="P123" i="1"/>
  <c r="AS18" i="1"/>
  <c r="F121" i="1"/>
  <c r="AY18" i="1"/>
  <c r="F112" i="1"/>
  <c r="AT18" i="1"/>
  <c r="F122" i="1"/>
  <c r="EN18" i="1"/>
  <c r="P109" i="1"/>
  <c r="EO18" i="1"/>
  <c r="P110" i="1"/>
  <c r="AW18" i="1"/>
  <c r="F110" i="1"/>
  <c r="EK22" i="1"/>
  <c r="EK104" i="1"/>
  <c r="P92" i="1"/>
  <c r="T16" i="2" s="1"/>
  <c r="DG22" i="1"/>
  <c r="P77" i="1"/>
  <c r="DG104" i="1"/>
  <c r="I16" i="2"/>
  <c r="I18" i="2" s="1"/>
  <c r="E18" i="2"/>
  <c r="EQ18" i="1"/>
  <c r="P112" i="1"/>
  <c r="DI18" i="1"/>
  <c r="P116" i="1"/>
  <c r="X18" i="1"/>
  <c r="F129" i="1"/>
  <c r="AU18" i="1"/>
  <c r="F123" i="1"/>
  <c r="AV18" i="1"/>
  <c r="F109" i="1"/>
  <c r="AR18" i="1" l="1"/>
  <c r="P122" i="1"/>
  <c r="J38" i="6"/>
  <c r="J177" i="6"/>
  <c r="J178" i="6" s="1"/>
  <c r="E26" i="6"/>
  <c r="X16" i="2"/>
  <c r="X18" i="2" s="1"/>
  <c r="T18" i="2"/>
  <c r="EK18" i="1"/>
  <c r="P121" i="1"/>
  <c r="DG18" i="1"/>
  <c r="P106" i="1"/>
  <c r="EJ18" i="1"/>
  <c r="P131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<sst xmlns="http://schemas.openxmlformats.org/spreadsheetml/2006/main" count="3767" uniqueCount="449">
  <si>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</si>
  <si>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</si>
  <si>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</si>
  <si>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</si>
  <si>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4х70'Новое строительство КЛ 0,4 кВ №3, №15 ТП829 - г.Орёл_(Копия)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</si>
  <si>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</si>
  <si>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</si>
  <si>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</si>
  <si>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</si>
  <si>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</si>
  <si>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</si>
  <si>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</si>
  <si>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</si>
  <si>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</si>
  <si>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</si>
  <si>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</si>
  <si>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</si>
  <si>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</si>
  <si>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</si>
  <si>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</si>
  <si>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</si>
  <si>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</si>
  <si>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</si>
  <si>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</si>
  <si>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</si>
  <si>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</si>
  <si>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</si>
  <si>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</si>
  <si>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</si>
  <si>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</si>
  <si>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</si>
  <si>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</si>
  <si>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</si>
  <si>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</si>
  <si>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</si>
  <si>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</si>
  <si>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</si>
  <si>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</si>
  <si>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</si>
  <si>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</si>
  <si>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</si>
  <si>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</si>
  <si>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</si>
  <si>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</si>
  <si>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</si>
  <si>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</si>
  <si>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</si>
  <si>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</si>
  <si>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</si>
  <si>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</si>
  <si>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</si>
  <si>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</si>
  <si>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</si>
  <si>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</si>
  <si>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</si>
  <si>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</si>
  <si>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</si>
  <si>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</si>
  <si>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</si>
  <si>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</si>
  <si>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</si>
  <si>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</si>
  <si>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</si>
  <si>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</si>
  <si>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</si>
  <si>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</si>
  <si>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</si>
  <si>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</si>
  <si>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</si>
  <si>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</si>
  <si>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</si>
  <si>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</si>
  <si>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</si>
  <si>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</si>
  <si>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</si>
  <si>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</si>
  <si>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</si>
  <si>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12</t>
  </si>
  <si>
    <t>Прайс-лист</t>
  </si>
  <si>
    <t>Кабель АСБ1 4х70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</si>
  <si>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</si>
  <si>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</si>
  <si>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</si>
  <si>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</si>
  <si>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[580 /  7,5]</t>
  </si>
  <si>
    <t>13</t>
  </si>
  <si>
    <t>Труба гофрированная диаметром 110 мм</t>
  </si>
  <si>
    <t>[100 /  7,5]</t>
  </si>
  <si>
    <t>14</t>
  </si>
  <si>
    <t>Муфта 4 КВТПН1 70/120</t>
  </si>
  <si>
    <t>шт.</t>
  </si>
  <si>
    <t>[1 281,49 /  7,5]</t>
  </si>
  <si>
    <t>15</t>
  </si>
  <si>
    <t>Кирпич красный</t>
  </si>
  <si>
    <t>[13,16 /  7,5]</t>
  </si>
  <si>
    <t>16</t>
  </si>
  <si>
    <t>Песок природный</t>
  </si>
  <si>
    <t>м3</t>
  </si>
  <si>
    <t>[177,97 /  7,5]</t>
  </si>
  <si>
    <t>17</t>
  </si>
  <si>
    <t>Лента сигнальная ЛСЭ-150</t>
  </si>
  <si>
    <t>100М</t>
  </si>
  <si>
    <t>[599,47 /  7,5]</t>
  </si>
  <si>
    <t>18</t>
  </si>
  <si>
    <t>Лента оградительная 75мм 250 м</t>
  </si>
  <si>
    <t>[233,56 /  7,5]</t>
  </si>
  <si>
    <t>19</t>
  </si>
  <si>
    <t>Газ пропан</t>
  </si>
  <si>
    <t>кг</t>
  </si>
  <si>
    <t>[35,2 /  7,5]</t>
  </si>
  <si>
    <t>20</t>
  </si>
  <si>
    <t>Щебень известковый</t>
  </si>
  <si>
    <t>[885,2 /  7,5]</t>
  </si>
  <si>
    <t>21</t>
  </si>
  <si>
    <t>Пена монтажная 750 мл</t>
  </si>
  <si>
    <t>шт</t>
  </si>
  <si>
    <t>[271,19 /  7,5]</t>
  </si>
  <si>
    <t>22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</si>
  <si>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</si>
  <si>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</si>
  <si>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</si>
  <si>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</si>
  <si>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</si>
  <si>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</si>
  <si>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</si>
  <si>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</si>
  <si>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</si>
  <si>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</si>
  <si>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</si>
  <si>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</si>
  <si>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</si>
  <si>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</si>
  <si>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</si>
  <si>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</si>
  <si>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</si>
  <si>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</si>
  <si>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</si>
  <si>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</si>
  <si>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</si>
  <si>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</si>
  <si>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</si>
  <si>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</si>
  <si>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</si>
  <si>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</si>
  <si>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</si>
  <si>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</si>
  <si>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</si>
  <si>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</si>
  <si>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</si>
  <si>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</si>
  <si>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</si>
  <si>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</si>
  <si>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</si>
  <si>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</si>
  <si>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</si>
  <si>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</si>
  <si>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</si>
  <si>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</si>
  <si>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</si>
  <si>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</si>
  <si>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</si>
  <si>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</si>
  <si>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</si>
  <si>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</si>
  <si>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</si>
  <si>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</si>
  <si>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</si>
  <si>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</si>
  <si>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</si>
  <si>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</si>
  <si>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</si>
  <si>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</si>
  <si>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</si>
  <si>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</si>
  <si>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</si>
  <si>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</si>
  <si>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</si>
  <si>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</si>
  <si>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</si>
  <si>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</si>
  <si>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</si>
  <si>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</si>
  <si>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</si>
  <si>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</si>
  <si>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</si>
  <si>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</si>
  <si>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</si>
  <si>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</si>
  <si>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</si>
  <si>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</si>
  <si>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</si>
  <si>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</si>
  <si>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</si>
  <si>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</si>
  <si>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</si>
  <si>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</si>
  <si>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</si>
  <si>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</si>
  <si>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</si>
  <si>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</si>
  <si>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</si>
  <si>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</si>
  <si>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</si>
  <si>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</si>
  <si>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</si>
  <si>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</si>
  <si>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</si>
  <si>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</si>
  <si>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</si>
  <si>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</si>
  <si>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</si>
  <si>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</si>
  <si>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</si>
  <si>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</si>
  <si>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</si>
  <si>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</si>
  <si>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</si>
  <si>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</si>
  <si>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</si>
  <si>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</si>
  <si>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</si>
  <si>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</si>
  <si>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</si>
  <si>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</si>
  <si>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</si>
  <si>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</si>
  <si>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</si>
  <si>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</si>
  <si>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</si>
  <si>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</si>
  <si>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</si>
  <si>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</si>
  <si>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</si>
  <si>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</si>
  <si>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</si>
  <si>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</si>
  <si>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</si>
  <si>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</si>
  <si>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</si>
  <si>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</si>
  <si>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</si>
  <si>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</si>
  <si>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</si>
  <si>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</si>
  <si>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</si>
  <si>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</si>
  <si>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</si>
  <si>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</si>
  <si>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</si>
  <si>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</si>
  <si>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</si>
  <si>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</si>
  <si>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</si>
  <si>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</si>
  <si>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</si>
  <si>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</si>
  <si>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</si>
  <si>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</si>
  <si>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</si>
  <si>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</si>
  <si>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</si>
  <si>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</si>
  <si>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</si>
  <si>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</si>
  <si>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</si>
  <si>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</si>
  <si>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</si>
  <si>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</si>
  <si>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</si>
  <si>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</si>
  <si>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</si>
  <si>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</si>
  <si>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</si>
  <si>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</si>
  <si>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</si>
  <si>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</si>
  <si>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</si>
  <si>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</si>
  <si>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</si>
  <si>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</si>
  <si>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</si>
  <si>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</si>
  <si>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</si>
  <si>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</si>
  <si>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</si>
  <si>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</si>
  <si>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</si>
  <si>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</si>
  <si>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</si>
  <si>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</si>
  <si>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</si>
  <si>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</si>
  <si>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</si>
  <si>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</si>
  <si>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</si>
  <si>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</si>
  <si>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</si>
  <si>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</si>
  <si>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</si>
  <si>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</si>
  <si>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</si>
  <si>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</si>
  <si>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</si>
  <si>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</si>
  <si>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</si>
  <si>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</si>
  <si>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</si>
  <si>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</si>
  <si>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</si>
  <si>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</si>
  <si>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</si>
  <si>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</si>
  <si>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</si>
  <si>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</si>
  <si>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</si>
  <si>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</si>
  <si>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</si>
  <si>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</si>
  <si>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</si>
  <si>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</si>
  <si>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</si>
  <si>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</si>
  <si>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</si>
  <si>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</si>
  <si>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</si>
  <si>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</si>
  <si>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</si>
  <si>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</si>
  <si>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</si>
  <si>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</si>
  <si>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</si>
  <si>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</si>
  <si>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</si>
  <si>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</si>
  <si>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</si>
  <si>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</si>
  <si>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</si>
  <si>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</si>
  <si>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</si>
  <si>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</si>
  <si>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</si>
  <si>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</si>
  <si>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</si>
  <si>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</si>
  <si>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</si>
  <si>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</si>
  <si>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</si>
  <si>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</si>
  <si>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</si>
  <si>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</si>
  <si>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</si>
  <si>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</si>
  <si>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</si>
  <si>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</si>
  <si>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</si>
  <si>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</si>
  <si>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</si>
  <si>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</si>
  <si>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</si>
  <si>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</si>
  <si>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</si>
  <si>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</si>
  <si>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</si>
  <si>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</si>
  <si>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</si>
  <si>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</si>
  <si>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</si>
  <si>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</si>
  <si>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</si>
  <si>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</si>
  <si>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</si>
  <si>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</si>
  <si>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</si>
  <si>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</si>
  <si>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</si>
  <si>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</si>
  <si>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</si>
  <si>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</si>
  <si>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</si>
  <si>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</si>
  <si>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</si>
  <si>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</si>
  <si>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</si>
  <si>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</si>
  <si>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</si>
  <si>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</si>
  <si>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</si>
  <si>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</si>
  <si>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</si>
  <si>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</si>
  <si>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</si>
  <si>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</si>
  <si>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</si>
  <si>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</si>
  <si>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</si>
  <si>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</si>
  <si>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</si>
  <si>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</si>
  <si>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</si>
  <si>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</si>
  <si>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</si>
  <si>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</si>
  <si>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</si>
  <si>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</si>
  <si>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</si>
  <si>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</si>
  <si>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</si>
  <si>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[580 /  7,5] = 77.33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</si>
  <si>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</si>
  <si>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</si>
  <si>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</si>
  <si>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</si>
  <si>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</si>
  <si>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</si>
  <si>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</si>
  <si>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</si>
  <si>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</si>
  <si>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</si>
  <si>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</si>
  <si>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</si>
  <si>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</si>
  <si>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</si>
  <si>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</si>
  <si>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</si>
  <si>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</si>
  <si>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</si>
  <si>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</si>
  <si>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</si>
  <si>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</si>
  <si>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</si>
  <si>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</si>
  <si>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</si>
  <si>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</si>
  <si>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</si>
  <si>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</si>
  <si>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</si>
  <si>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</si>
  <si>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</si>
  <si>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</si>
  <si>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</si>
  <si>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</si>
  <si>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</si>
  <si>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</si>
  <si>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</si>
  <si>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</si>
  <si>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</si>
  <si>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 2019 г.</t>
  </si>
  <si>
    <t>ВСЕГО,            в уровне цен 2019 г., руб.</t>
  </si>
  <si>
    <t>Монтаж_1КМ_КЛ 0,4 кВ АСБ 4х70 пер Ягодный, 5, с пересечением сооружений и 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</si>
</sst>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64" fontId="21" fillId="0" borderId="6" xfId="0" applyNumberFormat="1" applyFont="1" applyBorder="1" applyAlignment="1">
      <alignment horizontal="right" shrinkToFit="1"/>
    </xf>
    <xf numFmtId="165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02" zoomScaleNormal="102" workbookViewId="0">
      <selection activeCell="E50" sqref="E50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8" width="8.7109375" style="127" customWidth="1"/>
    <col min="9" max="9" width="9.5703125" style="127" customWidth="1"/>
    <col min="10" max="10" width="13.7109375" style="127" customWidth="1"/>
    <col min="11" max="11" width="10.7109375" style="127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95" t="s">
        <v>337</v>
      </c>
      <c r="I2" s="95"/>
      <c r="J2" s="95"/>
      <c r="K2" s="95"/>
    </row>
    <row r="3" spans="1:255" hidden="1" outlineLevel="1" x14ac:dyDescent="0.2">
      <c r="H3" s="95" t="s">
        <v>338</v>
      </c>
      <c r="I3" s="95"/>
      <c r="J3" s="95"/>
      <c r="K3" s="95"/>
    </row>
    <row r="4" spans="1:255" hidden="1" outlineLevel="1" x14ac:dyDescent="0.2">
      <c r="H4" s="95" t="s">
        <v>339</v>
      </c>
      <c r="I4" s="95"/>
      <c r="J4" s="95"/>
      <c r="K4" s="95"/>
    </row>
    <row r="5" spans="1:255" s="12" customFormat="1" ht="11.25" hidden="1" outlineLevel="1" x14ac:dyDescent="0.2">
      <c r="J5" s="96" t="s">
        <v>340</v>
      </c>
      <c r="K5" s="94"/>
    </row>
    <row r="6" spans="1:255" s="14" customFormat="1" ht="9.75" hidden="1" outlineLevel="1" x14ac:dyDescent="0.2">
      <c r="I6" s="15" t="s">
        <v>341</v>
      </c>
      <c r="J6" s="124" t="s">
        <v>342</v>
      </c>
      <c r="K6" s="125"/>
    </row>
    <row r="7" spans="1:255" hidden="1" outlineLevel="1" x14ac:dyDescent="0.2">
      <c r="A7" s="16" t="s">
        <v>343</v>
      </c>
      <c r="B7" s="128"/>
      <c r="C7" s="126"/>
      <c r="D7" s="126"/>
      <c r="E7" s="126"/>
      <c r="F7" s="126"/>
      <c r="G7" s="126"/>
      <c r="I7" s="15" t="s">
        <v>344</v>
      </c>
      <c r="J7" s="93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23"/>
      <c r="D8" s="123"/>
      <c r="E8" s="123"/>
      <c r="F8" s="123"/>
      <c r="G8" s="123"/>
      <c r="I8" s="15" t="s">
        <v>344</v>
      </c>
      <c r="J8" s="93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23"/>
      <c r="D9" s="123"/>
      <c r="E9" s="123"/>
      <c r="F9" s="123"/>
      <c r="G9" s="123"/>
      <c r="I9" s="15" t="s">
        <v>344</v>
      </c>
      <c r="J9" s="93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23"/>
      <c r="D10" s="123"/>
      <c r="E10" s="123"/>
      <c r="F10" s="123"/>
      <c r="G10" s="123"/>
      <c r="I10" s="15" t="s">
        <v>344</v>
      </c>
      <c r="J10" s="93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21"/>
      <c r="D11" s="123"/>
      <c r="E11" s="123"/>
      <c r="F11" s="123"/>
      <c r="G11" s="123"/>
      <c r="H11" s="12"/>
      <c r="I11" s="12"/>
      <c r="J11" s="93"/>
      <c r="K11" s="94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21" t="s">
        <v>4</v>
      </c>
      <c r="D12" s="123"/>
      <c r="E12" s="123"/>
      <c r="F12" s="123"/>
      <c r="G12" s="123"/>
      <c r="H12" s="12"/>
      <c r="I12" s="12"/>
      <c r="J12" s="93"/>
      <c r="K12" s="94"/>
      <c r="BS12" s="20" t="str">
        <f>C12</f>
        <v>Коррект_1КМ_АСБ 4х70'Новое строительство КЛ 0,4 кВ №3, №15 ТП829 - г.Орёл_(Копия)</v>
      </c>
      <c r="IU12" s="18"/>
    </row>
    <row r="13" spans="1:255" hidden="1" outlineLevel="1" x14ac:dyDescent="0.2">
      <c r="A13" s="16" t="s">
        <v>350</v>
      </c>
      <c r="C13" s="122"/>
      <c r="D13" s="130"/>
      <c r="E13" s="130"/>
      <c r="F13" s="130"/>
      <c r="G13" s="130"/>
      <c r="I13" s="15" t="s">
        <v>351</v>
      </c>
      <c r="J13" s="93"/>
      <c r="K13" s="94"/>
      <c r="BS13" s="20">
        <f>C13</f>
        <v>0</v>
      </c>
      <c r="IU13" s="18"/>
    </row>
    <row r="14" spans="1:255" hidden="1" outlineLevel="1" x14ac:dyDescent="0.2">
      <c r="G14" s="116" t="s">
        <v>352</v>
      </c>
      <c r="H14" s="116"/>
      <c r="I14" s="21" t="s">
        <v>353</v>
      </c>
      <c r="J14" s="117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8"/>
      <c r="K15" s="132"/>
    </row>
    <row r="16" spans="1:255" s="14" customFormat="1" hidden="1" outlineLevel="1" x14ac:dyDescent="0.2">
      <c r="I16" s="15" t="s">
        <v>355</v>
      </c>
      <c r="J16" s="119"/>
      <c r="K16" s="120"/>
    </row>
    <row r="17" spans="1:255" hidden="1" outlineLevel="1" x14ac:dyDescent="0.2"/>
    <row r="18" spans="1:255" hidden="1" outlineLevel="1" x14ac:dyDescent="0.2">
      <c r="G18" s="90" t="s">
        <v>356</v>
      </c>
      <c r="H18" s="90" t="s">
        <v>357</v>
      </c>
      <c r="I18" s="90" t="s">
        <v>358</v>
      </c>
      <c r="J18" s="92"/>
    </row>
    <row r="19" spans="1:255" ht="13.5" hidden="1" outlineLevel="1" thickBot="1" x14ac:dyDescent="0.25">
      <c r="G19" s="91"/>
      <c r="H19" s="91"/>
      <c r="I19" s="24" t="s">
        <v>359</v>
      </c>
      <c r="J19" s="25" t="s">
        <v>360</v>
      </c>
    </row>
    <row r="20" spans="1:255" ht="14.25" hidden="1" outlineLevel="1" thickBot="1" x14ac:dyDescent="0.3">
      <c r="C20" s="88" t="s">
        <v>361</v>
      </c>
      <c r="D20" s="133"/>
      <c r="E20" s="133"/>
      <c r="F20" s="112"/>
      <c r="G20" s="26"/>
      <c r="H20" s="27"/>
      <c r="I20" s="28"/>
      <c r="J20" s="29"/>
      <c r="K20" s="30"/>
    </row>
    <row r="21" spans="1:255" ht="13.5" hidden="1" outlineLevel="1" x14ac:dyDescent="0.25">
      <c r="C21" s="88" t="s">
        <v>362</v>
      </c>
      <c r="D21" s="133"/>
      <c r="E21" s="133"/>
      <c r="F21" s="133"/>
    </row>
    <row r="22" spans="1:255" hidden="1" outlineLevel="1" x14ac:dyDescent="0.2">
      <c r="A22" s="89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1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14">
        <f>J176/1000</f>
        <v>3114.8992899999998</v>
      </c>
      <c r="F26" s="115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7" t="s">
        <v>448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Монтаж_1КМ_КЛ 0,4 кВ АСБ 4х70 пер Ягодный, 5, с пересечением сооружений и коммуникаций</v>
      </c>
      <c r="IU31" s="18"/>
    </row>
    <row r="32" spans="1:255" outlineLevel="1" x14ac:dyDescent="0.2">
      <c r="A32" s="16" t="s">
        <v>368</v>
      </c>
      <c r="C32" s="108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7" t="s">
        <v>445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255" outlineLevel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279.34589</v>
      </c>
      <c r="J38" s="37">
        <f>J176/1000</f>
        <v>3114.8992899999998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1121.2712044700004</v>
      </c>
      <c r="J39" s="37">
        <f>CW159</f>
        <v>1121.2712044700004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18.417690000000004</v>
      </c>
      <c r="J40" s="37">
        <f>(CZ159+DB159)/1000</f>
        <v>337.04383999999999</v>
      </c>
      <c r="K40" s="14" t="s">
        <v>375</v>
      </c>
    </row>
    <row r="41" spans="1:255" x14ac:dyDescent="0.2">
      <c r="A41" s="110" t="s">
        <v>379</v>
      </c>
      <c r="B41" s="103" t="s">
        <v>380</v>
      </c>
      <c r="C41" s="103" t="s">
        <v>381</v>
      </c>
      <c r="D41" s="103" t="s">
        <v>382</v>
      </c>
      <c r="E41" s="103" t="s">
        <v>383</v>
      </c>
      <c r="F41" s="103" t="s">
        <v>384</v>
      </c>
      <c r="G41" s="103" t="s">
        <v>385</v>
      </c>
      <c r="H41" s="103" t="s">
        <v>386</v>
      </c>
      <c r="I41" s="103" t="s">
        <v>387</v>
      </c>
      <c r="J41" s="103" t="s">
        <v>388</v>
      </c>
      <c r="K41" s="105" t="s">
        <v>447</v>
      </c>
    </row>
    <row r="42" spans="1:255" x14ac:dyDescent="0.2">
      <c r="A42" s="111"/>
      <c r="B42" s="104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1:255" x14ac:dyDescent="0.2">
      <c r="A43" s="111"/>
      <c r="B43" s="104"/>
      <c r="C43" s="104"/>
      <c r="D43" s="104"/>
      <c r="E43" s="104"/>
      <c r="F43" s="104"/>
      <c r="G43" s="104"/>
      <c r="H43" s="104"/>
      <c r="I43" s="104"/>
      <c r="J43" s="104"/>
      <c r="K43" s="106"/>
    </row>
    <row r="44" spans="1:255" ht="13.5" thickBot="1" x14ac:dyDescent="0.25">
      <c r="A44" s="111"/>
      <c r="B44" s="104"/>
      <c r="C44" s="104"/>
      <c r="D44" s="104"/>
      <c r="E44" s="104"/>
      <c r="F44" s="104"/>
      <c r="G44" s="104"/>
      <c r="H44" s="104"/>
      <c r="I44" s="104"/>
      <c r="J44" s="104"/>
      <c r="K44" s="10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5" t="s">
        <v>3</v>
      </c>
      <c r="H46" s="43">
        <f>Source!AB25</f>
        <v>1885.29</v>
      </c>
      <c r="I46" s="43"/>
      <c r="J46" s="13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7"/>
      <c r="H47" s="50">
        <f>Source!AD25</f>
        <v>1885.29</v>
      </c>
      <c r="I47" s="50">
        <f>T47</f>
        <v>807.88</v>
      </c>
      <c r="J47" s="137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8"/>
      <c r="H48" s="57">
        <f>Source!AE25</f>
        <v>207.09</v>
      </c>
      <c r="I48" s="57">
        <f>GM48</f>
        <v>88.74</v>
      </c>
      <c r="J48" s="138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9" t="s">
        <v>392</v>
      </c>
      <c r="G49" s="138"/>
      <c r="H49" s="57">
        <f>ROUND((Source!AF25*Source!AV25+Source!AE25*Source!AV25)*(Source!FX25)/100,2)</f>
        <v>196.74</v>
      </c>
      <c r="I49" s="57">
        <f>T49</f>
        <v>84.3</v>
      </c>
      <c r="J49" s="138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40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1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99">
        <f>R51</f>
        <v>936.55</v>
      </c>
      <c r="I51" s="100"/>
      <c r="J51" s="99">
        <f>S51</f>
        <v>12063.57</v>
      </c>
      <c r="K51" s="101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2" t="s">
        <v>3</v>
      </c>
      <c r="H52" s="65">
        <f>Source!AB27</f>
        <v>1047.5</v>
      </c>
      <c r="I52" s="65"/>
      <c r="J52" s="14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7"/>
      <c r="H53" s="50">
        <f>Source!AF27</f>
        <v>1047.5</v>
      </c>
      <c r="I53" s="50">
        <f>T53</f>
        <v>74.81</v>
      </c>
      <c r="J53" s="137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9" t="s">
        <v>392</v>
      </c>
      <c r="G54" s="138"/>
      <c r="H54" s="57">
        <f>ROUND((Source!AF27*Source!AV27+Source!AE27*Source!AV27)*(Source!FX27)/100,2)</f>
        <v>838</v>
      </c>
      <c r="I54" s="57">
        <f>T54</f>
        <v>59.85</v>
      </c>
      <c r="J54" s="138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9" t="s">
        <v>392</v>
      </c>
      <c r="G55" s="138"/>
      <c r="H55" s="57">
        <f>ROUND((Source!AF27*Source!AV27+Source!AE27*Source!AV27)*(Source!FY27)/100,2)</f>
        <v>471.38</v>
      </c>
      <c r="I55" s="57">
        <f>T55</f>
        <v>33.659999999999997</v>
      </c>
      <c r="J55" s="138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99">
        <f>R57</f>
        <v>168.32</v>
      </c>
      <c r="I57" s="100"/>
      <c r="J57" s="99">
        <f>S57</f>
        <v>2792.91</v>
      </c>
      <c r="K57" s="101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50</v>
      </c>
      <c r="F58" s="65">
        <f>Source!AK29</f>
        <v>2048.42</v>
      </c>
      <c r="G58" s="142" t="s">
        <v>3</v>
      </c>
      <c r="H58" s="65">
        <f>Source!AB29</f>
        <v>1856.12</v>
      </c>
      <c r="I58" s="65"/>
      <c r="J58" s="14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7"/>
      <c r="H59" s="50">
        <f>Source!AF29</f>
        <v>126.06</v>
      </c>
      <c r="I59" s="50">
        <f>T59</f>
        <v>6303</v>
      </c>
      <c r="J59" s="137">
        <v>18.3</v>
      </c>
      <c r="K59" s="51">
        <f>U59</f>
        <v>115344.9</v>
      </c>
      <c r="O59" s="18"/>
      <c r="P59" s="18"/>
      <c r="Q59" s="18"/>
      <c r="R59" s="18"/>
      <c r="S59" s="18"/>
      <c r="T59" s="18">
        <f>ROUND(Source!AF29*Source!AV29*Source!I29,2)</f>
        <v>6303</v>
      </c>
      <c r="U59" s="18">
        <f>Source!S29</f>
        <v>115344.9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6303</v>
      </c>
      <c r="GK59" s="18">
        <f>T59</f>
        <v>6303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6303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8"/>
      <c r="H60" s="57">
        <f>Source!AD29</f>
        <v>1730.05</v>
      </c>
      <c r="I60" s="57">
        <f>T60</f>
        <v>86502.5</v>
      </c>
      <c r="J60" s="138">
        <v>12.5</v>
      </c>
      <c r="K60" s="58">
        <f>U60</f>
        <v>1081281.25</v>
      </c>
      <c r="O60" s="18"/>
      <c r="P60" s="18"/>
      <c r="Q60" s="18"/>
      <c r="R60" s="18"/>
      <c r="S60" s="18"/>
      <c r="T60" s="18">
        <f>ROUND(Source!AD29*Source!AV29*Source!I29,2)</f>
        <v>86502.5</v>
      </c>
      <c r="U60" s="18">
        <f>Source!Q29</f>
        <v>1081281.25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86502.5</v>
      </c>
      <c r="GK60" s="18"/>
      <c r="GL60" s="18">
        <f>T60</f>
        <v>86502.5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86502.5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8"/>
      <c r="H61" s="57">
        <f>Source!AE29</f>
        <v>85.46</v>
      </c>
      <c r="I61" s="57">
        <f>GM61</f>
        <v>4273</v>
      </c>
      <c r="J61" s="138">
        <v>18.3</v>
      </c>
      <c r="K61" s="58">
        <f>Source!R29</f>
        <v>78195.899999999994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4273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8"/>
      <c r="H62" s="57">
        <f>Source!AC29</f>
        <v>0.01</v>
      </c>
      <c r="I62" s="57">
        <f>T62</f>
        <v>0.5</v>
      </c>
      <c r="J62" s="138">
        <v>7.5</v>
      </c>
      <c r="K62" s="58">
        <f>U62</f>
        <v>3.75</v>
      </c>
      <c r="O62" s="18"/>
      <c r="P62" s="18"/>
      <c r="Q62" s="18"/>
      <c r="R62" s="18"/>
      <c r="S62" s="18"/>
      <c r="T62" s="18">
        <f>ROUND(Source!AC29*Source!AW29*Source!I29,2)</f>
        <v>0.5</v>
      </c>
      <c r="U62" s="18">
        <f>Source!P29</f>
        <v>3.75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0.5</v>
      </c>
      <c r="GK62" s="18"/>
      <c r="GL62" s="18"/>
      <c r="GM62" s="18"/>
      <c r="GN62" s="18">
        <f>T62</f>
        <v>0.5</v>
      </c>
      <c r="GO62" s="18"/>
      <c r="GP62" s="18">
        <f>T62</f>
        <v>0.5</v>
      </c>
      <c r="GQ62" s="18">
        <f>T62</f>
        <v>0.5</v>
      </c>
      <c r="GR62" s="18"/>
      <c r="GS62" s="18">
        <f>T62</f>
        <v>0.5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0.5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9" t="s">
        <v>392</v>
      </c>
      <c r="G63" s="138"/>
      <c r="H63" s="57">
        <f>ROUND((Source!AF29*Source!AV29+Source!AE29*Source!AV29)*(Source!FX29)/100,2)</f>
        <v>211.52</v>
      </c>
      <c r="I63" s="57">
        <f>T63</f>
        <v>10576</v>
      </c>
      <c r="J63" s="138" t="s">
        <v>402</v>
      </c>
      <c r="K63" s="58">
        <f>U63</f>
        <v>164509.68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10576</v>
      </c>
      <c r="U63" s="18">
        <f>Source!X29</f>
        <v>164509.68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10576</v>
      </c>
      <c r="GZ63" s="18"/>
      <c r="HA63" s="18"/>
      <c r="HB63" s="18">
        <f>T63</f>
        <v>10576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9" t="s">
        <v>392</v>
      </c>
      <c r="G64" s="138"/>
      <c r="H64" s="57">
        <f>ROUND((Source!AF29*Source!AV29+Source!AE29*Source!AV29)*(Source!FY29)/100,2)</f>
        <v>137.49</v>
      </c>
      <c r="I64" s="57">
        <f>T64</f>
        <v>6874.4</v>
      </c>
      <c r="J64" s="138" t="s">
        <v>403</v>
      </c>
      <c r="K64" s="58">
        <f>U64</f>
        <v>100641.22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6874.4</v>
      </c>
      <c r="U64" s="18">
        <f>Source!Y29</f>
        <v>100641.22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6874.4</v>
      </c>
      <c r="HA64" s="18"/>
      <c r="HB64" s="18">
        <f>T64</f>
        <v>6874.4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609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99">
        <f>R66</f>
        <v>110256.4</v>
      </c>
      <c r="I66" s="100"/>
      <c r="J66" s="99">
        <f>S66</f>
        <v>1461780.7999999998</v>
      </c>
      <c r="K66" s="101"/>
      <c r="O66" s="18"/>
      <c r="P66" s="18"/>
      <c r="Q66" s="18"/>
      <c r="R66" s="18">
        <f>SUM(T58:T65)</f>
        <v>110256.4</v>
      </c>
      <c r="S66" s="18">
        <f>SUM(U58:U65)</f>
        <v>1461780.7999999998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110256.4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60</v>
      </c>
      <c r="F67" s="65">
        <f>Source!AK31</f>
        <v>829.45</v>
      </c>
      <c r="G67" s="142" t="s">
        <v>3</v>
      </c>
      <c r="H67" s="65">
        <f>Source!AB31</f>
        <v>723.77</v>
      </c>
      <c r="I67" s="65"/>
      <c r="J67" s="14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7"/>
      <c r="H68" s="50">
        <f>Source!AF31</f>
        <v>45.95</v>
      </c>
      <c r="I68" s="50">
        <f>T68</f>
        <v>2757</v>
      </c>
      <c r="J68" s="137">
        <v>18.3</v>
      </c>
      <c r="K68" s="51">
        <f>U68</f>
        <v>50453.1</v>
      </c>
      <c r="O68" s="18"/>
      <c r="P68" s="18"/>
      <c r="Q68" s="18"/>
      <c r="R68" s="18"/>
      <c r="S68" s="18"/>
      <c r="T68" s="18">
        <f>ROUND(Source!AF31*Source!AV31*Source!I31,2)</f>
        <v>2757</v>
      </c>
      <c r="U68" s="18">
        <f>Source!S31</f>
        <v>50453.1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2757</v>
      </c>
      <c r="GK68" s="18">
        <f>T68</f>
        <v>2757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2757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8"/>
      <c r="H69" s="57">
        <f>Source!AD31</f>
        <v>677.81</v>
      </c>
      <c r="I69" s="57">
        <f>T69</f>
        <v>40668.6</v>
      </c>
      <c r="J69" s="138">
        <v>12.5</v>
      </c>
      <c r="K69" s="58">
        <f>U69</f>
        <v>508357.5</v>
      </c>
      <c r="O69" s="18"/>
      <c r="P69" s="18"/>
      <c r="Q69" s="18"/>
      <c r="R69" s="18"/>
      <c r="S69" s="18"/>
      <c r="T69" s="18">
        <f>ROUND(Source!AD31*Source!AV31*Source!I31,2)</f>
        <v>40668.6</v>
      </c>
      <c r="U69" s="18">
        <f>Source!Q31</f>
        <v>508357.5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40668.6</v>
      </c>
      <c r="GK69" s="18"/>
      <c r="GL69" s="18">
        <f>T69</f>
        <v>40668.6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40668.6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8"/>
      <c r="H70" s="57">
        <f>Source!AE31</f>
        <v>33.479999999999997</v>
      </c>
      <c r="I70" s="57">
        <f>GM70</f>
        <v>2008.8</v>
      </c>
      <c r="J70" s="138">
        <v>18.3</v>
      </c>
      <c r="K70" s="58">
        <f>Source!R31</f>
        <v>36761.040000000001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2008.8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8"/>
      <c r="H71" s="57">
        <f>Source!AC31</f>
        <v>0.01</v>
      </c>
      <c r="I71" s="57">
        <f>T71</f>
        <v>0.6</v>
      </c>
      <c r="J71" s="138">
        <v>7.5</v>
      </c>
      <c r="K71" s="58">
        <f>U71</f>
        <v>4.5</v>
      </c>
      <c r="O71" s="18"/>
      <c r="P71" s="18"/>
      <c r="Q71" s="18"/>
      <c r="R71" s="18"/>
      <c r="S71" s="18"/>
      <c r="T71" s="18">
        <f>ROUND(Source!AC31*Source!AW31*Source!I31,2)</f>
        <v>0.6</v>
      </c>
      <c r="U71" s="18">
        <f>Source!P31</f>
        <v>4.5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0.6</v>
      </c>
      <c r="GK71" s="18"/>
      <c r="GL71" s="18"/>
      <c r="GM71" s="18"/>
      <c r="GN71" s="18">
        <f>T71</f>
        <v>0.6</v>
      </c>
      <c r="GO71" s="18"/>
      <c r="GP71" s="18">
        <f>T71</f>
        <v>0.6</v>
      </c>
      <c r="GQ71" s="18">
        <f>T71</f>
        <v>0.6</v>
      </c>
      <c r="GR71" s="18"/>
      <c r="GS71" s="18">
        <f>T71</f>
        <v>0.6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0.6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9" t="s">
        <v>392</v>
      </c>
      <c r="G72" s="138"/>
      <c r="H72" s="57">
        <f>ROUND((Source!AF31*Source!AV31+Source!AE31*Source!AV31)*(Source!FX31)/100,2)</f>
        <v>79.430000000000007</v>
      </c>
      <c r="I72" s="57">
        <f>T72</f>
        <v>4765.8</v>
      </c>
      <c r="J72" s="138" t="s">
        <v>402</v>
      </c>
      <c r="K72" s="58">
        <f>U72</f>
        <v>74132.02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4765.8</v>
      </c>
      <c r="U72" s="18">
        <f>Source!X31</f>
        <v>74132.02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4765.8</v>
      </c>
      <c r="GZ72" s="18"/>
      <c r="HA72" s="18"/>
      <c r="HB72" s="18">
        <f>T72</f>
        <v>4765.8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9" t="s">
        <v>392</v>
      </c>
      <c r="G73" s="138"/>
      <c r="H73" s="57">
        <f>ROUND((Source!AF31*Source!AV31+Source!AE31*Source!AV31)*(Source!FY31)/100,2)</f>
        <v>51.63</v>
      </c>
      <c r="I73" s="57">
        <f>T73</f>
        <v>3097.77</v>
      </c>
      <c r="J73" s="138" t="s">
        <v>403</v>
      </c>
      <c r="K73" s="58">
        <f>U73</f>
        <v>45351.35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3097.77</v>
      </c>
      <c r="U73" s="18">
        <f>Source!Y31</f>
        <v>45351.35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3097.77</v>
      </c>
      <c r="HA73" s="18"/>
      <c r="HB73" s="18">
        <f>T73</f>
        <v>3097.77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266.40000000000003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99">
        <f>R75</f>
        <v>51289.77</v>
      </c>
      <c r="I75" s="100"/>
      <c r="J75" s="99">
        <f>S75</f>
        <v>678298.47</v>
      </c>
      <c r="K75" s="101"/>
      <c r="O75" s="18"/>
      <c r="P75" s="18"/>
      <c r="Q75" s="18"/>
      <c r="R75" s="18">
        <f>SUM(T67:T74)</f>
        <v>51289.77</v>
      </c>
      <c r="S75" s="18">
        <f>SUM(U67:U74)</f>
        <v>678298.47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51289.77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8.2133000000000003</v>
      </c>
      <c r="F76" s="65">
        <f>Source!AK33</f>
        <v>621.96</v>
      </c>
      <c r="G76" s="142" t="s">
        <v>3</v>
      </c>
      <c r="H76" s="65">
        <f>Source!AB33</f>
        <v>547.13</v>
      </c>
      <c r="I76" s="65"/>
      <c r="J76" s="143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7"/>
      <c r="H77" s="50">
        <f>Source!AF33</f>
        <v>171.43</v>
      </c>
      <c r="I77" s="50">
        <f>T77</f>
        <v>1408.01</v>
      </c>
      <c r="J77" s="137">
        <v>18.3</v>
      </c>
      <c r="K77" s="51">
        <f>U77</f>
        <v>25766.51</v>
      </c>
      <c r="O77" s="18"/>
      <c r="P77" s="18"/>
      <c r="Q77" s="18"/>
      <c r="R77" s="18"/>
      <c r="S77" s="18"/>
      <c r="T77" s="18">
        <f>ROUND(Source!AF33*Source!AV33*Source!I33,2)</f>
        <v>1408.01</v>
      </c>
      <c r="U77" s="18">
        <f>Source!S33</f>
        <v>25766.51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1408.01</v>
      </c>
      <c r="GK77" s="18">
        <f>T77</f>
        <v>1408.01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1408.01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8"/>
      <c r="H78" s="57">
        <f>Source!AD33</f>
        <v>375.7</v>
      </c>
      <c r="I78" s="57">
        <f>T78</f>
        <v>3085.74</v>
      </c>
      <c r="J78" s="138">
        <v>12.5</v>
      </c>
      <c r="K78" s="58">
        <f>U78</f>
        <v>38571.71</v>
      </c>
      <c r="O78" s="18"/>
      <c r="P78" s="18"/>
      <c r="Q78" s="18"/>
      <c r="R78" s="18"/>
      <c r="S78" s="18"/>
      <c r="T78" s="18">
        <f>ROUND(Source!AD33*Source!AV33*Source!I33,2)</f>
        <v>3085.74</v>
      </c>
      <c r="U78" s="18">
        <f>Source!Q33</f>
        <v>38571.71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3085.74</v>
      </c>
      <c r="GK78" s="18"/>
      <c r="GL78" s="18">
        <f>T78</f>
        <v>3085.74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3085.74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8"/>
      <c r="H79" s="57">
        <f>Source!AE33</f>
        <v>48.69</v>
      </c>
      <c r="I79" s="57">
        <f>GM79</f>
        <v>399.91</v>
      </c>
      <c r="J79" s="138">
        <v>18.3</v>
      </c>
      <c r="K79" s="58">
        <f>Source!R33</f>
        <v>7318.27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399.91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9" t="s">
        <v>392</v>
      </c>
      <c r="G80" s="138"/>
      <c r="H80" s="57">
        <f>ROUND((Source!AF33*Source!AV33+Source!AE33*Source!AV33)*(Source!FX33)/100,2)</f>
        <v>209.11</v>
      </c>
      <c r="I80" s="57">
        <f>T80</f>
        <v>1717.52</v>
      </c>
      <c r="J80" s="138" t="s">
        <v>393</v>
      </c>
      <c r="K80" s="58">
        <f>U80</f>
        <v>26798.67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1717.52</v>
      </c>
      <c r="U80" s="18">
        <f>Source!X33</f>
        <v>26798.67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1717.52</v>
      </c>
      <c r="GZ80" s="18"/>
      <c r="HA80" s="18"/>
      <c r="HB80" s="18"/>
      <c r="HC80" s="18">
        <f>T80</f>
        <v>1717.52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9" t="s">
        <v>392</v>
      </c>
      <c r="G81" s="138"/>
      <c r="H81" s="57">
        <f>ROUND((Source!AF33*Source!AV33+Source!AE33*Source!AV33)*(Source!FY33)/100,2)</f>
        <v>143.08000000000001</v>
      </c>
      <c r="I81" s="57">
        <f>T81</f>
        <v>1175.1500000000001</v>
      </c>
      <c r="J81" s="138" t="s">
        <v>403</v>
      </c>
      <c r="K81" s="58">
        <f>U81</f>
        <v>17204.09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1175.1500000000001</v>
      </c>
      <c r="U81" s="18">
        <f>Source!Y33</f>
        <v>17204.09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1175.1500000000001</v>
      </c>
      <c r="HA81" s="18"/>
      <c r="HB81" s="18"/>
      <c r="HC81" s="18">
        <f>T81</f>
        <v>1175.1500000000001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146.361006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99">
        <f>R83</f>
        <v>7386.42</v>
      </c>
      <c r="I83" s="100"/>
      <c r="J83" s="99">
        <f>S83</f>
        <v>108340.98</v>
      </c>
      <c r="K83" s="101"/>
      <c r="O83" s="18"/>
      <c r="P83" s="18"/>
      <c r="Q83" s="18"/>
      <c r="R83" s="18">
        <f>SUM(T76:T82)</f>
        <v>7386.42</v>
      </c>
      <c r="S83" s="18">
        <f>SUM(U76:U82)</f>
        <v>108340.98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7386.42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1.7857000000000001</v>
      </c>
      <c r="F84" s="65">
        <f>Source!AK35</f>
        <v>413.87</v>
      </c>
      <c r="G84" s="142" t="s">
        <v>3</v>
      </c>
      <c r="H84" s="65">
        <f>Source!AB35</f>
        <v>372.51</v>
      </c>
      <c r="I84" s="65"/>
      <c r="J84" s="143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7"/>
      <c r="H85" s="50">
        <f>Source!AF35</f>
        <v>285.33</v>
      </c>
      <c r="I85" s="50">
        <f>T85</f>
        <v>509.51</v>
      </c>
      <c r="J85" s="137">
        <v>18.3</v>
      </c>
      <c r="K85" s="51">
        <f>U85</f>
        <v>9324.1</v>
      </c>
      <c r="O85" s="18"/>
      <c r="P85" s="18"/>
      <c r="Q85" s="18"/>
      <c r="R85" s="18"/>
      <c r="S85" s="18"/>
      <c r="T85" s="18">
        <f>ROUND(Source!AF35*Source!AV35*Source!I35,2)</f>
        <v>509.51</v>
      </c>
      <c r="U85" s="18">
        <f>Source!S35</f>
        <v>9324.1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509.51</v>
      </c>
      <c r="GK85" s="18">
        <f>T85</f>
        <v>509.51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509.51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8"/>
      <c r="H86" s="57">
        <f>Source!AD35</f>
        <v>87.18</v>
      </c>
      <c r="I86" s="57">
        <f>T86</f>
        <v>155.68</v>
      </c>
      <c r="J86" s="138">
        <v>12.5</v>
      </c>
      <c r="K86" s="58">
        <f>U86</f>
        <v>1945.97</v>
      </c>
      <c r="O86" s="18"/>
      <c r="P86" s="18"/>
      <c r="Q86" s="18"/>
      <c r="R86" s="18"/>
      <c r="S86" s="18"/>
      <c r="T86" s="18">
        <f>ROUND(Source!AD35*Source!AV35*Source!I35,2)</f>
        <v>155.68</v>
      </c>
      <c r="U86" s="18">
        <f>Source!Q35</f>
        <v>1945.97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155.68</v>
      </c>
      <c r="GK86" s="18"/>
      <c r="GL86" s="18">
        <f>T86</f>
        <v>155.68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155.68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8"/>
      <c r="H87" s="57">
        <f>Source!AE35</f>
        <v>5.0199999999999996</v>
      </c>
      <c r="I87" s="57">
        <f>GM87</f>
        <v>8.9600000000000009</v>
      </c>
      <c r="J87" s="138">
        <v>18.3</v>
      </c>
      <c r="K87" s="58">
        <f>Source!R35</f>
        <v>164.05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9" t="s">
        <v>392</v>
      </c>
      <c r="G88" s="138"/>
      <c r="H88" s="57">
        <f>ROUND((Source!AF35*Source!AV35+Source!AE35*Source!AV35)*(Source!FX35)/100,2)</f>
        <v>275.83</v>
      </c>
      <c r="I88" s="57">
        <f>T88</f>
        <v>492.55</v>
      </c>
      <c r="J88" s="138" t="s">
        <v>393</v>
      </c>
      <c r="K88" s="58">
        <f>U88</f>
        <v>7685.4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492.55</v>
      </c>
      <c r="U88" s="18">
        <f>Source!X35</f>
        <v>7685.4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492.55</v>
      </c>
      <c r="GZ88" s="18"/>
      <c r="HA88" s="18"/>
      <c r="HB88" s="18"/>
      <c r="HC88" s="18">
        <f>T88</f>
        <v>492.55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9" t="s">
        <v>392</v>
      </c>
      <c r="G89" s="138"/>
      <c r="H89" s="57">
        <f>ROUND((Source!AF35*Source!AV35+Source!AE35*Source!AV35)*(Source!FY35)/100,2)</f>
        <v>188.73</v>
      </c>
      <c r="I89" s="57">
        <f>T89</f>
        <v>337.01</v>
      </c>
      <c r="J89" s="138" t="s">
        <v>403</v>
      </c>
      <c r="K89" s="58">
        <f>U89</f>
        <v>4933.84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337.01</v>
      </c>
      <c r="U89" s="18">
        <f>Source!Y35</f>
        <v>4933.84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337.01</v>
      </c>
      <c r="HA89" s="18"/>
      <c r="HB89" s="18"/>
      <c r="HC89" s="18">
        <f>T89</f>
        <v>337.01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52.963861999999999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99">
        <f>R91</f>
        <v>1494.75</v>
      </c>
      <c r="I91" s="100"/>
      <c r="J91" s="99">
        <f>S91</f>
        <v>23889.31</v>
      </c>
      <c r="K91" s="101"/>
      <c r="O91" s="18"/>
      <c r="P91" s="18"/>
      <c r="Q91" s="18"/>
      <c r="R91" s="18">
        <f>SUM(T84:T90)</f>
        <v>1494.75</v>
      </c>
      <c r="S91" s="18">
        <f>SUM(U84:U90)</f>
        <v>23889.31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1494.75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2" t="s">
        <v>3</v>
      </c>
      <c r="H92" s="65">
        <f>Source!AB37</f>
        <v>503.31</v>
      </c>
      <c r="I92" s="65"/>
      <c r="J92" s="14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7"/>
      <c r="H93" s="50">
        <f>Source!AF37</f>
        <v>69.17</v>
      </c>
      <c r="I93" s="50">
        <f>T93</f>
        <v>138.34</v>
      </c>
      <c r="J93" s="137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8"/>
      <c r="H94" s="57">
        <f>Source!AD37</f>
        <v>434.14</v>
      </c>
      <c r="I94" s="57">
        <f>T94</f>
        <v>868.28</v>
      </c>
      <c r="J94" s="138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8"/>
      <c r="H95" s="57">
        <f>Source!AE37</f>
        <v>41.49</v>
      </c>
      <c r="I95" s="57">
        <f>GM95</f>
        <v>82.98</v>
      </c>
      <c r="J95" s="138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9" t="s">
        <v>392</v>
      </c>
      <c r="G96" s="138"/>
      <c r="H96" s="57">
        <f>ROUND((Source!AF37*Source!AV37+Source!AE37*Source!AV37)*(Source!FX37)/100,2)</f>
        <v>105.13</v>
      </c>
      <c r="I96" s="57">
        <f>T96</f>
        <v>210.25</v>
      </c>
      <c r="J96" s="138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9" t="s">
        <v>392</v>
      </c>
      <c r="G97" s="138"/>
      <c r="H97" s="57">
        <f>ROUND((Source!AF37*Source!AV37+Source!AE37*Source!AV37)*(Source!FY37)/100,2)</f>
        <v>71.930000000000007</v>
      </c>
      <c r="I97" s="57">
        <f>T97</f>
        <v>143.86000000000001</v>
      </c>
      <c r="J97" s="138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99">
        <f>R99</f>
        <v>1360.73</v>
      </c>
      <c r="I99" s="100"/>
      <c r="J99" s="99">
        <f>S99</f>
        <v>18771.82</v>
      </c>
      <c r="K99" s="101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2" t="s">
        <v>3</v>
      </c>
      <c r="H100" s="65">
        <f>Source!AB39</f>
        <v>10.5</v>
      </c>
      <c r="I100" s="65"/>
      <c r="J100" s="143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7"/>
      <c r="H101" s="50">
        <f>Source!AF39</f>
        <v>10.5</v>
      </c>
      <c r="I101" s="50">
        <f>T101</f>
        <v>21</v>
      </c>
      <c r="J101" s="137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9" t="s">
        <v>392</v>
      </c>
      <c r="G102" s="138"/>
      <c r="H102" s="57">
        <f>ROUND((Source!AF39*Source!AV39+Source!AE39*Source!AV39)*(Source!FX39)/100,2)</f>
        <v>6.83</v>
      </c>
      <c r="I102" s="57">
        <f>T102</f>
        <v>13.65</v>
      </c>
      <c r="J102" s="138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9" t="s">
        <v>392</v>
      </c>
      <c r="G103" s="138"/>
      <c r="H103" s="57">
        <f>ROUND((Source!AF39*Source!AV39+Source!AE39*Source!AV39)*(Source!FY39)/100,2)</f>
        <v>4.2</v>
      </c>
      <c r="I103" s="57">
        <f>T103</f>
        <v>8.4</v>
      </c>
      <c r="J103" s="138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99">
        <f>R105</f>
        <v>43.05</v>
      </c>
      <c r="I105" s="100"/>
      <c r="J105" s="99">
        <f>S105</f>
        <v>718.65000000000009</v>
      </c>
      <c r="K105" s="101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2" t="s">
        <v>3</v>
      </c>
      <c r="H106" s="65">
        <f>Source!AB41</f>
        <v>55.71</v>
      </c>
      <c r="I106" s="65"/>
      <c r="J106" s="143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7"/>
      <c r="H107" s="50">
        <f>Source!AF41</f>
        <v>55.71</v>
      </c>
      <c r="I107" s="50">
        <f>T107</f>
        <v>111.42</v>
      </c>
      <c r="J107" s="137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9" t="s">
        <v>392</v>
      </c>
      <c r="G108" s="138"/>
      <c r="H108" s="57">
        <f>ROUND((Source!AF41*Source!AV41+Source!AE41*Source!AV41)*(Source!FX41)/100,2)</f>
        <v>36.21</v>
      </c>
      <c r="I108" s="57">
        <f>T108</f>
        <v>72.42</v>
      </c>
      <c r="J108" s="138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9" t="s">
        <v>392</v>
      </c>
      <c r="G109" s="138"/>
      <c r="H109" s="57">
        <f>ROUND((Source!AF41*Source!AV41+Source!AE41*Source!AV41)*(Source!FY41)/100,2)</f>
        <v>22.28</v>
      </c>
      <c r="I109" s="57">
        <f>T109</f>
        <v>44.57</v>
      </c>
      <c r="J109" s="138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99">
        <f>R111</f>
        <v>228.41</v>
      </c>
      <c r="I111" s="100"/>
      <c r="J111" s="99">
        <f>S111</f>
        <v>3812.9100000000003</v>
      </c>
      <c r="K111" s="101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84">
        <v>2.2800069999999999</v>
      </c>
      <c r="F112" s="65">
        <f>Source!AK43</f>
        <v>358.54</v>
      </c>
      <c r="G112" s="142" t="s">
        <v>3</v>
      </c>
      <c r="H112" s="65">
        <f>Source!AB43</f>
        <v>357.54</v>
      </c>
      <c r="I112" s="65"/>
      <c r="J112" s="143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7"/>
      <c r="H113" s="50">
        <f>Source!AF43</f>
        <v>50.12</v>
      </c>
      <c r="I113" s="50">
        <f>T113</f>
        <v>114.27</v>
      </c>
      <c r="J113" s="137">
        <v>18.3</v>
      </c>
      <c r="K113" s="51">
        <f>U113</f>
        <v>2091.21</v>
      </c>
      <c r="O113" s="18"/>
      <c r="P113" s="18"/>
      <c r="Q113" s="18"/>
      <c r="R113" s="18"/>
      <c r="S113" s="18"/>
      <c r="T113" s="18">
        <f>ROUND(Source!AF43*Source!AV43*Source!I43,2)</f>
        <v>114.27</v>
      </c>
      <c r="U113" s="18">
        <f>Source!S43</f>
        <v>2091.21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114.27</v>
      </c>
      <c r="GK113" s="18">
        <f>T113</f>
        <v>114.27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114.27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8"/>
      <c r="H114" s="57">
        <f>Source!AD43</f>
        <v>307.42</v>
      </c>
      <c r="I114" s="57">
        <f>T114</f>
        <v>700.92</v>
      </c>
      <c r="J114" s="138">
        <v>12.5</v>
      </c>
      <c r="K114" s="58">
        <f>U114</f>
        <v>8761.5</v>
      </c>
      <c r="O114" s="18"/>
      <c r="P114" s="18"/>
      <c r="Q114" s="18"/>
      <c r="R114" s="18"/>
      <c r="S114" s="18"/>
      <c r="T114" s="18">
        <f>ROUND(Source!AD43*Source!AV43*Source!I43,2)</f>
        <v>700.92</v>
      </c>
      <c r="U114" s="18">
        <f>Source!Q43</f>
        <v>8761.5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700.92</v>
      </c>
      <c r="GK114" s="18"/>
      <c r="GL114" s="18">
        <f>T114</f>
        <v>700.92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700.92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8"/>
      <c r="H115" s="57">
        <f>Source!AE43</f>
        <v>43.43</v>
      </c>
      <c r="I115" s="57">
        <f>GM115</f>
        <v>99.02</v>
      </c>
      <c r="J115" s="138">
        <v>18.3</v>
      </c>
      <c r="K115" s="58">
        <f>Source!R43</f>
        <v>1812.08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99.02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9" t="s">
        <v>392</v>
      </c>
      <c r="G116" s="138"/>
      <c r="H116" s="57">
        <f>ROUND((Source!AF43*Source!AV43+Source!AE43*Source!AV43)*(Source!FX43)/100,2)</f>
        <v>88.87</v>
      </c>
      <c r="I116" s="57">
        <f>T116</f>
        <v>202.63</v>
      </c>
      <c r="J116" s="138" t="s">
        <v>393</v>
      </c>
      <c r="K116" s="58">
        <f>U116</f>
        <v>3161.66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202.63</v>
      </c>
      <c r="U116" s="18">
        <f>Source!X43</f>
        <v>3161.66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202.63</v>
      </c>
      <c r="GZ116" s="18"/>
      <c r="HA116" s="18"/>
      <c r="HB116" s="18"/>
      <c r="HC116" s="18">
        <f>T116</f>
        <v>202.63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9" t="s">
        <v>392</v>
      </c>
      <c r="G117" s="138"/>
      <c r="H117" s="57">
        <f>ROUND((Source!AF43*Source!AV43+Source!AE43*Source!AV43)*(Source!FY43)/100,2)</f>
        <v>60.81</v>
      </c>
      <c r="I117" s="57">
        <f>T117</f>
        <v>138.63999999999999</v>
      </c>
      <c r="J117" s="138" t="s">
        <v>403</v>
      </c>
      <c r="K117" s="58">
        <f>U117</f>
        <v>2029.71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138.63999999999999</v>
      </c>
      <c r="U117" s="18">
        <f>Source!Y43</f>
        <v>2029.71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138.63999999999999</v>
      </c>
      <c r="HA117" s="18"/>
      <c r="HB117" s="18"/>
      <c r="HC117" s="18">
        <f>T117</f>
        <v>138.63999999999999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11.87883647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99">
        <f>R119</f>
        <v>1156.46</v>
      </c>
      <c r="I119" s="100"/>
      <c r="J119" s="99">
        <f>S119</f>
        <v>16044.079999999998</v>
      </c>
      <c r="K119" s="101"/>
      <c r="O119" s="18"/>
      <c r="P119" s="18"/>
      <c r="Q119" s="18"/>
      <c r="R119" s="18">
        <f>SUM(T112:T118)</f>
        <v>1156.46</v>
      </c>
      <c r="S119" s="18">
        <f>SUM(U112:U118)</f>
        <v>16044.079999999998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1156.46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83">
        <v>0.214584</v>
      </c>
      <c r="F120" s="65">
        <f>Source!AK45</f>
        <v>451.97</v>
      </c>
      <c r="G120" s="142" t="s">
        <v>3</v>
      </c>
      <c r="H120" s="65">
        <f>Source!AB45</f>
        <v>451.97</v>
      </c>
      <c r="I120" s="65"/>
      <c r="J120" s="143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7"/>
      <c r="H121" s="50">
        <f>Source!AD45</f>
        <v>451.97</v>
      </c>
      <c r="I121" s="50">
        <f>T121</f>
        <v>96.99</v>
      </c>
      <c r="J121" s="137">
        <v>12.5</v>
      </c>
      <c r="K121" s="51">
        <f>U121</f>
        <v>1212.32</v>
      </c>
      <c r="O121" s="18"/>
      <c r="P121" s="18"/>
      <c r="Q121" s="18"/>
      <c r="R121" s="18"/>
      <c r="S121" s="18"/>
      <c r="T121" s="18">
        <f>ROUND(Source!AD45*Source!AV45*Source!I45,2)</f>
        <v>96.99</v>
      </c>
      <c r="U121" s="18">
        <f>Source!Q45</f>
        <v>1212.32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96.99</v>
      </c>
      <c r="GK121" s="18"/>
      <c r="GL121" s="18">
        <f>T121</f>
        <v>96.99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96.99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8"/>
      <c r="H122" s="57">
        <f>Source!AE45</f>
        <v>88.16</v>
      </c>
      <c r="I122" s="57">
        <f>GM122</f>
        <v>18.920000000000002</v>
      </c>
      <c r="J122" s="138">
        <v>18.3</v>
      </c>
      <c r="K122" s="58">
        <f>Source!R45</f>
        <v>346.19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18.920000000000002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9" t="s">
        <v>392</v>
      </c>
      <c r="G123" s="138"/>
      <c r="H123" s="57">
        <f>ROUND((Source!AF45*Source!AV45+Source!AE45*Source!AV45)*(Source!FX45)/100,2)</f>
        <v>83.75</v>
      </c>
      <c r="I123" s="57">
        <f>T123</f>
        <v>17.97</v>
      </c>
      <c r="J123" s="138" t="s">
        <v>393</v>
      </c>
      <c r="K123" s="58">
        <f>U123</f>
        <v>280.41000000000003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17.97</v>
      </c>
      <c r="U123" s="18">
        <f>Source!X45</f>
        <v>280.41000000000003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17.97</v>
      </c>
      <c r="GZ123" s="18"/>
      <c r="HA123" s="18"/>
      <c r="HB123" s="18">
        <f>T123</f>
        <v>17.97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40" t="s">
        <v>392</v>
      </c>
      <c r="G124" s="72"/>
      <c r="H124" s="73">
        <f>ROUND((Source!AF45*Source!AV45+Source!AE45*Source!AV45)*(Source!FY45)/100,2)</f>
        <v>44.08</v>
      </c>
      <c r="I124" s="73">
        <f>T124</f>
        <v>9.4600000000000009</v>
      </c>
      <c r="J124" s="72" t="s">
        <v>395</v>
      </c>
      <c r="K124" s="141">
        <f>U124</f>
        <v>138.47999999999999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9.4600000000000009</v>
      </c>
      <c r="U124" s="18">
        <f>Source!Y45</f>
        <v>138.47999999999999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9.4600000000000009</v>
      </c>
      <c r="HA124" s="18"/>
      <c r="HB124" s="18">
        <f>T124</f>
        <v>9.4600000000000009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99">
        <f>R125</f>
        <v>124.41999999999999</v>
      </c>
      <c r="I125" s="100"/>
      <c r="J125" s="99">
        <f>S125</f>
        <v>1631.21</v>
      </c>
      <c r="K125" s="101"/>
      <c r="O125" s="18"/>
      <c r="P125" s="18"/>
      <c r="Q125" s="18"/>
      <c r="R125" s="18">
        <f>SUM(T120:T124)</f>
        <v>124.41999999999999</v>
      </c>
      <c r="S125" s="18">
        <f>SUM(U120:U124)</f>
        <v>1631.21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124.41999999999999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12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77.33</v>
      </c>
      <c r="G126" s="144"/>
      <c r="H126" s="65">
        <f>Source!AC47</f>
        <v>77.33</v>
      </c>
      <c r="I126" s="65">
        <f>T126</f>
        <v>82588.44</v>
      </c>
      <c r="J126" s="144">
        <v>7.5</v>
      </c>
      <c r="K126" s="66">
        <f>U126</f>
        <v>619413.30000000005</v>
      </c>
      <c r="O126" s="18"/>
      <c r="P126" s="18"/>
      <c r="Q126" s="18"/>
      <c r="R126" s="18"/>
      <c r="S126" s="18"/>
      <c r="T126" s="18">
        <f>ROUND(Source!AC47*Source!AW47*Source!I47,2)</f>
        <v>82588.44</v>
      </c>
      <c r="U126" s="18">
        <f>Source!P47</f>
        <v>619413.30000000005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82588.44</v>
      </c>
      <c r="GK126" s="18"/>
      <c r="GL126" s="18"/>
      <c r="GM126" s="18"/>
      <c r="GN126" s="18">
        <f>T126</f>
        <v>82588.44</v>
      </c>
      <c r="GO126" s="18"/>
      <c r="GP126" s="18">
        <f>T126</f>
        <v>82588.44</v>
      </c>
      <c r="GQ126" s="18">
        <f>T126</f>
        <v>82588.44</v>
      </c>
      <c r="GR126" s="18"/>
      <c r="GS126" s="18">
        <f>T126</f>
        <v>82588.44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82588.44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99">
        <f>R128</f>
        <v>82588.44</v>
      </c>
      <c r="I128" s="100"/>
      <c r="J128" s="99">
        <f>S128</f>
        <v>619413.30000000005</v>
      </c>
      <c r="K128" s="101"/>
      <c r="O128" s="18"/>
      <c r="P128" s="18"/>
      <c r="Q128" s="18"/>
      <c r="R128" s="18">
        <f>SUM(T126:T127)</f>
        <v>82588.44</v>
      </c>
      <c r="S128" s="18">
        <f>SUM(U126:U127)</f>
        <v>619413.30000000005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82588.44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13</v>
      </c>
      <c r="B129" s="67" t="s">
        <v>78</v>
      </c>
      <c r="C129" s="62" t="s">
        <v>86</v>
      </c>
      <c r="D129" s="63" t="s">
        <v>80</v>
      </c>
      <c r="E129" s="64">
        <v>828</v>
      </c>
      <c r="F129" s="65">
        <v>13.33</v>
      </c>
      <c r="G129" s="144"/>
      <c r="H129" s="65">
        <f>Source!AC49</f>
        <v>13.33</v>
      </c>
      <c r="I129" s="65">
        <f>T129</f>
        <v>11037.24</v>
      </c>
      <c r="J129" s="144">
        <v>7.5</v>
      </c>
      <c r="K129" s="66">
        <f>U129</f>
        <v>82779.3</v>
      </c>
      <c r="O129" s="18"/>
      <c r="P129" s="18"/>
      <c r="Q129" s="18"/>
      <c r="R129" s="18"/>
      <c r="S129" s="18"/>
      <c r="T129" s="18">
        <f>ROUND(Source!AC49*Source!AW49*Source!I49,2)</f>
        <v>11037.24</v>
      </c>
      <c r="U129" s="18">
        <f>Source!P49</f>
        <v>82779.3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11037.24</v>
      </c>
      <c r="GK129" s="18"/>
      <c r="GL129" s="18"/>
      <c r="GM129" s="18"/>
      <c r="GN129" s="18">
        <f>T129</f>
        <v>11037.24</v>
      </c>
      <c r="GO129" s="18"/>
      <c r="GP129" s="18">
        <f>T129</f>
        <v>11037.24</v>
      </c>
      <c r="GQ129" s="18">
        <f>T129</f>
        <v>11037.24</v>
      </c>
      <c r="GR129" s="18"/>
      <c r="GS129" s="18">
        <f>T129</f>
        <v>11037.24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11037.24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60"/>
      <c r="B131" s="59"/>
      <c r="C131" s="59"/>
      <c r="D131" s="59"/>
      <c r="E131" s="59"/>
      <c r="F131" s="59"/>
      <c r="G131" s="59"/>
      <c r="H131" s="99">
        <f>R131</f>
        <v>11037.24</v>
      </c>
      <c r="I131" s="100"/>
      <c r="J131" s="99">
        <f>S131</f>
        <v>82779.3</v>
      </c>
      <c r="K131" s="101"/>
      <c r="O131" s="18"/>
      <c r="P131" s="18"/>
      <c r="Q131" s="18"/>
      <c r="R131" s="18">
        <f>SUM(T129:T130)</f>
        <v>11037.24</v>
      </c>
      <c r="S131" s="18">
        <f>SUM(U129:U130)</f>
        <v>82779.3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11037.24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14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170.87</v>
      </c>
      <c r="G132" s="144"/>
      <c r="H132" s="65">
        <f>Source!AC51</f>
        <v>170.87</v>
      </c>
      <c r="I132" s="65">
        <f>T132</f>
        <v>683.48</v>
      </c>
      <c r="J132" s="144">
        <v>7.5</v>
      </c>
      <c r="K132" s="66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99">
        <f>R134</f>
        <v>683.48</v>
      </c>
      <c r="I134" s="100"/>
      <c r="J134" s="99">
        <f>S134</f>
        <v>5126.1000000000004</v>
      </c>
      <c r="K134" s="101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15</v>
      </c>
      <c r="B135" s="67" t="s">
        <v>78</v>
      </c>
      <c r="C135" s="62" t="s">
        <v>93</v>
      </c>
      <c r="D135" s="63" t="s">
        <v>90</v>
      </c>
      <c r="E135" s="64">
        <v>3100</v>
      </c>
      <c r="F135" s="65">
        <v>1.75</v>
      </c>
      <c r="G135" s="144"/>
      <c r="H135" s="65">
        <f>Source!AC53</f>
        <v>1.75</v>
      </c>
      <c r="I135" s="65">
        <f>T135</f>
        <v>5425</v>
      </c>
      <c r="J135" s="144">
        <v>7.5</v>
      </c>
      <c r="K135" s="66">
        <f>U135</f>
        <v>40687.5</v>
      </c>
      <c r="O135" s="18"/>
      <c r="P135" s="18"/>
      <c r="Q135" s="18"/>
      <c r="R135" s="18"/>
      <c r="S135" s="18"/>
      <c r="T135" s="18">
        <f>ROUND(Source!AC53*Source!AW53*Source!I53,2)</f>
        <v>5425</v>
      </c>
      <c r="U135" s="18">
        <f>Source!P53</f>
        <v>40687.5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5425</v>
      </c>
      <c r="GK135" s="18"/>
      <c r="GL135" s="18"/>
      <c r="GM135" s="18"/>
      <c r="GN135" s="18">
        <f>T135</f>
        <v>5425</v>
      </c>
      <c r="GO135" s="18"/>
      <c r="GP135" s="18">
        <f>T135</f>
        <v>5425</v>
      </c>
      <c r="GQ135" s="18">
        <f>T135</f>
        <v>5425</v>
      </c>
      <c r="GR135" s="18"/>
      <c r="GS135" s="18">
        <f>T135</f>
        <v>5425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5425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9">
        <f>R137</f>
        <v>5425</v>
      </c>
      <c r="I137" s="100"/>
      <c r="J137" s="99">
        <f>S137</f>
        <v>40687.5</v>
      </c>
      <c r="K137" s="101"/>
      <c r="O137" s="18"/>
      <c r="P137" s="18"/>
      <c r="Q137" s="18"/>
      <c r="R137" s="18">
        <f>SUM(T135:T136)</f>
        <v>5425</v>
      </c>
      <c r="S137" s="18">
        <f>SUM(U135:U136)</f>
        <v>40687.5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5425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16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4"/>
      <c r="H138" s="65">
        <f>Source!AC55</f>
        <v>23.73</v>
      </c>
      <c r="I138" s="65">
        <f>T138</f>
        <v>593.25</v>
      </c>
      <c r="J138" s="144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60"/>
      <c r="B140" s="59"/>
      <c r="C140" s="59"/>
      <c r="D140" s="59"/>
      <c r="E140" s="59"/>
      <c r="F140" s="59"/>
      <c r="G140" s="59"/>
      <c r="H140" s="99">
        <f>R140</f>
        <v>593.25</v>
      </c>
      <c r="I140" s="100"/>
      <c r="J140" s="99">
        <f>S140</f>
        <v>4449.38</v>
      </c>
      <c r="K140" s="101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17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4"/>
      <c r="H141" s="65">
        <f>Source!AC57</f>
        <v>79.930000000000007</v>
      </c>
      <c r="I141" s="65">
        <f>T141</f>
        <v>639.44000000000005</v>
      </c>
      <c r="J141" s="144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9">
        <f>R143</f>
        <v>639.44000000000005</v>
      </c>
      <c r="I143" s="100"/>
      <c r="J143" s="99">
        <f>S143</f>
        <v>4795.8</v>
      </c>
      <c r="K143" s="101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18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4"/>
      <c r="H144" s="65">
        <f>Source!AC59</f>
        <v>31.14</v>
      </c>
      <c r="I144" s="65">
        <f>T144</f>
        <v>249.12</v>
      </c>
      <c r="J144" s="144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60"/>
      <c r="B146" s="59"/>
      <c r="C146" s="59"/>
      <c r="D146" s="59"/>
      <c r="E146" s="59"/>
      <c r="F146" s="59"/>
      <c r="G146" s="59"/>
      <c r="H146" s="99">
        <f>R146</f>
        <v>249.12</v>
      </c>
      <c r="I146" s="100"/>
      <c r="J146" s="99">
        <f>S146</f>
        <v>1868.4</v>
      </c>
      <c r="K146" s="101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19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4"/>
      <c r="H147" s="65">
        <f>Source!AC61</f>
        <v>4.6900000000000004</v>
      </c>
      <c r="I147" s="65">
        <f>T147</f>
        <v>328.3</v>
      </c>
      <c r="J147" s="144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60"/>
      <c r="B149" s="59"/>
      <c r="C149" s="59"/>
      <c r="D149" s="59"/>
      <c r="E149" s="59"/>
      <c r="F149" s="59"/>
      <c r="G149" s="59"/>
      <c r="H149" s="99">
        <f>R149</f>
        <v>328.3</v>
      </c>
      <c r="I149" s="100"/>
      <c r="J149" s="99">
        <f>S149</f>
        <v>2462.25</v>
      </c>
      <c r="K149" s="101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20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4"/>
      <c r="H150" s="65">
        <f>Source!AC63</f>
        <v>118.03</v>
      </c>
      <c r="I150" s="65">
        <f>T150</f>
        <v>2596.66</v>
      </c>
      <c r="J150" s="144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99">
        <f>R152</f>
        <v>2596.66</v>
      </c>
      <c r="I152" s="100"/>
      <c r="J152" s="99">
        <f>S152</f>
        <v>19474.95</v>
      </c>
      <c r="K152" s="101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21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4"/>
      <c r="H153" s="65">
        <f>Source!AC65</f>
        <v>36.159999999999997</v>
      </c>
      <c r="I153" s="65">
        <f>T153</f>
        <v>289.27999999999997</v>
      </c>
      <c r="J153" s="144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60"/>
      <c r="B155" s="59"/>
      <c r="C155" s="59"/>
      <c r="D155" s="59"/>
      <c r="E155" s="59"/>
      <c r="F155" s="59"/>
      <c r="G155" s="59"/>
      <c r="H155" s="99">
        <f>R155</f>
        <v>289.27999999999997</v>
      </c>
      <c r="I155" s="100"/>
      <c r="J155" s="99">
        <f>S155</f>
        <v>2169.6</v>
      </c>
      <c r="K155" s="101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22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4"/>
      <c r="H156" s="65">
        <f>Source!AC67</f>
        <v>58.8</v>
      </c>
      <c r="I156" s="65">
        <f>T156</f>
        <v>470.4</v>
      </c>
      <c r="J156" s="144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99">
        <f>R158</f>
        <v>470.4</v>
      </c>
      <c r="I158" s="100"/>
      <c r="J158" s="99">
        <f>S158</f>
        <v>3528</v>
      </c>
      <c r="K158" s="101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5" t="s">
        <v>418</v>
      </c>
      <c r="D159" s="75"/>
      <c r="E159" s="75"/>
      <c r="F159" s="75"/>
      <c r="G159" s="75"/>
      <c r="H159" s="102">
        <f>FM159</f>
        <v>279345.89</v>
      </c>
      <c r="I159" s="102"/>
      <c r="J159" s="102">
        <f>DP159</f>
        <v>3114899.29</v>
      </c>
      <c r="K159" s="102"/>
      <c r="P159" s="18">
        <f>SUM(R46:R158)</f>
        <v>279345.89</v>
      </c>
      <c r="Q159" s="18">
        <f>SUM(S46:S158)</f>
        <v>3114899.2899999996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1121.2712044700004</v>
      </c>
      <c r="CX159" s="18">
        <f>Source!DN75</f>
        <v>520.13504341999999</v>
      </c>
      <c r="CY159" s="18">
        <f>Source!DG75</f>
        <v>2657148.94</v>
      </c>
      <c r="CZ159" s="18">
        <f>Source!DK75</f>
        <v>209303.8</v>
      </c>
      <c r="DA159" s="18">
        <f>Source!DI75</f>
        <v>1661082.31</v>
      </c>
      <c r="DB159" s="18">
        <f>Source!DJ75</f>
        <v>127740.04</v>
      </c>
      <c r="DC159" s="18">
        <f>Source!DH75</f>
        <v>786762.83</v>
      </c>
      <c r="DD159" s="18">
        <f>Source!EG75</f>
        <v>0</v>
      </c>
      <c r="DE159" s="18">
        <f>Source!EN75</f>
        <v>786762.83</v>
      </c>
      <c r="DF159" s="18">
        <f>Source!EO75</f>
        <v>786762.83</v>
      </c>
      <c r="DG159" s="18">
        <f>Source!EP75</f>
        <v>0</v>
      </c>
      <c r="DH159" s="18">
        <f>Source!EQ75</f>
        <v>786762.83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283427.65999999997</v>
      </c>
      <c r="DO159" s="18">
        <f>Source!DQ75</f>
        <v>174322.69</v>
      </c>
      <c r="DP159" s="18">
        <f>Source!EJ75</f>
        <v>3114899.29</v>
      </c>
      <c r="DQ159" s="18">
        <f>Source!EK75</f>
        <v>2943321.54</v>
      </c>
      <c r="DR159" s="18">
        <f>Source!EL75</f>
        <v>167046.19</v>
      </c>
      <c r="DS159" s="18">
        <f>Source!EH75</f>
        <v>0</v>
      </c>
      <c r="DT159" s="18">
        <f>Source!EM75</f>
        <v>4531.5600000000004</v>
      </c>
      <c r="DU159" s="18">
        <f>Source!EK75+Source!EL75</f>
        <v>3110367.73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1121.2712044700004</v>
      </c>
      <c r="EU159" s="18">
        <f>Source!DN75</f>
        <v>520.13504341999999</v>
      </c>
      <c r="EV159" s="18">
        <f t="shared" ref="EV159:FQ159" si="0">SUM(GJ46:GJ158)</f>
        <v>249225.66</v>
      </c>
      <c r="EW159" s="18">
        <f t="shared" si="0"/>
        <v>11437.360000000002</v>
      </c>
      <c r="EX159" s="18">
        <f t="shared" si="0"/>
        <v>132886.59000000003</v>
      </c>
      <c r="EY159" s="18">
        <f t="shared" si="0"/>
        <v>6980.33</v>
      </c>
      <c r="EZ159" s="18">
        <f t="shared" si="0"/>
        <v>104901.71</v>
      </c>
      <c r="FA159" s="18">
        <f t="shared" si="0"/>
        <v>0</v>
      </c>
      <c r="FB159" s="18">
        <f t="shared" si="0"/>
        <v>104901.71</v>
      </c>
      <c r="FC159" s="18">
        <f t="shared" si="0"/>
        <v>104901.71</v>
      </c>
      <c r="FD159" s="18">
        <f t="shared" si="0"/>
        <v>0</v>
      </c>
      <c r="FE159" s="18">
        <f t="shared" si="0"/>
        <v>104901.71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18212.940000000002</v>
      </c>
      <c r="FL159" s="18">
        <f t="shared" si="0"/>
        <v>11907.289999999997</v>
      </c>
      <c r="FM159" s="18">
        <f t="shared" si="0"/>
        <v>279345.89</v>
      </c>
      <c r="FN159" s="18">
        <f t="shared" si="0"/>
        <v>267676.07</v>
      </c>
      <c r="FO159" s="18">
        <f t="shared" si="0"/>
        <v>11398.36</v>
      </c>
      <c r="FP159" s="18">
        <f t="shared" si="0"/>
        <v>0</v>
      </c>
      <c r="FQ159" s="18">
        <f t="shared" si="0"/>
        <v>271.45999999999998</v>
      </c>
      <c r="FR159" s="18">
        <f>FN159+FO159</f>
        <v>279074.43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97">
        <f>EV159</f>
        <v>249225.66</v>
      </c>
      <c r="I161" s="97"/>
      <c r="J161" s="97">
        <f>CY159</f>
        <v>2657148.94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98"/>
      <c r="I162" s="98"/>
      <c r="J162" s="98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97">
        <f>EW159</f>
        <v>11437.360000000002</v>
      </c>
      <c r="I163" s="97"/>
      <c r="J163" s="97">
        <f>CZ159</f>
        <v>209303.8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97">
        <f>EX159</f>
        <v>132886.59000000003</v>
      </c>
      <c r="I164" s="97"/>
      <c r="J164" s="97">
        <f>DA159</f>
        <v>1661082.31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97">
        <f>EZ159</f>
        <v>104901.71</v>
      </c>
      <c r="I165" s="97"/>
      <c r="J165" s="97">
        <f>DC159</f>
        <v>786762.83</v>
      </c>
      <c r="K165" s="151"/>
    </row>
    <row r="166" spans="3:11" x14ac:dyDescent="0.2">
      <c r="C166" s="19"/>
      <c r="D166" s="19"/>
      <c r="E166" s="19"/>
      <c r="F166" s="19"/>
      <c r="G166" s="19"/>
      <c r="H166" s="98"/>
      <c r="I166" s="98"/>
      <c r="J166" s="98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97">
        <f>FK159</f>
        <v>18212.940000000002</v>
      </c>
      <c r="I167" s="97"/>
      <c r="J167" s="97">
        <f>DN159</f>
        <v>283427.65999999997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97">
        <f>FL159</f>
        <v>11907.289999999997</v>
      </c>
      <c r="I168" s="97"/>
      <c r="J168" s="97">
        <f>DO159</f>
        <v>174322.69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97">
        <f>FM159</f>
        <v>279345.89</v>
      </c>
      <c r="I169" s="97"/>
      <c r="J169" s="97">
        <f>DP159</f>
        <v>3114899.29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98"/>
      <c r="I170" s="98"/>
      <c r="J170" s="98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97">
        <f>FN159</f>
        <v>267676.07</v>
      </c>
      <c r="I171" s="97"/>
      <c r="J171" s="97">
        <f>DQ159</f>
        <v>2943321.54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97">
        <f>FO159</f>
        <v>11398.36</v>
      </c>
      <c r="I172" s="97"/>
      <c r="J172" s="97">
        <f>DR159</f>
        <v>167046.19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97">
        <f>FP159</f>
        <v>0</v>
      </c>
      <c r="I173" s="97"/>
      <c r="J173" s="97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97">
        <f>FQ159</f>
        <v>271.45999999999998</v>
      </c>
      <c r="I174" s="97"/>
      <c r="J174" s="97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98"/>
      <c r="I175" s="98"/>
      <c r="J175" s="98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97">
        <f>H169</f>
        <v>279345.89</v>
      </c>
      <c r="I176" s="97"/>
      <c r="J176" s="97">
        <f>J169</f>
        <v>3114899.29</v>
      </c>
      <c r="K176" s="151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97">
        <f>ROUND(J176*E177/100,2)</f>
        <v>622979.86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97">
        <f>J177+J176</f>
        <v>3737879.15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98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85"/>
      <c r="D182" s="85"/>
      <c r="E182" s="85"/>
      <c r="F182" s="85"/>
      <c r="G182" s="79"/>
      <c r="H182" s="79"/>
      <c r="I182" s="85"/>
      <c r="J182" s="85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86" t="s">
        <v>438</v>
      </c>
      <c r="D183" s="86"/>
      <c r="E183" s="86"/>
      <c r="F183" s="86"/>
      <c r="G183" s="86"/>
      <c r="H183" s="86"/>
      <c r="I183" s="86" t="s">
        <v>439</v>
      </c>
      <c r="J183" s="86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8" t="s">
        <v>441</v>
      </c>
      <c r="B185" s="78"/>
      <c r="C185" s="85"/>
      <c r="D185" s="85"/>
      <c r="E185" s="85"/>
      <c r="F185" s="85"/>
      <c r="G185" s="79"/>
      <c r="H185" s="79"/>
      <c r="I185" s="85"/>
      <c r="J185" s="85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86" t="s">
        <v>438</v>
      </c>
      <c r="D186" s="86"/>
      <c r="E186" s="86"/>
      <c r="F186" s="86"/>
      <c r="G186" s="86"/>
      <c r="H186" s="86"/>
      <c r="I186" s="86" t="s">
        <v>439</v>
      </c>
      <c r="J186" s="86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85"/>
      <c r="D191" s="85"/>
      <c r="E191" s="85"/>
      <c r="F191" s="85"/>
      <c r="G191" s="79"/>
      <c r="H191" s="79"/>
      <c r="I191" s="85"/>
      <c r="J191" s="85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86" t="s">
        <v>438</v>
      </c>
      <c r="D192" s="86"/>
      <c r="E192" s="86"/>
      <c r="F192" s="86"/>
      <c r="G192" s="86"/>
      <c r="H192" s="86"/>
      <c r="I192" s="86" t="s">
        <v>439</v>
      </c>
      <c r="J192" s="86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8" t="s">
        <v>443</v>
      </c>
      <c r="B194" s="78"/>
      <c r="C194" s="85"/>
      <c r="D194" s="85"/>
      <c r="E194" s="85"/>
      <c r="F194" s="85"/>
      <c r="G194" s="79"/>
      <c r="H194" s="79"/>
      <c r="I194" s="85"/>
      <c r="J194" s="85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86" t="s">
        <v>438</v>
      </c>
      <c r="D195" s="86"/>
      <c r="E195" s="86"/>
      <c r="F195" s="86"/>
      <c r="G195" s="86"/>
      <c r="H195" s="86"/>
      <c r="I195" s="86" t="s">
        <v>439</v>
      </c>
      <c r="J195" s="86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4х70'Новое строительство КЛ 0,4 кВ №3, №15 ТП829 - г.Орёл_(Копия)</v>
      </c>
      <c r="H18" s="3"/>
      <c r="I18" s="3"/>
      <c r="J18" s="3"/>
      <c r="K18" s="3"/>
      <c r="L18" s="3"/>
      <c r="M18" s="3"/>
      <c r="N18" s="3"/>
      <c r="O18" s="3">
        <f t="shared" ref="O18:AT18" si="1">O104</f>
        <v>249225.66</v>
      </c>
      <c r="P18" s="3">
        <f t="shared" si="1"/>
        <v>104901.71</v>
      </c>
      <c r="Q18" s="3">
        <f t="shared" si="1"/>
        <v>132886.59</v>
      </c>
      <c r="R18" s="3">
        <f t="shared" si="1"/>
        <v>6980.33</v>
      </c>
      <c r="S18" s="3">
        <f t="shared" si="1"/>
        <v>11437.36</v>
      </c>
      <c r="T18" s="3">
        <f t="shared" si="1"/>
        <v>0</v>
      </c>
      <c r="U18" s="3">
        <f t="shared" si="1"/>
        <v>1121.2712044700004</v>
      </c>
      <c r="V18" s="3">
        <f t="shared" si="1"/>
        <v>520.13504341999999</v>
      </c>
      <c r="W18" s="3">
        <f t="shared" si="1"/>
        <v>0</v>
      </c>
      <c r="X18" s="3">
        <f t="shared" si="1"/>
        <v>18212.939999999999</v>
      </c>
      <c r="Y18" s="3">
        <f t="shared" si="1"/>
        <v>11907.29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279345.89</v>
      </c>
      <c r="AS18" s="3">
        <f t="shared" si="1"/>
        <v>267676.07</v>
      </c>
      <c r="AT18" s="3">
        <f t="shared" si="1"/>
        <v>11398.36</v>
      </c>
      <c r="AU18" s="3">
        <f t="shared" ref="AU18:BZ18" si="2">AU104</f>
        <v>271.45999999999998</v>
      </c>
      <c r="AV18" s="3">
        <f t="shared" si="2"/>
        <v>104901.71</v>
      </c>
      <c r="AW18" s="3">
        <f t="shared" si="2"/>
        <v>104901.71</v>
      </c>
      <c r="AX18" s="3">
        <f t="shared" si="2"/>
        <v>0</v>
      </c>
      <c r="AY18" s="3">
        <f t="shared" si="2"/>
        <v>104901.71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2657148.94</v>
      </c>
      <c r="DH18" s="4">
        <f t="shared" si="4"/>
        <v>786762.83</v>
      </c>
      <c r="DI18" s="4">
        <f t="shared" si="4"/>
        <v>1661082.31</v>
      </c>
      <c r="DJ18" s="4">
        <f t="shared" si="4"/>
        <v>127740.04</v>
      </c>
      <c r="DK18" s="4">
        <f t="shared" si="4"/>
        <v>209303.8</v>
      </c>
      <c r="DL18" s="4">
        <f t="shared" si="4"/>
        <v>0</v>
      </c>
      <c r="DM18" s="4">
        <f t="shared" si="4"/>
        <v>1121.2712044700004</v>
      </c>
      <c r="DN18" s="4">
        <f t="shared" si="4"/>
        <v>520.13504341999999</v>
      </c>
      <c r="DO18" s="4">
        <f t="shared" si="4"/>
        <v>0</v>
      </c>
      <c r="DP18" s="4">
        <f t="shared" si="4"/>
        <v>283427.65999999997</v>
      </c>
      <c r="DQ18" s="4">
        <f t="shared" si="4"/>
        <v>174322.69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3114899.29</v>
      </c>
      <c r="EK18" s="4">
        <f t="shared" si="4"/>
        <v>2943321.54</v>
      </c>
      <c r="EL18" s="4">
        <f t="shared" si="4"/>
        <v>167046.19</v>
      </c>
      <c r="EM18" s="4">
        <f t="shared" ref="EM18:FR18" si="5">EM104</f>
        <v>4531.5600000000004</v>
      </c>
      <c r="EN18" s="4">
        <f t="shared" si="5"/>
        <v>786762.83</v>
      </c>
      <c r="EO18" s="4">
        <f t="shared" si="5"/>
        <v>786762.83</v>
      </c>
      <c r="EP18" s="4">
        <f t="shared" si="5"/>
        <v>0</v>
      </c>
      <c r="EQ18" s="4">
        <f t="shared" si="5"/>
        <v>786762.83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249225.66</v>
      </c>
      <c r="P22" s="3">
        <f t="shared" si="8"/>
        <v>104901.71</v>
      </c>
      <c r="Q22" s="3">
        <f t="shared" si="8"/>
        <v>132886.59</v>
      </c>
      <c r="R22" s="3">
        <f t="shared" si="8"/>
        <v>6980.33</v>
      </c>
      <c r="S22" s="3">
        <f t="shared" si="8"/>
        <v>11437.36</v>
      </c>
      <c r="T22" s="3">
        <f t="shared" si="8"/>
        <v>0</v>
      </c>
      <c r="U22" s="3">
        <f t="shared" si="8"/>
        <v>1121.2712044700004</v>
      </c>
      <c r="V22" s="3">
        <f t="shared" si="8"/>
        <v>520.13504341999999</v>
      </c>
      <c r="W22" s="3">
        <f t="shared" si="8"/>
        <v>0</v>
      </c>
      <c r="X22" s="3">
        <f t="shared" si="8"/>
        <v>18212.939999999999</v>
      </c>
      <c r="Y22" s="3">
        <f t="shared" si="8"/>
        <v>11907.29</v>
      </c>
      <c r="Z22" s="3">
        <f t="shared" si="8"/>
        <v>0</v>
      </c>
      <c r="AA22" s="3">
        <f t="shared" si="8"/>
        <v>0</v>
      </c>
      <c r="AB22" s="3">
        <f t="shared" si="8"/>
        <v>249225.66</v>
      </c>
      <c r="AC22" s="3">
        <f t="shared" si="8"/>
        <v>104901.71</v>
      </c>
      <c r="AD22" s="3">
        <f t="shared" si="8"/>
        <v>132886.59</v>
      </c>
      <c r="AE22" s="3">
        <f t="shared" si="8"/>
        <v>6980.33</v>
      </c>
      <c r="AF22" s="3">
        <f t="shared" si="8"/>
        <v>11437.36</v>
      </c>
      <c r="AG22" s="3">
        <f t="shared" si="8"/>
        <v>0</v>
      </c>
      <c r="AH22" s="3">
        <f t="shared" si="8"/>
        <v>1121.2712044700004</v>
      </c>
      <c r="AI22" s="3">
        <f t="shared" si="8"/>
        <v>520.13504341999999</v>
      </c>
      <c r="AJ22" s="3">
        <f t="shared" si="8"/>
        <v>0</v>
      </c>
      <c r="AK22" s="3">
        <f t="shared" si="8"/>
        <v>18212.939999999999</v>
      </c>
      <c r="AL22" s="3">
        <f t="shared" si="8"/>
        <v>11907.29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279345.89</v>
      </c>
      <c r="AS22" s="3">
        <f t="shared" si="8"/>
        <v>267676.07</v>
      </c>
      <c r="AT22" s="3">
        <f t="shared" si="8"/>
        <v>11398.36</v>
      </c>
      <c r="AU22" s="3">
        <f t="shared" ref="AU22:BZ22" si="9">AU75</f>
        <v>271.45999999999998</v>
      </c>
      <c r="AV22" s="3">
        <f t="shared" si="9"/>
        <v>104901.71</v>
      </c>
      <c r="AW22" s="3">
        <f t="shared" si="9"/>
        <v>104901.71</v>
      </c>
      <c r="AX22" s="3">
        <f t="shared" si="9"/>
        <v>0</v>
      </c>
      <c r="AY22" s="3">
        <f t="shared" si="9"/>
        <v>104901.71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279345.89</v>
      </c>
      <c r="CB22" s="3">
        <f t="shared" si="10"/>
        <v>267676.07</v>
      </c>
      <c r="CC22" s="3">
        <f t="shared" si="10"/>
        <v>11398.36</v>
      </c>
      <c r="CD22" s="3">
        <f t="shared" si="10"/>
        <v>271.45999999999998</v>
      </c>
      <c r="CE22" s="3">
        <f t="shared" si="10"/>
        <v>104901.71</v>
      </c>
      <c r="CF22" s="3">
        <f t="shared" si="10"/>
        <v>104901.71</v>
      </c>
      <c r="CG22" s="3">
        <f t="shared" si="10"/>
        <v>0</v>
      </c>
      <c r="CH22" s="3">
        <f t="shared" si="10"/>
        <v>104901.71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2657148.94</v>
      </c>
      <c r="DH22" s="4">
        <f t="shared" si="11"/>
        <v>786762.83</v>
      </c>
      <c r="DI22" s="4">
        <f t="shared" si="11"/>
        <v>1661082.31</v>
      </c>
      <c r="DJ22" s="4">
        <f t="shared" si="11"/>
        <v>127740.04</v>
      </c>
      <c r="DK22" s="4">
        <f t="shared" si="11"/>
        <v>209303.8</v>
      </c>
      <c r="DL22" s="4">
        <f t="shared" si="11"/>
        <v>0</v>
      </c>
      <c r="DM22" s="4">
        <f t="shared" si="11"/>
        <v>1121.2712044700004</v>
      </c>
      <c r="DN22" s="4">
        <f t="shared" si="11"/>
        <v>520.13504341999999</v>
      </c>
      <c r="DO22" s="4">
        <f t="shared" si="11"/>
        <v>0</v>
      </c>
      <c r="DP22" s="4">
        <f t="shared" si="11"/>
        <v>283427.65999999997</v>
      </c>
      <c r="DQ22" s="4">
        <f t="shared" si="11"/>
        <v>174322.69</v>
      </c>
      <c r="DR22" s="4">
        <f t="shared" si="11"/>
        <v>0</v>
      </c>
      <c r="DS22" s="4">
        <f t="shared" si="11"/>
        <v>0</v>
      </c>
      <c r="DT22" s="4">
        <f t="shared" si="11"/>
        <v>2657148.94</v>
      </c>
      <c r="DU22" s="4">
        <f t="shared" si="11"/>
        <v>786762.83</v>
      </c>
      <c r="DV22" s="4">
        <f t="shared" si="11"/>
        <v>1661082.31</v>
      </c>
      <c r="DW22" s="4">
        <f t="shared" si="11"/>
        <v>127740.04</v>
      </c>
      <c r="DX22" s="4">
        <f t="shared" si="11"/>
        <v>209303.8</v>
      </c>
      <c r="DY22" s="4">
        <f t="shared" si="11"/>
        <v>0</v>
      </c>
      <c r="DZ22" s="4">
        <f t="shared" si="11"/>
        <v>1121.2712044700004</v>
      </c>
      <c r="EA22" s="4">
        <f t="shared" si="11"/>
        <v>520.13504341999999</v>
      </c>
      <c r="EB22" s="4">
        <f t="shared" si="11"/>
        <v>0</v>
      </c>
      <c r="EC22" s="4">
        <f t="shared" si="11"/>
        <v>283427.65999999997</v>
      </c>
      <c r="ED22" s="4">
        <f t="shared" si="11"/>
        <v>174322.69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3114899.29</v>
      </c>
      <c r="EK22" s="4">
        <f t="shared" si="11"/>
        <v>2943321.54</v>
      </c>
      <c r="EL22" s="4">
        <f t="shared" si="11"/>
        <v>167046.19</v>
      </c>
      <c r="EM22" s="4">
        <f t="shared" ref="EM22:FR22" si="12">EM75</f>
        <v>4531.5600000000004</v>
      </c>
      <c r="EN22" s="4">
        <f t="shared" si="12"/>
        <v>786762.83</v>
      </c>
      <c r="EO22" s="4">
        <f t="shared" si="12"/>
        <v>786762.83</v>
      </c>
      <c r="EP22" s="4">
        <f t="shared" si="12"/>
        <v>0</v>
      </c>
      <c r="EQ22" s="4">
        <f t="shared" si="12"/>
        <v>786762.83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3114899.29</v>
      </c>
      <c r="FT22" s="4">
        <f t="shared" si="13"/>
        <v>2943321.54</v>
      </c>
      <c r="FU22" s="4">
        <f t="shared" si="13"/>
        <v>167046.19</v>
      </c>
      <c r="FV22" s="4">
        <f t="shared" si="13"/>
        <v>4531.5600000000004</v>
      </c>
      <c r="FW22" s="4">
        <f t="shared" si="13"/>
        <v>786762.83</v>
      </c>
      <c r="FX22" s="4">
        <f t="shared" si="13"/>
        <v>786762.83</v>
      </c>
      <c r="FY22" s="4">
        <f t="shared" si="13"/>
        <v>0</v>
      </c>
      <c r="FZ22" s="4">
        <f t="shared" si="13"/>
        <v>786762.83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34729984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34729985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34729984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34729985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50</v>
      </c>
      <c r="J28" s="2">
        <v>0</v>
      </c>
      <c r="K28" s="2"/>
      <c r="L28" s="2"/>
      <c r="M28" s="2"/>
      <c r="N28" s="2"/>
      <c r="O28" s="2">
        <f t="shared" si="14"/>
        <v>92806</v>
      </c>
      <c r="P28" s="2">
        <f t="shared" si="15"/>
        <v>0.5</v>
      </c>
      <c r="Q28" s="2">
        <f t="shared" si="16"/>
        <v>86502.5</v>
      </c>
      <c r="R28" s="2">
        <f t="shared" si="17"/>
        <v>4273</v>
      </c>
      <c r="S28" s="2">
        <f t="shared" si="18"/>
        <v>6303</v>
      </c>
      <c r="T28" s="2">
        <f t="shared" si="19"/>
        <v>0</v>
      </c>
      <c r="U28" s="2">
        <f t="shared" si="20"/>
        <v>609</v>
      </c>
      <c r="V28" s="2">
        <f t="shared" si="21"/>
        <v>316.5</v>
      </c>
      <c r="W28" s="2">
        <f t="shared" si="22"/>
        <v>0</v>
      </c>
      <c r="X28" s="2">
        <f t="shared" si="23"/>
        <v>10576</v>
      </c>
      <c r="Y28" s="2">
        <f t="shared" si="24"/>
        <v>6874.4</v>
      </c>
      <c r="Z28" s="2"/>
      <c r="AA28" s="2">
        <v>34729984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92806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10576</v>
      </c>
      <c r="CZ28" s="2">
        <f t="shared" si="43"/>
        <v>6874.4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110256.4</v>
      </c>
      <c r="GN28" s="2">
        <f t="shared" si="47"/>
        <v>110256.4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50</v>
      </c>
      <c r="J29">
        <v>0</v>
      </c>
      <c r="O29">
        <f t="shared" si="14"/>
        <v>1196629.8999999999</v>
      </c>
      <c r="P29">
        <f t="shared" si="15"/>
        <v>3.75</v>
      </c>
      <c r="Q29">
        <f t="shared" si="16"/>
        <v>1081281.25</v>
      </c>
      <c r="R29">
        <f t="shared" si="17"/>
        <v>78195.899999999994</v>
      </c>
      <c r="S29">
        <f t="shared" si="18"/>
        <v>115344.9</v>
      </c>
      <c r="T29">
        <f t="shared" si="19"/>
        <v>0</v>
      </c>
      <c r="U29">
        <f t="shared" si="20"/>
        <v>609</v>
      </c>
      <c r="V29">
        <f t="shared" si="21"/>
        <v>316.5</v>
      </c>
      <c r="W29">
        <f t="shared" si="22"/>
        <v>0</v>
      </c>
      <c r="X29">
        <f t="shared" si="23"/>
        <v>164509.68</v>
      </c>
      <c r="Y29">
        <f t="shared" si="24"/>
        <v>100641.22</v>
      </c>
      <c r="AA29">
        <v>34729985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1196629.8999999999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164509.68</v>
      </c>
      <c r="CZ29">
        <f t="shared" si="43"/>
        <v>100641.216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1461780.8</v>
      </c>
      <c r="GN29">
        <f t="shared" si="47"/>
        <v>1461780.8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60</v>
      </c>
      <c r="J30" s="2">
        <v>0</v>
      </c>
      <c r="K30" s="2"/>
      <c r="L30" s="2"/>
      <c r="M30" s="2"/>
      <c r="N30" s="2"/>
      <c r="O30" s="2">
        <f t="shared" si="14"/>
        <v>43426.2</v>
      </c>
      <c r="P30" s="2">
        <f t="shared" si="15"/>
        <v>0.6</v>
      </c>
      <c r="Q30" s="2">
        <f t="shared" si="16"/>
        <v>40668.6</v>
      </c>
      <c r="R30" s="2">
        <f t="shared" si="17"/>
        <v>2008.8</v>
      </c>
      <c r="S30" s="2">
        <f t="shared" si="18"/>
        <v>2757</v>
      </c>
      <c r="T30" s="2">
        <f t="shared" si="19"/>
        <v>0</v>
      </c>
      <c r="U30" s="2">
        <f t="shared" si="20"/>
        <v>266.40000000000003</v>
      </c>
      <c r="V30" s="2">
        <f t="shared" si="21"/>
        <v>148.80000000000001</v>
      </c>
      <c r="W30" s="2">
        <f t="shared" si="22"/>
        <v>0</v>
      </c>
      <c r="X30" s="2">
        <f t="shared" si="23"/>
        <v>4765.8</v>
      </c>
      <c r="Y30" s="2">
        <f t="shared" si="24"/>
        <v>3097.77</v>
      </c>
      <c r="Z30" s="2"/>
      <c r="AA30" s="2">
        <v>34729984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43426.2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4765.8</v>
      </c>
      <c r="CZ30" s="2">
        <f t="shared" si="43"/>
        <v>3097.77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51289.77</v>
      </c>
      <c r="GN30" s="2">
        <f t="shared" si="47"/>
        <v>51289.77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60</v>
      </c>
      <c r="J31">
        <v>0</v>
      </c>
      <c r="O31">
        <f t="shared" si="14"/>
        <v>558815.1</v>
      </c>
      <c r="P31">
        <f t="shared" si="15"/>
        <v>4.5</v>
      </c>
      <c r="Q31">
        <f t="shared" si="16"/>
        <v>508357.5</v>
      </c>
      <c r="R31">
        <f t="shared" si="17"/>
        <v>36761.040000000001</v>
      </c>
      <c r="S31">
        <f t="shared" si="18"/>
        <v>50453.1</v>
      </c>
      <c r="T31">
        <f t="shared" si="19"/>
        <v>0</v>
      </c>
      <c r="U31">
        <f t="shared" si="20"/>
        <v>266.40000000000003</v>
      </c>
      <c r="V31">
        <f t="shared" si="21"/>
        <v>148.80000000000001</v>
      </c>
      <c r="W31">
        <f t="shared" si="22"/>
        <v>0</v>
      </c>
      <c r="X31">
        <f t="shared" si="23"/>
        <v>74132.02</v>
      </c>
      <c r="Y31">
        <f t="shared" si="24"/>
        <v>45351.35</v>
      </c>
      <c r="AA31">
        <v>34729985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558815.1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74132.019</v>
      </c>
      <c r="CZ31">
        <f t="shared" si="43"/>
        <v>45351.352800000001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678298.47</v>
      </c>
      <c r="GN31">
        <f t="shared" si="47"/>
        <v>678298.47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8.2133000000000003</v>
      </c>
      <c r="J32" s="2">
        <v>0</v>
      </c>
      <c r="K32" s="2"/>
      <c r="L32" s="2"/>
      <c r="M32" s="2"/>
      <c r="N32" s="2"/>
      <c r="O32" s="2">
        <f t="shared" si="14"/>
        <v>4493.75</v>
      </c>
      <c r="P32" s="2">
        <f t="shared" si="15"/>
        <v>0</v>
      </c>
      <c r="Q32" s="2">
        <f t="shared" si="16"/>
        <v>3085.74</v>
      </c>
      <c r="R32" s="2">
        <f t="shared" si="17"/>
        <v>399.91</v>
      </c>
      <c r="S32" s="2">
        <f t="shared" si="18"/>
        <v>1408.01</v>
      </c>
      <c r="T32" s="2">
        <f t="shared" si="19"/>
        <v>0</v>
      </c>
      <c r="U32" s="2">
        <f t="shared" si="20"/>
        <v>146.361006</v>
      </c>
      <c r="V32" s="2">
        <f t="shared" si="21"/>
        <v>31.867604</v>
      </c>
      <c r="W32" s="2">
        <f t="shared" si="22"/>
        <v>0</v>
      </c>
      <c r="X32" s="2">
        <f t="shared" si="23"/>
        <v>1717.52</v>
      </c>
      <c r="Y32" s="2">
        <f t="shared" si="24"/>
        <v>1175.1500000000001</v>
      </c>
      <c r="Z32" s="2"/>
      <c r="AA32" s="2">
        <v>34729984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4493.75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1717.5239999999999</v>
      </c>
      <c r="CZ32" s="2">
        <f t="shared" si="43"/>
        <v>1175.1480000000001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7386.42</v>
      </c>
      <c r="GN32" s="2">
        <f t="shared" si="47"/>
        <v>0</v>
      </c>
      <c r="GO32" s="2">
        <f t="shared" si="48"/>
        <v>7386.42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8.2133000000000003</v>
      </c>
      <c r="J33">
        <v>0</v>
      </c>
      <c r="O33">
        <f t="shared" si="14"/>
        <v>64338.22</v>
      </c>
      <c r="P33">
        <f t="shared" si="15"/>
        <v>0</v>
      </c>
      <c r="Q33">
        <f t="shared" si="16"/>
        <v>38571.71</v>
      </c>
      <c r="R33">
        <f t="shared" si="17"/>
        <v>7318.27</v>
      </c>
      <c r="S33">
        <f t="shared" si="18"/>
        <v>25766.51</v>
      </c>
      <c r="T33">
        <f t="shared" si="19"/>
        <v>0</v>
      </c>
      <c r="U33">
        <f t="shared" si="20"/>
        <v>146.361006</v>
      </c>
      <c r="V33">
        <f t="shared" si="21"/>
        <v>31.867604</v>
      </c>
      <c r="W33">
        <f t="shared" si="22"/>
        <v>0</v>
      </c>
      <c r="X33">
        <f t="shared" si="23"/>
        <v>26798.67</v>
      </c>
      <c r="Y33">
        <f t="shared" si="24"/>
        <v>17204.09</v>
      </c>
      <c r="AA33">
        <v>34729985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64338.22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26798.671799999996</v>
      </c>
      <c r="CZ33">
        <f t="shared" si="43"/>
        <v>17204.085600000002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108340.98</v>
      </c>
      <c r="GN33">
        <f t="shared" si="47"/>
        <v>0</v>
      </c>
      <c r="GO33">
        <f t="shared" si="48"/>
        <v>108340.98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1.7857000000000001</v>
      </c>
      <c r="J34" s="2">
        <v>0</v>
      </c>
      <c r="K34" s="2"/>
      <c r="L34" s="2"/>
      <c r="M34" s="2"/>
      <c r="N34" s="2"/>
      <c r="O34" s="2">
        <f t="shared" si="14"/>
        <v>665.19</v>
      </c>
      <c r="P34" s="2">
        <f t="shared" si="15"/>
        <v>0</v>
      </c>
      <c r="Q34" s="2">
        <f t="shared" si="16"/>
        <v>155.68</v>
      </c>
      <c r="R34" s="2">
        <f t="shared" si="17"/>
        <v>8.9600000000000009</v>
      </c>
      <c r="S34" s="2">
        <f t="shared" si="18"/>
        <v>509.51</v>
      </c>
      <c r="T34" s="2">
        <f t="shared" si="19"/>
        <v>0</v>
      </c>
      <c r="U34" s="2">
        <f t="shared" si="20"/>
        <v>52.963861999999999</v>
      </c>
      <c r="V34" s="2">
        <f t="shared" si="21"/>
        <v>0.71428000000000003</v>
      </c>
      <c r="W34" s="2">
        <f t="shared" si="22"/>
        <v>0</v>
      </c>
      <c r="X34" s="2">
        <f t="shared" si="23"/>
        <v>492.55</v>
      </c>
      <c r="Y34" s="2">
        <f t="shared" si="24"/>
        <v>337.01</v>
      </c>
      <c r="Z34" s="2"/>
      <c r="AA34" s="2">
        <v>34729984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665.19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492.54650000000004</v>
      </c>
      <c r="CZ34" s="2">
        <f t="shared" si="43"/>
        <v>337.00550000000004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1494.75</v>
      </c>
      <c r="GN34" s="2">
        <f t="shared" si="47"/>
        <v>0</v>
      </c>
      <c r="GO34" s="2">
        <f t="shared" si="48"/>
        <v>1494.75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1.7857000000000001</v>
      </c>
      <c r="J35">
        <v>0</v>
      </c>
      <c r="O35">
        <f t="shared" si="14"/>
        <v>11270.07</v>
      </c>
      <c r="P35">
        <f t="shared" si="15"/>
        <v>0</v>
      </c>
      <c r="Q35">
        <f t="shared" si="16"/>
        <v>1945.97</v>
      </c>
      <c r="R35">
        <f t="shared" si="17"/>
        <v>164.05</v>
      </c>
      <c r="S35">
        <f t="shared" si="18"/>
        <v>9324.1</v>
      </c>
      <c r="T35">
        <f t="shared" si="19"/>
        <v>0</v>
      </c>
      <c r="U35">
        <f t="shared" si="20"/>
        <v>52.963861999999999</v>
      </c>
      <c r="V35">
        <f t="shared" si="21"/>
        <v>0.71428000000000003</v>
      </c>
      <c r="W35">
        <f t="shared" si="22"/>
        <v>0</v>
      </c>
      <c r="X35">
        <f t="shared" si="23"/>
        <v>7685.4</v>
      </c>
      <c r="Y35">
        <f t="shared" si="24"/>
        <v>4933.84</v>
      </c>
      <c r="AA35">
        <v>34729985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11270.07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7685.4014999999999</v>
      </c>
      <c r="CZ35">
        <f t="shared" si="43"/>
        <v>4933.8379999999997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23889.31</v>
      </c>
      <c r="GN35">
        <f t="shared" si="47"/>
        <v>0</v>
      </c>
      <c r="GO35">
        <f t="shared" si="48"/>
        <v>23889.31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34729984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34729985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34729984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34729985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34729984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34729985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2.2800069999999999</v>
      </c>
      <c r="J42" s="2">
        <v>0</v>
      </c>
      <c r="K42" s="2"/>
      <c r="L42" s="2"/>
      <c r="M42" s="2"/>
      <c r="N42" s="2"/>
      <c r="O42" s="2">
        <f t="shared" si="14"/>
        <v>815.19</v>
      </c>
      <c r="P42" s="2">
        <f t="shared" si="15"/>
        <v>0</v>
      </c>
      <c r="Q42" s="2">
        <f t="shared" si="16"/>
        <v>700.92</v>
      </c>
      <c r="R42" s="2">
        <f t="shared" si="17"/>
        <v>99.02</v>
      </c>
      <c r="S42" s="2">
        <f t="shared" si="18"/>
        <v>114.27</v>
      </c>
      <c r="T42" s="2">
        <f t="shared" si="19"/>
        <v>0</v>
      </c>
      <c r="U42" s="2">
        <f t="shared" si="20"/>
        <v>11.87883647</v>
      </c>
      <c r="V42" s="2">
        <f t="shared" si="21"/>
        <v>7.8888242199999992</v>
      </c>
      <c r="W42" s="2">
        <f t="shared" si="22"/>
        <v>0</v>
      </c>
      <c r="X42" s="2">
        <f t="shared" si="23"/>
        <v>202.63</v>
      </c>
      <c r="Y42" s="2">
        <f t="shared" si="24"/>
        <v>138.63999999999999</v>
      </c>
      <c r="Z42" s="2"/>
      <c r="AA42" s="2">
        <v>34729984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815.18999999999994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202.62549999999999</v>
      </c>
      <c r="CZ42" s="2">
        <f t="shared" si="43"/>
        <v>138.63849999999999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1156.46</v>
      </c>
      <c r="GN42" s="2">
        <f t="shared" si="47"/>
        <v>0</v>
      </c>
      <c r="GO42" s="2">
        <f t="shared" si="48"/>
        <v>1156.46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2.2800069999999999</v>
      </c>
      <c r="J43">
        <v>0</v>
      </c>
      <c r="O43">
        <f t="shared" si="14"/>
        <v>10852.71</v>
      </c>
      <c r="P43">
        <f t="shared" si="15"/>
        <v>0</v>
      </c>
      <c r="Q43">
        <f t="shared" si="16"/>
        <v>8761.5</v>
      </c>
      <c r="R43">
        <f t="shared" si="17"/>
        <v>1812.08</v>
      </c>
      <c r="S43">
        <f t="shared" si="18"/>
        <v>2091.21</v>
      </c>
      <c r="T43">
        <f t="shared" si="19"/>
        <v>0</v>
      </c>
      <c r="U43">
        <f t="shared" si="20"/>
        <v>11.87883647</v>
      </c>
      <c r="V43">
        <f t="shared" si="21"/>
        <v>7.8888242199999992</v>
      </c>
      <c r="W43">
        <f t="shared" si="22"/>
        <v>0</v>
      </c>
      <c r="X43">
        <f t="shared" si="23"/>
        <v>3161.66</v>
      </c>
      <c r="Y43">
        <f t="shared" si="24"/>
        <v>2029.71</v>
      </c>
      <c r="AA43">
        <v>34729985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10852.71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3161.6648999999998</v>
      </c>
      <c r="CZ43">
        <f t="shared" si="43"/>
        <v>2029.7107999999998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16044.08</v>
      </c>
      <c r="GN43">
        <f t="shared" si="47"/>
        <v>0</v>
      </c>
      <c r="GO43">
        <f t="shared" si="48"/>
        <v>16044.08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0.214584</v>
      </c>
      <c r="J44" s="2">
        <v>0</v>
      </c>
      <c r="K44" s="2"/>
      <c r="L44" s="2"/>
      <c r="M44" s="2"/>
      <c r="N44" s="2"/>
      <c r="O44" s="2">
        <f t="shared" si="14"/>
        <v>96.99</v>
      </c>
      <c r="P44" s="2">
        <f t="shared" si="15"/>
        <v>0</v>
      </c>
      <c r="Q44" s="2">
        <f t="shared" si="16"/>
        <v>96.99</v>
      </c>
      <c r="R44" s="2">
        <f t="shared" si="17"/>
        <v>18.920000000000002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1.6308383999999998</v>
      </c>
      <c r="W44" s="2">
        <f t="shared" si="22"/>
        <v>0</v>
      </c>
      <c r="X44" s="2">
        <f t="shared" si="23"/>
        <v>17.97</v>
      </c>
      <c r="Y44" s="2">
        <f t="shared" si="24"/>
        <v>9.4600000000000009</v>
      </c>
      <c r="Z44" s="2"/>
      <c r="AA44" s="2">
        <v>34729984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96.99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17.974</v>
      </c>
      <c r="CZ44" s="2">
        <f t="shared" si="43"/>
        <v>9.4600000000000009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124.42</v>
      </c>
      <c r="GN44" s="2">
        <f t="shared" si="47"/>
        <v>124.42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0.214584</v>
      </c>
      <c r="J45">
        <v>0</v>
      </c>
      <c r="O45">
        <f t="shared" si="14"/>
        <v>1212.32</v>
      </c>
      <c r="P45">
        <f t="shared" si="15"/>
        <v>0</v>
      </c>
      <c r="Q45">
        <f t="shared" si="16"/>
        <v>1212.32</v>
      </c>
      <c r="R45">
        <f t="shared" si="17"/>
        <v>346.19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1.6308383999999998</v>
      </c>
      <c r="W45">
        <f t="shared" si="22"/>
        <v>0</v>
      </c>
      <c r="X45">
        <f t="shared" si="23"/>
        <v>280.41000000000003</v>
      </c>
      <c r="Y45">
        <f t="shared" si="24"/>
        <v>138.47999999999999</v>
      </c>
      <c r="AA45">
        <v>34729985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1212.32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280.41390000000001</v>
      </c>
      <c r="CZ45">
        <f t="shared" si="43"/>
        <v>138.476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1631.21</v>
      </c>
      <c r="GN45">
        <f t="shared" si="47"/>
        <v>1631.21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82588.44</v>
      </c>
      <c r="P46" s="2">
        <f t="shared" si="15"/>
        <v>82588.44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34729984</v>
      </c>
      <c r="AB46" s="2">
        <f t="shared" si="25"/>
        <v>77.33</v>
      </c>
      <c r="AC46" s="2">
        <f t="shared" si="52"/>
        <v>77.33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77.33</v>
      </c>
      <c r="AL46" s="2">
        <v>77.33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82588.44</v>
      </c>
      <c r="CQ46" s="2">
        <f t="shared" si="34"/>
        <v>77.33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77.33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-267245405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82588.44</v>
      </c>
      <c r="GN46" s="2">
        <f t="shared" si="47"/>
        <v>82588.44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4х70</v>
      </c>
      <c r="H47" t="s">
        <v>80</v>
      </c>
      <c r="I47">
        <f>'1.Смета.или.Акт'!E126</f>
        <v>1068</v>
      </c>
      <c r="J47">
        <v>0</v>
      </c>
      <c r="O47">
        <f t="shared" si="14"/>
        <v>619413.30000000005</v>
      </c>
      <c r="P47">
        <f t="shared" si="15"/>
        <v>619413.30000000005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34729985</v>
      </c>
      <c r="AB47">
        <f t="shared" si="25"/>
        <v>77.33</v>
      </c>
      <c r="AC47">
        <f t="shared" si="52"/>
        <v>77.33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77.33</v>
      </c>
      <c r="AL47" s="52">
        <f>'1.Смета.или.Акт'!F126</f>
        <v>77.33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619413.30000000005</v>
      </c>
      <c r="CQ47">
        <f t="shared" si="34"/>
        <v>579.97500000000002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77.33</v>
      </c>
      <c r="ES47" s="52">
        <f>'1.Смета.или.Акт'!F126</f>
        <v>77.33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580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-267245405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619413.30000000005</v>
      </c>
      <c r="GN47">
        <f t="shared" si="47"/>
        <v>619413.30000000005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828</v>
      </c>
      <c r="J48" s="2">
        <v>0</v>
      </c>
      <c r="K48" s="2"/>
      <c r="L48" s="2"/>
      <c r="M48" s="2"/>
      <c r="N48" s="2"/>
      <c r="O48" s="2">
        <f t="shared" si="14"/>
        <v>11037.24</v>
      </c>
      <c r="P48" s="2">
        <f t="shared" si="15"/>
        <v>11037.24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34729984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11037.24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11037.24</v>
      </c>
      <c r="GN48" s="2">
        <f t="shared" si="47"/>
        <v>11037.24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828</v>
      </c>
      <c r="J49">
        <v>0</v>
      </c>
      <c r="O49">
        <f t="shared" si="14"/>
        <v>82779.3</v>
      </c>
      <c r="P49">
        <f t="shared" si="15"/>
        <v>82779.3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34729985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2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82779.3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2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82779.3</v>
      </c>
      <c r="GN49">
        <f t="shared" si="47"/>
        <v>82779.3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34729984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34729985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2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2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3100</v>
      </c>
      <c r="J52" s="2">
        <v>0</v>
      </c>
      <c r="K52" s="2"/>
      <c r="L52" s="2"/>
      <c r="M52" s="2"/>
      <c r="N52" s="2"/>
      <c r="O52" s="2">
        <f t="shared" si="14"/>
        <v>5425</v>
      </c>
      <c r="P52" s="2">
        <f t="shared" si="15"/>
        <v>5425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34729984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5425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5425</v>
      </c>
      <c r="GN52" s="2">
        <f t="shared" si="47"/>
        <v>5425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3100</v>
      </c>
      <c r="J53">
        <v>0</v>
      </c>
      <c r="O53">
        <f t="shared" si="14"/>
        <v>40687.5</v>
      </c>
      <c r="P53">
        <f t="shared" si="15"/>
        <v>40687.5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34729985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40687.5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40687.5</v>
      </c>
      <c r="GN53">
        <f t="shared" si="47"/>
        <v>40687.5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34729984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34729985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34729984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34729985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34729984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34729985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34729984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34729985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34729984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34729985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34729984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34729985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34729984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34729985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34729984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34729985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34729984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34729985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34729984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34729985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249225.66</v>
      </c>
      <c r="P75" s="3">
        <f t="shared" si="91"/>
        <v>104901.71</v>
      </c>
      <c r="Q75" s="3">
        <f t="shared" si="91"/>
        <v>132886.59</v>
      </c>
      <c r="R75" s="3">
        <f t="shared" si="91"/>
        <v>6980.33</v>
      </c>
      <c r="S75" s="3">
        <f t="shared" si="91"/>
        <v>11437.36</v>
      </c>
      <c r="T75" s="3">
        <f t="shared" si="91"/>
        <v>0</v>
      </c>
      <c r="U75" s="3">
        <f>AH75</f>
        <v>1121.2712044700004</v>
      </c>
      <c r="V75" s="3">
        <f>AI75</f>
        <v>520.13504341999999</v>
      </c>
      <c r="W75" s="3">
        <f>ROUND(AJ75,2)</f>
        <v>0</v>
      </c>
      <c r="X75" s="3">
        <f>ROUND(AK75,2)</f>
        <v>18212.939999999999</v>
      </c>
      <c r="Y75" s="3">
        <f>ROUND(AL75,2)</f>
        <v>11907.29</v>
      </c>
      <c r="Z75" s="3"/>
      <c r="AA75" s="3"/>
      <c r="AB75" s="3">
        <f>ROUND(SUMIF(AA24:AA73,"=34729984",O24:O73),2)</f>
        <v>249225.66</v>
      </c>
      <c r="AC75" s="3">
        <f>ROUND(SUMIF(AA24:AA73,"=34729984",P24:P73),2)</f>
        <v>104901.71</v>
      </c>
      <c r="AD75" s="3">
        <f>ROUND(SUMIF(AA24:AA73,"=34729984",Q24:Q73),2)</f>
        <v>132886.59</v>
      </c>
      <c r="AE75" s="3">
        <f>ROUND(SUMIF(AA24:AA73,"=34729984",R24:R73),2)</f>
        <v>6980.33</v>
      </c>
      <c r="AF75" s="3">
        <f>ROUND(SUMIF(AA24:AA73,"=34729984",S24:S73),2)</f>
        <v>11437.36</v>
      </c>
      <c r="AG75" s="3">
        <f>ROUND(SUMIF(AA24:AA73,"=34729984",T24:T73),2)</f>
        <v>0</v>
      </c>
      <c r="AH75" s="3">
        <f>SUMIF(AA24:AA73,"=34729984",U24:U73)</f>
        <v>1121.2712044700004</v>
      </c>
      <c r="AI75" s="3">
        <f>SUMIF(AA24:AA73,"=34729984",V24:V73)</f>
        <v>520.13504341999999</v>
      </c>
      <c r="AJ75" s="3">
        <f>ROUND(SUMIF(AA24:AA73,"=34729984",W24:W73),2)</f>
        <v>0</v>
      </c>
      <c r="AK75" s="3">
        <f>ROUND(SUMIF(AA24:AA73,"=34729984",X24:X73),2)</f>
        <v>18212.939999999999</v>
      </c>
      <c r="AL75" s="3">
        <f>ROUND(SUMIF(AA24:AA73,"=34729984",Y24:Y73),2)</f>
        <v>11907.29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279345.89</v>
      </c>
      <c r="AS75" s="3">
        <f t="shared" si="92"/>
        <v>267676.07</v>
      </c>
      <c r="AT75" s="3">
        <f t="shared" si="92"/>
        <v>11398.36</v>
      </c>
      <c r="AU75" s="3">
        <f t="shared" si="92"/>
        <v>271.45999999999998</v>
      </c>
      <c r="AV75" s="3">
        <f t="shared" si="92"/>
        <v>104901.71</v>
      </c>
      <c r="AW75" s="3">
        <f t="shared" si="92"/>
        <v>104901.71</v>
      </c>
      <c r="AX75" s="3">
        <f t="shared" si="92"/>
        <v>0</v>
      </c>
      <c r="AY75" s="3">
        <f t="shared" si="92"/>
        <v>104901.71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ROUND(SUMIF(AA24:AA73,"=34729984",FQ24:FQ73),2)</f>
        <v>0</v>
      </c>
      <c r="BY75" s="3">
        <f>ROUND(SUMIF(AA24:AA73,"=34729984",FR24:FR73),2)</f>
        <v>0</v>
      </c>
      <c r="BZ75" s="3">
        <f>ROUND(SUMIF(AA24:AA73,"=34729984",GL24:GL73),2)</f>
        <v>0</v>
      </c>
      <c r="CA75" s="3">
        <f>ROUND(SUMIF(AA24:AA73,"=34729984",GM24:GM73),2)</f>
        <v>279345.89</v>
      </c>
      <c r="CB75" s="3">
        <f>ROUND(SUMIF(AA24:AA73,"=34729984",GN24:GN73),2)</f>
        <v>267676.07</v>
      </c>
      <c r="CC75" s="3">
        <f>ROUND(SUMIF(AA24:AA73,"=34729984",GO24:GO73),2)</f>
        <v>11398.36</v>
      </c>
      <c r="CD75" s="3">
        <f>ROUND(SUMIF(AA24:AA73,"=34729984",GP24:GP73),2)</f>
        <v>271.45999999999998</v>
      </c>
      <c r="CE75" s="3">
        <f>AC75-BX75</f>
        <v>104901.71</v>
      </c>
      <c r="CF75" s="3">
        <f>AC75-BY75</f>
        <v>104901.71</v>
      </c>
      <c r="CG75" s="3">
        <f>BX75-BZ75</f>
        <v>0</v>
      </c>
      <c r="CH75" s="3">
        <f>AC75-BX75-BY75+BZ75</f>
        <v>104901.71</v>
      </c>
      <c r="CI75" s="3">
        <f>BY75-BZ75</f>
        <v>0</v>
      </c>
      <c r="CJ75" s="3">
        <f>ROUND(SUMIF(AA24:AA73,"=34729984",GX24:GX73),2)</f>
        <v>0</v>
      </c>
      <c r="CK75" s="3">
        <f>ROUND(SUMIF(AA24:AA73,"=34729984",GY24:GY73),2)</f>
        <v>0</v>
      </c>
      <c r="CL75" s="3">
        <f>ROUND(SUMIF(AA24:AA73,"=34729984",GZ24:GZ73),2)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2657148.94</v>
      </c>
      <c r="DH75" s="4">
        <f t="shared" si="93"/>
        <v>786762.83</v>
      </c>
      <c r="DI75" s="4">
        <f t="shared" si="93"/>
        <v>1661082.31</v>
      </c>
      <c r="DJ75" s="4">
        <f t="shared" si="93"/>
        <v>127740.04</v>
      </c>
      <c r="DK75" s="4">
        <f t="shared" si="93"/>
        <v>209303.8</v>
      </c>
      <c r="DL75" s="4">
        <f t="shared" si="93"/>
        <v>0</v>
      </c>
      <c r="DM75" s="4">
        <f>DZ75</f>
        <v>1121.2712044700004</v>
      </c>
      <c r="DN75" s="4">
        <f>EA75</f>
        <v>520.13504341999999</v>
      </c>
      <c r="DO75" s="4">
        <f>ROUND(EB75,2)</f>
        <v>0</v>
      </c>
      <c r="DP75" s="4">
        <f>ROUND(EC75,2)</f>
        <v>283427.65999999997</v>
      </c>
      <c r="DQ75" s="4">
        <f>ROUND(ED75,2)</f>
        <v>174322.69</v>
      </c>
      <c r="DR75" s="4"/>
      <c r="DS75" s="4"/>
      <c r="DT75" s="4">
        <f>ROUND(SUMIF(AA24:AA73,"=34729985",O24:O73),2)</f>
        <v>2657148.94</v>
      </c>
      <c r="DU75" s="4">
        <f>ROUND(SUMIF(AA24:AA73,"=34729985",P24:P73),2)</f>
        <v>786762.83</v>
      </c>
      <c r="DV75" s="4">
        <f>ROUND(SUMIF(AA24:AA73,"=34729985",Q24:Q73),2)</f>
        <v>1661082.31</v>
      </c>
      <c r="DW75" s="4">
        <f>ROUND(SUMIF(AA24:AA73,"=34729985",R24:R73),2)</f>
        <v>127740.04</v>
      </c>
      <c r="DX75" s="4">
        <f>ROUND(SUMIF(AA24:AA73,"=34729985",S24:S73),2)</f>
        <v>209303.8</v>
      </c>
      <c r="DY75" s="4">
        <f>ROUND(SUMIF(AA24:AA73,"=34729985",T24:T73),2)</f>
        <v>0</v>
      </c>
      <c r="DZ75" s="4">
        <f>SUMIF(AA24:AA73,"=34729985",U24:U73)</f>
        <v>1121.2712044700004</v>
      </c>
      <c r="EA75" s="4">
        <f>SUMIF(AA24:AA73,"=34729985",V24:V73)</f>
        <v>520.13504341999999</v>
      </c>
      <c r="EB75" s="4">
        <f>ROUND(SUMIF(AA24:AA73,"=34729985",W24:W73),2)</f>
        <v>0</v>
      </c>
      <c r="EC75" s="4">
        <f>ROUND(SUMIF(AA24:AA73,"=34729985",X24:X73),2)</f>
        <v>283427.65999999997</v>
      </c>
      <c r="ED75" s="4">
        <f>ROUND(SUMIF(AA24:AA73,"=34729985",Y24:Y73),2)</f>
        <v>174322.69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3114899.29</v>
      </c>
      <c r="EK75" s="4">
        <f t="shared" si="94"/>
        <v>2943321.54</v>
      </c>
      <c r="EL75" s="4">
        <f t="shared" si="94"/>
        <v>167046.19</v>
      </c>
      <c r="EM75" s="4">
        <f t="shared" si="94"/>
        <v>4531.5600000000004</v>
      </c>
      <c r="EN75" s="4">
        <f t="shared" si="94"/>
        <v>786762.83</v>
      </c>
      <c r="EO75" s="4">
        <f t="shared" si="94"/>
        <v>786762.83</v>
      </c>
      <c r="EP75" s="4">
        <f t="shared" si="94"/>
        <v>0</v>
      </c>
      <c r="EQ75" s="4">
        <f t="shared" si="94"/>
        <v>786762.83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ROUND(SUMIF(AA24:AA73,"=34729985",FQ24:FQ73),2)</f>
        <v>0</v>
      </c>
      <c r="FQ75" s="4">
        <f>ROUND(SUMIF(AA24:AA73,"=34729985",FR24:FR73),2)</f>
        <v>0</v>
      </c>
      <c r="FR75" s="4">
        <f>ROUND(SUMIF(AA24:AA73,"=34729985",GL24:GL73),2)</f>
        <v>0</v>
      </c>
      <c r="FS75" s="4">
        <f>ROUND(SUMIF(AA24:AA73,"=34729985",GM24:GM73),2)</f>
        <v>3114899.29</v>
      </c>
      <c r="FT75" s="4">
        <f>ROUND(SUMIF(AA24:AA73,"=34729985",GN24:GN73),2)</f>
        <v>2943321.54</v>
      </c>
      <c r="FU75" s="4">
        <f>ROUND(SUMIF(AA24:AA73,"=34729985",GO24:GO73),2)</f>
        <v>167046.19</v>
      </c>
      <c r="FV75" s="4">
        <f>ROUND(SUMIF(AA24:AA73,"=34729985",GP24:GP73),2)</f>
        <v>4531.5600000000004</v>
      </c>
      <c r="FW75" s="4">
        <f>DU75-FP75</f>
        <v>786762.83</v>
      </c>
      <c r="FX75" s="4">
        <f>DU75-FQ75</f>
        <v>786762.83</v>
      </c>
      <c r="FY75" s="4">
        <f>FP75-FR75</f>
        <v>0</v>
      </c>
      <c r="FZ75" s="4">
        <f>DU75-FP75-FQ75+FR75</f>
        <v>786762.83</v>
      </c>
      <c r="GA75" s="4">
        <f>FQ75-FR75</f>
        <v>0</v>
      </c>
      <c r="GB75" s="4">
        <f>ROUND(SUMIF(AA24:AA73,"=34729985",GX24:GX73),2)</f>
        <v>0</v>
      </c>
      <c r="GC75" s="4">
        <f>ROUND(SUMIF(AA24:AA73,"=34729985",GY24:GY73),2)</f>
        <v>0</v>
      </c>
      <c r="GD75" s="4">
        <f>ROUND(SUMIF(AA24:AA73,"=34729985",GZ24:GZ73),2)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249225.66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2657148.94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104901.71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786762.83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104901.71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786762.83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104901.71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786762.83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104901.71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786762.83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132886.59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1661082.31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6980.33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127740.04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11437.36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209303.8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267676.07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2943321.54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11398.36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167046.19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1121.2712044700004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1121.2712044700004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520.13504341999999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520.13504341999999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18212.939999999999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283427.65999999997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11907.29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174322.69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279345.89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3114899.29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4х70'Новое строительство КЛ 0,4 кВ №3, №15 ТП829 - г.Орёл_(Копия)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249225.66</v>
      </c>
      <c r="P104" s="3">
        <f t="shared" si="95"/>
        <v>104901.71</v>
      </c>
      <c r="Q104" s="3">
        <f t="shared" si="95"/>
        <v>132886.59</v>
      </c>
      <c r="R104" s="3">
        <f t="shared" si="95"/>
        <v>6980.33</v>
      </c>
      <c r="S104" s="3">
        <f t="shared" si="95"/>
        <v>11437.36</v>
      </c>
      <c r="T104" s="3">
        <f t="shared" si="95"/>
        <v>0</v>
      </c>
      <c r="U104" s="3">
        <f>U75</f>
        <v>1121.2712044700004</v>
      </c>
      <c r="V104" s="3">
        <f>V75</f>
        <v>520.13504341999999</v>
      </c>
      <c r="W104" s="3">
        <f>ROUND(W75,2)</f>
        <v>0</v>
      </c>
      <c r="X104" s="3">
        <f>ROUND(X75,2)</f>
        <v>18212.939999999999</v>
      </c>
      <c r="Y104" s="3">
        <f>ROUND(Y75,2)</f>
        <v>11907.29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279345.89</v>
      </c>
      <c r="AS104" s="3">
        <f t="shared" si="96"/>
        <v>267676.07</v>
      </c>
      <c r="AT104" s="3">
        <f t="shared" si="96"/>
        <v>11398.36</v>
      </c>
      <c r="AU104" s="3">
        <f t="shared" si="96"/>
        <v>271.45999999999998</v>
      </c>
      <c r="AV104" s="3">
        <f t="shared" si="96"/>
        <v>104901.71</v>
      </c>
      <c r="AW104" s="3">
        <f t="shared" si="96"/>
        <v>104901.71</v>
      </c>
      <c r="AX104" s="3">
        <f t="shared" si="96"/>
        <v>0</v>
      </c>
      <c r="AY104" s="3">
        <f t="shared" si="96"/>
        <v>104901.71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2657148.94</v>
      </c>
      <c r="DH104" s="4">
        <f t="shared" si="97"/>
        <v>786762.83</v>
      </c>
      <c r="DI104" s="4">
        <f t="shared" si="97"/>
        <v>1661082.31</v>
      </c>
      <c r="DJ104" s="4">
        <f t="shared" si="97"/>
        <v>127740.04</v>
      </c>
      <c r="DK104" s="4">
        <f t="shared" si="97"/>
        <v>209303.8</v>
      </c>
      <c r="DL104" s="4">
        <f t="shared" si="97"/>
        <v>0</v>
      </c>
      <c r="DM104" s="4">
        <f>DM75</f>
        <v>1121.2712044700004</v>
      </c>
      <c r="DN104" s="4">
        <f>DN75</f>
        <v>520.13504341999999</v>
      </c>
      <c r="DO104" s="4">
        <f>ROUND(DO75,2)</f>
        <v>0</v>
      </c>
      <c r="DP104" s="4">
        <f>ROUND(DP75,2)</f>
        <v>283427.65999999997</v>
      </c>
      <c r="DQ104" s="4">
        <f>ROUND(DQ75,2)</f>
        <v>174322.69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3114899.29</v>
      </c>
      <c r="EK104" s="4">
        <f t="shared" si="98"/>
        <v>2943321.54</v>
      </c>
      <c r="EL104" s="4">
        <f t="shared" si="98"/>
        <v>167046.19</v>
      </c>
      <c r="EM104" s="4">
        <f t="shared" si="98"/>
        <v>4531.5600000000004</v>
      </c>
      <c r="EN104" s="4">
        <f t="shared" si="98"/>
        <v>786762.83</v>
      </c>
      <c r="EO104" s="4">
        <f t="shared" si="98"/>
        <v>786762.83</v>
      </c>
      <c r="EP104" s="4">
        <f t="shared" si="98"/>
        <v>0</v>
      </c>
      <c r="EQ104" s="4">
        <f t="shared" si="98"/>
        <v>786762.83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249225.66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2657148.94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104901.71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786762.83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104901.71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786762.83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104901.71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786762.83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104901.71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786762.83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132886.59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1661082.31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6980.33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127740.04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11437.36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209303.8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267676.07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2943321.54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11398.36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167046.19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1121.2712044700004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1121.2712044700004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520.13504341999999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520.13504341999999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18212.939999999999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283427.65999999997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11907.29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174322.69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279345.89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3114899.29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34729984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34729985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34729984</v>
      </c>
      <c r="E14" s="1">
        <v>34729985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267.67606999999998</v>
      </c>
      <c r="F16" s="8">
        <f>(Source!F93)/1000</f>
        <v>11.39836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279.34589</v>
      </c>
      <c r="J16" s="8">
        <f>(Source!F90)/1000</f>
        <v>11.43736</v>
      </c>
      <c r="T16" s="9">
        <f>(Source!P92)/1000</f>
        <v>2943.3215399999999</v>
      </c>
      <c r="U16" s="9">
        <f>(Source!P93)/1000</f>
        <v>167.04619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3114.8992899999998</v>
      </c>
      <c r="Y16" s="9">
        <f>(Source!P90)/1000</f>
        <v>209.3038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131805.26</v>
      </c>
      <c r="AU16" s="8">
        <v>98325.119999999995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129282.76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141426.12</v>
      </c>
      <c r="BR16" s="9">
        <v>1179736.1599999999</v>
      </c>
      <c r="BS16" s="9">
        <v>737438.4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1147863.57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1326010.3400000001</v>
      </c>
    </row>
    <row r="18" spans="1:40" x14ac:dyDescent="0.2">
      <c r="A18">
        <v>51</v>
      </c>
      <c r="E18" s="10">
        <f>SUMIF(A16:A17,3,E16:E17)</f>
        <v>267.67606999999998</v>
      </c>
      <c r="F18" s="10">
        <f>SUMIF(A16:A17,3,F16:F17)</f>
        <v>11.39836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279.34589</v>
      </c>
      <c r="J18" s="10">
        <f>SUMIF(A16:A17,3,J16:J17)</f>
        <v>11.43736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2943.3215399999999</v>
      </c>
      <c r="U18" s="3">
        <f>SUMIF(A16:A17,3,U16:U17)</f>
        <v>167.04619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3114.8992899999998</v>
      </c>
      <c r="Y18" s="3">
        <f>SUMIF(A16:A17,3,Y16:Y17)</f>
        <v>209.3038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131805.26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1179736.1599999999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98325.119999999995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737438.4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98325.119999999995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737438.4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98325.119999999995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737438.4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98325.119999999995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737438.4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129282.76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1147863.57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141426.12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1326010.3400000001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34729984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34729985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34729984</v>
      </c>
      <c r="C1">
        <v>34730047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34730050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34729984</v>
      </c>
      <c r="C2">
        <v>34730047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34730051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34729985</v>
      </c>
      <c r="C3">
        <v>34730047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34730050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34729985</v>
      </c>
      <c r="C4">
        <v>34730047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34730051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34729984</v>
      </c>
      <c r="C5">
        <v>34730052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34730054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34729985</v>
      </c>
      <c r="C6">
        <v>34730052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34730054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34729984</v>
      </c>
      <c r="C7">
        <v>34730055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34730059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609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34729984</v>
      </c>
      <c r="C8">
        <v>34730055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34730060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316.5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34729984</v>
      </c>
      <c r="C9">
        <v>34730055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34730061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316.5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34729985</v>
      </c>
      <c r="C10">
        <v>34730055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34730059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609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34729985</v>
      </c>
      <c r="C11">
        <v>34730055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34730060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316.5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34729985</v>
      </c>
      <c r="C12">
        <v>34730055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34730061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316.5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34729984</v>
      </c>
      <c r="C13">
        <v>34730068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34730072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266.40000000000003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34729984</v>
      </c>
      <c r="C14">
        <v>34730068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34730073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148.80000000000001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34729984</v>
      </c>
      <c r="C15">
        <v>34730068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34730074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148.80000000000001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34729985</v>
      </c>
      <c r="C16">
        <v>34730068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34730072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266.40000000000003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34729985</v>
      </c>
      <c r="C17">
        <v>34730068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34730073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148.80000000000001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34729985</v>
      </c>
      <c r="C18">
        <v>34730068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34730074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148.80000000000001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34729984</v>
      </c>
      <c r="C19">
        <v>34730081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34730088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146.361006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34729984</v>
      </c>
      <c r="C20">
        <v>34730081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34730089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31.867604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34729984</v>
      </c>
      <c r="C21">
        <v>34730081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34730090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15.933802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34729984</v>
      </c>
      <c r="C22">
        <v>34730081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34730091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32.606801000000004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34729984</v>
      </c>
      <c r="C23">
        <v>34730081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34730092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32.606801000000004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34729984</v>
      </c>
      <c r="C24">
        <v>34730081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34730093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15.933802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34729985</v>
      </c>
      <c r="C25">
        <v>34730081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34730088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146.361006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34729985</v>
      </c>
      <c r="C26">
        <v>34730081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34730089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31.867604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34729985</v>
      </c>
      <c r="C27">
        <v>34730081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34730090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15.933802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34729985</v>
      </c>
      <c r="C28">
        <v>34730081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34730091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32.606801000000004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34729985</v>
      </c>
      <c r="C29">
        <v>34730081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34730092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32.606801000000004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34729985</v>
      </c>
      <c r="C30">
        <v>34730081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34730093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15.933802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34729984</v>
      </c>
      <c r="C31">
        <v>34730100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34730107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52.963861999999999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34729984</v>
      </c>
      <c r="C32">
        <v>34730100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34730108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0.71428000000000003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34729984</v>
      </c>
      <c r="C33">
        <v>34730100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34730109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0.35714000000000001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34729984</v>
      </c>
      <c r="C34">
        <v>34730100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34730110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11.821334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34729984</v>
      </c>
      <c r="C35">
        <v>34730100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34730111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11.821334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34729984</v>
      </c>
      <c r="C36">
        <v>34730100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34730112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0.35714000000000001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34729985</v>
      </c>
      <c r="C37">
        <v>34730100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34730107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52.963861999999999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34729985</v>
      </c>
      <c r="C38">
        <v>34730100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34730108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0.71428000000000003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34729985</v>
      </c>
      <c r="C39">
        <v>34730100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34730109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0.35714000000000001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34729985</v>
      </c>
      <c r="C40">
        <v>34730100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34730110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11.821334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34729985</v>
      </c>
      <c r="C41">
        <v>34730100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34730111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11.821334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34729985</v>
      </c>
      <c r="C42">
        <v>34730100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34730112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0.35714000000000001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34729984</v>
      </c>
      <c r="C43">
        <v>34730117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34730123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34729984</v>
      </c>
      <c r="C44">
        <v>34730117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34730124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34729984</v>
      </c>
      <c r="C45">
        <v>34730117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34730125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34729984</v>
      </c>
      <c r="C46">
        <v>34730117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34730126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34729984</v>
      </c>
      <c r="C47">
        <v>34730117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34730127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34729985</v>
      </c>
      <c r="C48">
        <v>34730117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34730123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34729985</v>
      </c>
      <c r="C49">
        <v>34730117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34730124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34729985</v>
      </c>
      <c r="C50">
        <v>34730117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34730125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34729985</v>
      </c>
      <c r="C51">
        <v>34730117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34730126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34729985</v>
      </c>
      <c r="C52">
        <v>34730117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34730127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34729984</v>
      </c>
      <c r="C53">
        <v>34730133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34730136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34729984</v>
      </c>
      <c r="C54">
        <v>34730133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34730137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34729985</v>
      </c>
      <c r="C55">
        <v>34730133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34730136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34729985</v>
      </c>
      <c r="C56">
        <v>34730133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34730137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34729984</v>
      </c>
      <c r="C57">
        <v>34730138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34730141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34729984</v>
      </c>
      <c r="C58">
        <v>34730138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34730142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34729985</v>
      </c>
      <c r="C59">
        <v>34730138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34730141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34729985</v>
      </c>
      <c r="C60">
        <v>34730138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34730142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34729984</v>
      </c>
      <c r="C61">
        <v>34730143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34730148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11.87883647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34729984</v>
      </c>
      <c r="C62">
        <v>34730143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34730149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7.8888242199999992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34729984</v>
      </c>
      <c r="C63">
        <v>34730143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34730150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3.9444121099999996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34729984</v>
      </c>
      <c r="C64">
        <v>34730143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34730151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3.9444121099999996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34729985</v>
      </c>
      <c r="C65">
        <v>34730143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34730148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11.87883647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34729985</v>
      </c>
      <c r="C66">
        <v>34730143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34730149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7.8888242199999992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34729985</v>
      </c>
      <c r="C67">
        <v>34730143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34730150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3.9444121099999996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34729985</v>
      </c>
      <c r="C68">
        <v>34730143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34730151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3.9444121099999996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34729984</v>
      </c>
      <c r="C69">
        <v>34730153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34730156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1.6308383999999998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34729984</v>
      </c>
      <c r="C70">
        <v>34730153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34730157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1.6308383999999998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34729985</v>
      </c>
      <c r="C71">
        <v>34730153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34730156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1.6308383999999998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34729985</v>
      </c>
      <c r="C72">
        <v>34730153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34730157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1.6308383999999998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34730050</v>
      </c>
      <c r="C1">
        <v>34730047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34730048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34730051</v>
      </c>
      <c r="C2">
        <v>34730047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34730049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34730050</v>
      </c>
      <c r="C3">
        <v>34730047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34730048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34730051</v>
      </c>
      <c r="C4">
        <v>34730047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34730049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34730054</v>
      </c>
      <c r="C5">
        <v>34730052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34730053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34730054</v>
      </c>
      <c r="C6">
        <v>34730052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34730053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34730059</v>
      </c>
      <c r="C7">
        <v>34730055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34730056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34730060</v>
      </c>
      <c r="C8">
        <v>34730055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34730057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34730061</v>
      </c>
      <c r="C9">
        <v>34730055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34730058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34730062</v>
      </c>
      <c r="C10">
        <v>34730055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34730063</v>
      </c>
      <c r="C11">
        <v>34730055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34730064</v>
      </c>
      <c r="C12">
        <v>34730055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34730065</v>
      </c>
      <c r="C13">
        <v>34730055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34730066</v>
      </c>
      <c r="C14">
        <v>34730055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34730067</v>
      </c>
      <c r="C15">
        <v>34730055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34730059</v>
      </c>
      <c r="C16">
        <v>34730055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34730056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34730060</v>
      </c>
      <c r="C17">
        <v>34730055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34730057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34730061</v>
      </c>
      <c r="C18">
        <v>34730055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34730058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34730062</v>
      </c>
      <c r="C19">
        <v>34730055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34730063</v>
      </c>
      <c r="C20">
        <v>34730055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34730064</v>
      </c>
      <c r="C21">
        <v>34730055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34730065</v>
      </c>
      <c r="C22">
        <v>34730055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34730066</v>
      </c>
      <c r="C23">
        <v>34730055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34730067</v>
      </c>
      <c r="C24">
        <v>34730055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34730072</v>
      </c>
      <c r="C25">
        <v>34730068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34730069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34730073</v>
      </c>
      <c r="C26">
        <v>34730068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34730070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34730074</v>
      </c>
      <c r="C27">
        <v>34730068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34730071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34730075</v>
      </c>
      <c r="C28">
        <v>34730068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34730076</v>
      </c>
      <c r="C29">
        <v>34730068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34730077</v>
      </c>
      <c r="C30">
        <v>34730068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34730078</v>
      </c>
      <c r="C31">
        <v>34730068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34730079</v>
      </c>
      <c r="C32">
        <v>34730068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34730080</v>
      </c>
      <c r="C33">
        <v>34730068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34730072</v>
      </c>
      <c r="C34">
        <v>34730068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34730069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34730073</v>
      </c>
      <c r="C35">
        <v>34730068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34730070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34730074</v>
      </c>
      <c r="C36">
        <v>34730068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34730071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34730075</v>
      </c>
      <c r="C37">
        <v>34730068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34730076</v>
      </c>
      <c r="C38">
        <v>34730068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34730077</v>
      </c>
      <c r="C39">
        <v>34730068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34730078</v>
      </c>
      <c r="C40">
        <v>34730068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34730079</v>
      </c>
      <c r="C41">
        <v>34730068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34730080</v>
      </c>
      <c r="C42">
        <v>34730068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34730088</v>
      </c>
      <c r="C43">
        <v>34730081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34730082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34730089</v>
      </c>
      <c r="C44">
        <v>34730081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34730083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34730090</v>
      </c>
      <c r="C45">
        <v>34730081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34730084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34730091</v>
      </c>
      <c r="C46">
        <v>34730081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34730085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34730092</v>
      </c>
      <c r="C47">
        <v>34730081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34730086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34730093</v>
      </c>
      <c r="C48">
        <v>34730081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34730087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34730094</v>
      </c>
      <c r="C49">
        <v>34730081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34730095</v>
      </c>
      <c r="C50">
        <v>34730081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34730096</v>
      </c>
      <c r="C51">
        <v>34730081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34730097</v>
      </c>
      <c r="C52">
        <v>34730081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34730098</v>
      </c>
      <c r="C53">
        <v>34730081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34730099</v>
      </c>
      <c r="C54">
        <v>34730081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34730088</v>
      </c>
      <c r="C55">
        <v>34730081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34730082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34730089</v>
      </c>
      <c r="C56">
        <v>34730081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34730083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34730090</v>
      </c>
      <c r="C57">
        <v>34730081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34730084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34730091</v>
      </c>
      <c r="C58">
        <v>34730081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34730085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34730092</v>
      </c>
      <c r="C59">
        <v>34730081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34730086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34730093</v>
      </c>
      <c r="C60">
        <v>34730081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34730087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34730094</v>
      </c>
      <c r="C61">
        <v>34730081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34730095</v>
      </c>
      <c r="C62">
        <v>34730081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34730096</v>
      </c>
      <c r="C63">
        <v>34730081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34730097</v>
      </c>
      <c r="C64">
        <v>34730081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34730098</v>
      </c>
      <c r="C65">
        <v>34730081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34730099</v>
      </c>
      <c r="C66">
        <v>34730081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34730107</v>
      </c>
      <c r="C67">
        <v>34730100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34730101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34730108</v>
      </c>
      <c r="C68">
        <v>34730100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34730102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34730109</v>
      </c>
      <c r="C69">
        <v>34730100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34730103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34730110</v>
      </c>
      <c r="C70">
        <v>34730100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34730104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34730111</v>
      </c>
      <c r="C71">
        <v>34730100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34730105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34730112</v>
      </c>
      <c r="C72">
        <v>34730100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34730106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34730113</v>
      </c>
      <c r="C73">
        <v>34730100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34730114</v>
      </c>
      <c r="C74">
        <v>34730100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34730115</v>
      </c>
      <c r="C75">
        <v>34730100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34730116</v>
      </c>
      <c r="C76">
        <v>34730100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34730107</v>
      </c>
      <c r="C77">
        <v>34730100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34730101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34730108</v>
      </c>
      <c r="C78">
        <v>34730100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34730102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34730109</v>
      </c>
      <c r="C79">
        <v>34730100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34730103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34730110</v>
      </c>
      <c r="C80">
        <v>34730100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34730104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34730111</v>
      </c>
      <c r="C81">
        <v>34730100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34730105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34730112</v>
      </c>
      <c r="C82">
        <v>34730100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34730106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34730113</v>
      </c>
      <c r="C83">
        <v>34730100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34730114</v>
      </c>
      <c r="C84">
        <v>34730100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34730115</v>
      </c>
      <c r="C85">
        <v>34730100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34730116</v>
      </c>
      <c r="C86">
        <v>34730100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34730123</v>
      </c>
      <c r="C87">
        <v>34730117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34730118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34730124</v>
      </c>
      <c r="C88">
        <v>34730117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34730119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34730125</v>
      </c>
      <c r="C89">
        <v>34730117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34730120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34730126</v>
      </c>
      <c r="C90">
        <v>34730117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34730121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34730127</v>
      </c>
      <c r="C91">
        <v>34730117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34730122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34730128</v>
      </c>
      <c r="C92">
        <v>34730117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34730129</v>
      </c>
      <c r="C93">
        <v>34730117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34730130</v>
      </c>
      <c r="C94">
        <v>34730117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34730131</v>
      </c>
      <c r="C95">
        <v>34730117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34730132</v>
      </c>
      <c r="C96">
        <v>34730117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34730123</v>
      </c>
      <c r="C97">
        <v>34730117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34730118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34730124</v>
      </c>
      <c r="C98">
        <v>34730117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34730119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34730125</v>
      </c>
      <c r="C99">
        <v>34730117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34730120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34730126</v>
      </c>
      <c r="C100">
        <v>34730117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34730121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34730127</v>
      </c>
      <c r="C101">
        <v>34730117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34730122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34730128</v>
      </c>
      <c r="C102">
        <v>34730117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34730129</v>
      </c>
      <c r="C103">
        <v>34730117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34730130</v>
      </c>
      <c r="C104">
        <v>34730117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34730131</v>
      </c>
      <c r="C105">
        <v>34730117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34730132</v>
      </c>
      <c r="C106">
        <v>34730117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34730136</v>
      </c>
      <c r="C107">
        <v>34730133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34730134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34730137</v>
      </c>
      <c r="C108">
        <v>34730133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34730135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34730136</v>
      </c>
      <c r="C109">
        <v>34730133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34730134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34730137</v>
      </c>
      <c r="C110">
        <v>34730133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34730135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34730141</v>
      </c>
      <c r="C111">
        <v>34730138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34730139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34730142</v>
      </c>
      <c r="C112">
        <v>34730138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34730140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34730141</v>
      </c>
      <c r="C113">
        <v>34730138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34730139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34730142</v>
      </c>
      <c r="C114">
        <v>34730138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34730140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34730148</v>
      </c>
      <c r="C115">
        <v>34730143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34730144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34730149</v>
      </c>
      <c r="C116">
        <v>34730143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34730145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34730150</v>
      </c>
      <c r="C117">
        <v>34730143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34730146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34730151</v>
      </c>
      <c r="C118">
        <v>34730143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34730147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34730152</v>
      </c>
      <c r="C119">
        <v>34730143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34730148</v>
      </c>
      <c r="C120">
        <v>34730143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34730144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34730149</v>
      </c>
      <c r="C121">
        <v>34730143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34730145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34730150</v>
      </c>
      <c r="C122">
        <v>34730143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34730146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34730151</v>
      </c>
      <c r="C123">
        <v>34730143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34730147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34730152</v>
      </c>
      <c r="C124">
        <v>34730143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34730156</v>
      </c>
      <c r="C125">
        <v>34730153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34730154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34730157</v>
      </c>
      <c r="C126">
        <v>34730153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34730155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34730156</v>
      </c>
      <c r="C127">
        <v>34730153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34730154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34730157</v>
      </c>
      <c r="C128">
        <v>34730153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34730155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2019-03-26T07:16:42Z</dcterms:created>
  <dcterms:modified xsi:type="dcterms:W3CDTF">2019-05-17T11:40:01Z</dcterms:modified>
</cp:coreProperties>
</file>