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'1.Смета.или.Акт'!$A$1:$K$278</definedName>
  </definedNames>
  <calcPr calcId="144525"/>
</workbook>
</file>

<file path=xl/calcChain.xml><?xml version="1.0" encoding="utf-8"?>
<calcChain xmlns="http://schemas.openxmlformats.org/spreadsheetml/2006/main">
  <c r="BZ274" i="6" l="1"/>
  <c r="BY274" i="6"/>
  <c r="BZ271" i="6"/>
  <c r="BY271" i="6"/>
  <c r="BZ265" i="6"/>
  <c r="BY265" i="6"/>
  <c r="BZ262" i="6"/>
  <c r="BY262" i="6"/>
  <c r="H253" i="6"/>
  <c r="FV239" i="6"/>
  <c r="FU239" i="6"/>
  <c r="FT239" i="6"/>
  <c r="FS239" i="6"/>
  <c r="FP239" i="6"/>
  <c r="FH239" i="6"/>
  <c r="FG239" i="6"/>
  <c r="FF239" i="6"/>
  <c r="FD239" i="6"/>
  <c r="FA239" i="6"/>
  <c r="BC95" i="1"/>
  <c r="ES95" i="1"/>
  <c r="AL95" i="1"/>
  <c r="I95" i="1"/>
  <c r="I94" i="1"/>
  <c r="DW95" i="1"/>
  <c r="G95" i="1"/>
  <c r="F95" i="1"/>
  <c r="BC93" i="1"/>
  <c r="ES93" i="1"/>
  <c r="AL93" i="1"/>
  <c r="I93" i="1"/>
  <c r="I92" i="1"/>
  <c r="DW93" i="1"/>
  <c r="G93" i="1"/>
  <c r="F93" i="1"/>
  <c r="BC91" i="1"/>
  <c r="ES91" i="1"/>
  <c r="AL91" i="1"/>
  <c r="I91" i="1"/>
  <c r="I90" i="1"/>
  <c r="DW91" i="1"/>
  <c r="G91" i="1"/>
  <c r="F91" i="1"/>
  <c r="BC89" i="1"/>
  <c r="ES89" i="1"/>
  <c r="AL89" i="1"/>
  <c r="I89" i="1"/>
  <c r="I88" i="1"/>
  <c r="DW89" i="1"/>
  <c r="G89" i="1"/>
  <c r="F89" i="1"/>
  <c r="BC87" i="1"/>
  <c r="ES87" i="1"/>
  <c r="AL87" i="1"/>
  <c r="I87" i="1"/>
  <c r="I86" i="1"/>
  <c r="DW87" i="1"/>
  <c r="G87" i="1"/>
  <c r="F87" i="1"/>
  <c r="BC85" i="1"/>
  <c r="ES85" i="1"/>
  <c r="AL85" i="1"/>
  <c r="I85" i="1"/>
  <c r="I84" i="1"/>
  <c r="DW85" i="1"/>
  <c r="G85" i="1"/>
  <c r="F85" i="1"/>
  <c r="BC83" i="1"/>
  <c r="ES83" i="1"/>
  <c r="AL83" i="1"/>
  <c r="I83" i="1"/>
  <c r="I82" i="1"/>
  <c r="DW83" i="1"/>
  <c r="G83" i="1"/>
  <c r="F83" i="1"/>
  <c r="BC81" i="1"/>
  <c r="ES81" i="1"/>
  <c r="AL81" i="1"/>
  <c r="I81" i="1"/>
  <c r="I80" i="1"/>
  <c r="DW81" i="1"/>
  <c r="G81" i="1"/>
  <c r="F81" i="1"/>
  <c r="BC79" i="1"/>
  <c r="ES79" i="1"/>
  <c r="AL79" i="1"/>
  <c r="I79" i="1"/>
  <c r="I78" i="1"/>
  <c r="DW79" i="1"/>
  <c r="G79" i="1"/>
  <c r="F79" i="1"/>
  <c r="BC77" i="1"/>
  <c r="ES77" i="1"/>
  <c r="AL77" i="1"/>
  <c r="I77" i="1"/>
  <c r="I76" i="1"/>
  <c r="DW77" i="1"/>
  <c r="G77" i="1"/>
  <c r="F77" i="1"/>
  <c r="BC75" i="1"/>
  <c r="ES75" i="1"/>
  <c r="AL75" i="1"/>
  <c r="I75" i="1"/>
  <c r="I74" i="1"/>
  <c r="DW75" i="1"/>
  <c r="G75" i="1"/>
  <c r="F75" i="1"/>
  <c r="BC73" i="1"/>
  <c r="ES73" i="1"/>
  <c r="AL73" i="1"/>
  <c r="I73" i="1"/>
  <c r="I72" i="1"/>
  <c r="DW73" i="1"/>
  <c r="G73" i="1"/>
  <c r="F73" i="1"/>
  <c r="BC71" i="1"/>
  <c r="ES71" i="1"/>
  <c r="AL71" i="1"/>
  <c r="I71" i="1"/>
  <c r="I70" i="1"/>
  <c r="DW71" i="1"/>
  <c r="G71" i="1"/>
  <c r="F71" i="1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59" i="1" l="1"/>
  <c r="F168" i="6" s="1"/>
  <c r="ER59" i="1"/>
  <c r="AK57" i="1"/>
  <c r="F160" i="6" s="1"/>
  <c r="ER57" i="1"/>
  <c r="ER53" i="1"/>
  <c r="ER55" i="1"/>
  <c r="AK55" i="1"/>
  <c r="F153" i="6" s="1"/>
  <c r="AK53" i="1"/>
  <c r="F145" i="6" s="1"/>
  <c r="ER51" i="1"/>
  <c r="ER49" i="1"/>
  <c r="AK51" i="1"/>
  <c r="F137" i="6" s="1"/>
  <c r="AK49" i="1"/>
  <c r="F129" i="6" s="1"/>
  <c r="AK41" i="1"/>
  <c r="F103" i="6" s="1"/>
  <c r="ER41" i="1"/>
  <c r="ER33" i="1"/>
  <c r="ER35" i="1"/>
  <c r="AK35" i="1"/>
  <c r="F82" i="6" s="1"/>
  <c r="AK33" i="1"/>
  <c r="F74" i="6" s="1"/>
  <c r="ER31" i="1"/>
  <c r="AK31" i="1"/>
  <c r="F66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S24" i="1"/>
  <c r="R24" i="1" s="1"/>
  <c r="CU24" i="1"/>
  <c r="T24" i="1" s="1"/>
  <c r="CV24" i="1"/>
  <c r="U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AG25" i="1"/>
  <c r="AH25" i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U26" i="1"/>
  <c r="T26" i="1" s="1"/>
  <c r="FR26" i="1"/>
  <c r="GL26" i="1"/>
  <c r="GO26" i="1"/>
  <c r="GP26" i="1"/>
  <c r="GV26" i="1"/>
  <c r="GX26" i="1" s="1"/>
  <c r="C27" i="1"/>
  <c r="D27" i="1"/>
  <c r="AC27" i="1"/>
  <c r="AE27" i="1"/>
  <c r="T58" i="6" s="1"/>
  <c r="AF27" i="1"/>
  <c r="AG27" i="1"/>
  <c r="AH27" i="1"/>
  <c r="CV27" i="1" s="1"/>
  <c r="U27" i="1" s="1"/>
  <c r="AI27" i="1"/>
  <c r="CW27" i="1" s="1"/>
  <c r="V27" i="1" s="1"/>
  <c r="AJ27" i="1"/>
  <c r="CX27" i="1" s="1"/>
  <c r="W27" i="1" s="1"/>
  <c r="CQ27" i="1"/>
  <c r="P27" i="1" s="1"/>
  <c r="CT27" i="1"/>
  <c r="S27" i="1" s="1"/>
  <c r="CU27" i="1"/>
  <c r="T27" i="1" s="1"/>
  <c r="FR27" i="1"/>
  <c r="GL27" i="1"/>
  <c r="GO27" i="1"/>
  <c r="GP27" i="1"/>
  <c r="GV27" i="1"/>
  <c r="GX27" i="1"/>
  <c r="C28" i="1"/>
  <c r="D28" i="1"/>
  <c r="AC28" i="1"/>
  <c r="CQ28" i="1" s="1"/>
  <c r="P28" i="1" s="1"/>
  <c r="AE28" i="1"/>
  <c r="AD28" i="1" s="1"/>
  <c r="AF28" i="1"/>
  <c r="CT28" i="1" s="1"/>
  <c r="S28" i="1" s="1"/>
  <c r="AG28" i="1"/>
  <c r="AH28" i="1"/>
  <c r="CV28" i="1" s="1"/>
  <c r="U28" i="1" s="1"/>
  <c r="AI28" i="1"/>
  <c r="CW28" i="1" s="1"/>
  <c r="V28" i="1" s="1"/>
  <c r="AJ28" i="1"/>
  <c r="CX28" i="1" s="1"/>
  <c r="W28" i="1" s="1"/>
  <c r="CS28" i="1"/>
  <c r="R28" i="1" s="1"/>
  <c r="CU28" i="1"/>
  <c r="T28" i="1" s="1"/>
  <c r="FR28" i="1"/>
  <c r="GL28" i="1"/>
  <c r="GO28" i="1"/>
  <c r="GP28" i="1"/>
  <c r="GV28" i="1"/>
  <c r="GX28" i="1"/>
  <c r="C29" i="1"/>
  <c r="D29" i="1"/>
  <c r="AC29" i="1"/>
  <c r="AD29" i="1"/>
  <c r="CR29" i="1" s="1"/>
  <c r="Q29" i="1" s="1"/>
  <c r="AE29" i="1"/>
  <c r="AF29" i="1"/>
  <c r="AG29" i="1"/>
  <c r="CU29" i="1" s="1"/>
  <c r="T29" i="1" s="1"/>
  <c r="AH29" i="1"/>
  <c r="AI29" i="1"/>
  <c r="AJ29" i="1"/>
  <c r="CX29" i="1" s="1"/>
  <c r="W29" i="1" s="1"/>
  <c r="CQ29" i="1"/>
  <c r="P29" i="1" s="1"/>
  <c r="CS29" i="1"/>
  <c r="R29" i="1" s="1"/>
  <c r="GK29" i="1" s="1"/>
  <c r="CW29" i="1"/>
  <c r="V29" i="1" s="1"/>
  <c r="FR29" i="1"/>
  <c r="GL29" i="1"/>
  <c r="GO29" i="1"/>
  <c r="GP29" i="1"/>
  <c r="GV29" i="1"/>
  <c r="GX29" i="1" s="1"/>
  <c r="C30" i="1"/>
  <c r="D30" i="1"/>
  <c r="AC30" i="1"/>
  <c r="AE30" i="1"/>
  <c r="AD30" i="1" s="1"/>
  <c r="CR30" i="1" s="1"/>
  <c r="Q30" i="1" s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S30" i="1"/>
  <c r="R30" i="1" s="1"/>
  <c r="GK30" i="1" s="1"/>
  <c r="CT30" i="1"/>
  <c r="S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U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X32" i="1" s="1"/>
  <c r="W32" i="1" s="1"/>
  <c r="CT32" i="1"/>
  <c r="S32" i="1" s="1"/>
  <c r="CV32" i="1"/>
  <c r="FR32" i="1"/>
  <c r="GL32" i="1"/>
  <c r="GO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 s="1"/>
  <c r="W33" i="1" s="1"/>
  <c r="FR33" i="1"/>
  <c r="GL33" i="1"/>
  <c r="GO33" i="1"/>
  <c r="GP33" i="1"/>
  <c r="GV33" i="1"/>
  <c r="GX33" i="1" s="1"/>
  <c r="C34" i="1"/>
  <c r="D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GW86" i="6" s="1"/>
  <c r="AH35" i="1"/>
  <c r="H89" i="6" s="1"/>
  <c r="AI35" i="1"/>
  <c r="CW35" i="1" s="1"/>
  <c r="V35" i="1" s="1"/>
  <c r="AJ35" i="1"/>
  <c r="GX86" i="6" s="1"/>
  <c r="CU35" i="1"/>
  <c r="T35" i="1" s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AF36" i="1"/>
  <c r="AG36" i="1"/>
  <c r="CU36" i="1" s="1"/>
  <c r="T36" i="1" s="1"/>
  <c r="AH36" i="1"/>
  <c r="CV36" i="1" s="1"/>
  <c r="U36" i="1" s="1"/>
  <c r="AI36" i="1"/>
  <c r="CW36" i="1" s="1"/>
  <c r="V36" i="1" s="1"/>
  <c r="AJ36" i="1"/>
  <c r="CX36" i="1" s="1"/>
  <c r="W36" i="1" s="1"/>
  <c r="CR36" i="1"/>
  <c r="Q36" i="1" s="1"/>
  <c r="CS36" i="1"/>
  <c r="R36" i="1" s="1"/>
  <c r="GK36" i="1" s="1"/>
  <c r="FR36" i="1"/>
  <c r="GL36" i="1"/>
  <c r="GO36" i="1"/>
  <c r="GP36" i="1"/>
  <c r="GV36" i="1"/>
  <c r="GX36" i="1" s="1"/>
  <c r="C37" i="1"/>
  <c r="D37" i="1"/>
  <c r="W37" i="1"/>
  <c r="AC37" i="1"/>
  <c r="AE37" i="1"/>
  <c r="T95" i="6" s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U37" i="1" s="1"/>
  <c r="CX37" i="1"/>
  <c r="FR37" i="1"/>
  <c r="GL37" i="1"/>
  <c r="GO37" i="1"/>
  <c r="GP37" i="1"/>
  <c r="GV37" i="1"/>
  <c r="GX37" i="1" s="1"/>
  <c r="C38" i="1"/>
  <c r="D38" i="1"/>
  <c r="AC38" i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AC39" i="1"/>
  <c r="CQ39" i="1" s="1"/>
  <c r="P39" i="1" s="1"/>
  <c r="AE39" i="1"/>
  <c r="AF39" i="1"/>
  <c r="AG39" i="1"/>
  <c r="AH39" i="1"/>
  <c r="CV39" i="1" s="1"/>
  <c r="U39" i="1" s="1"/>
  <c r="AI39" i="1"/>
  <c r="CW39" i="1" s="1"/>
  <c r="V39" i="1" s="1"/>
  <c r="AJ39" i="1"/>
  <c r="CX39" i="1" s="1"/>
  <c r="W39" i="1" s="1"/>
  <c r="CT39" i="1"/>
  <c r="S39" i="1" s="1"/>
  <c r="CU39" i="1"/>
  <c r="T39" i="1" s="1"/>
  <c r="FR39" i="1"/>
  <c r="GL39" i="1"/>
  <c r="GO39" i="1"/>
  <c r="GP39" i="1"/>
  <c r="GV39" i="1"/>
  <c r="GX39" i="1" s="1"/>
  <c r="C40" i="1"/>
  <c r="D40" i="1"/>
  <c r="AC40" i="1"/>
  <c r="CQ40" i="1" s="1"/>
  <c r="P40" i="1" s="1"/>
  <c r="AE40" i="1"/>
  <c r="AD40" i="1" s="1"/>
  <c r="CR40" i="1" s="1"/>
  <c r="Q40" i="1" s="1"/>
  <c r="AF40" i="1"/>
  <c r="AG40" i="1"/>
  <c r="CU40" i="1" s="1"/>
  <c r="T40" i="1" s="1"/>
  <c r="AH40" i="1"/>
  <c r="CV40" i="1" s="1"/>
  <c r="U40" i="1" s="1"/>
  <c r="AI40" i="1"/>
  <c r="CW40" i="1" s="1"/>
  <c r="V40" i="1" s="1"/>
  <c r="AJ40" i="1"/>
  <c r="CX40" i="1" s="1"/>
  <c r="W40" i="1" s="1"/>
  <c r="CS40" i="1"/>
  <c r="R40" i="1" s="1"/>
  <c r="GK40" i="1" s="1"/>
  <c r="CT40" i="1"/>
  <c r="S40" i="1" s="1"/>
  <c r="FR40" i="1"/>
  <c r="GL40" i="1"/>
  <c r="GO40" i="1"/>
  <c r="GP40" i="1"/>
  <c r="GV40" i="1"/>
  <c r="GX40" i="1" s="1"/>
  <c r="C41" i="1"/>
  <c r="D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X41" i="1"/>
  <c r="W41" i="1" s="1"/>
  <c r="FR41" i="1"/>
  <c r="GL41" i="1"/>
  <c r="GO41" i="1"/>
  <c r="GP41" i="1"/>
  <c r="GV41" i="1"/>
  <c r="GX41" i="1" s="1"/>
  <c r="C42" i="1"/>
  <c r="D42" i="1"/>
  <c r="AC42" i="1"/>
  <c r="AD42" i="1"/>
  <c r="CR42" i="1" s="1"/>
  <c r="Q42" i="1" s="1"/>
  <c r="AE42" i="1"/>
  <c r="CS42" i="1" s="1"/>
  <c r="R42" i="1" s="1"/>
  <c r="GK42" i="1" s="1"/>
  <c r="AF42" i="1"/>
  <c r="AG42" i="1"/>
  <c r="CU42" i="1" s="1"/>
  <c r="T42" i="1" s="1"/>
  <c r="AH42" i="1"/>
  <c r="CV42" i="1" s="1"/>
  <c r="U42" i="1" s="1"/>
  <c r="AI42" i="1"/>
  <c r="CW42" i="1" s="1"/>
  <c r="V42" i="1" s="1"/>
  <c r="AJ42" i="1"/>
  <c r="CQ42" i="1"/>
  <c r="P42" i="1" s="1"/>
  <c r="CT42" i="1"/>
  <c r="S42" i="1" s="1"/>
  <c r="CX42" i="1"/>
  <c r="W42" i="1" s="1"/>
  <c r="FR42" i="1"/>
  <c r="GL42" i="1"/>
  <c r="GO42" i="1"/>
  <c r="GP42" i="1"/>
  <c r="GV42" i="1"/>
  <c r="GX42" i="1" s="1"/>
  <c r="C43" i="1"/>
  <c r="D43" i="1"/>
  <c r="AC43" i="1"/>
  <c r="CQ43" i="1" s="1"/>
  <c r="P43" i="1" s="1"/>
  <c r="AE43" i="1"/>
  <c r="AD43" i="1" s="1"/>
  <c r="AF43" i="1"/>
  <c r="AG43" i="1"/>
  <c r="CU43" i="1" s="1"/>
  <c r="T43" i="1" s="1"/>
  <c r="AH43" i="1"/>
  <c r="H115" i="6" s="1"/>
  <c r="AI43" i="1"/>
  <c r="CW43" i="1" s="1"/>
  <c r="V43" i="1" s="1"/>
  <c r="AJ43" i="1"/>
  <c r="CX43" i="1" s="1"/>
  <c r="W43" i="1" s="1"/>
  <c r="FR43" i="1"/>
  <c r="GL43" i="1"/>
  <c r="GO43" i="1"/>
  <c r="GP43" i="1"/>
  <c r="GV43" i="1"/>
  <c r="GX43" i="1" s="1"/>
  <c r="C44" i="1"/>
  <c r="D44" i="1"/>
  <c r="AC44" i="1"/>
  <c r="CQ44" i="1" s="1"/>
  <c r="P44" i="1" s="1"/>
  <c r="AE44" i="1"/>
  <c r="AF44" i="1"/>
  <c r="AG44" i="1"/>
  <c r="CU44" i="1" s="1"/>
  <c r="T44" i="1" s="1"/>
  <c r="AH44" i="1"/>
  <c r="CV44" i="1" s="1"/>
  <c r="U44" i="1" s="1"/>
  <c r="AI44" i="1"/>
  <c r="CW44" i="1" s="1"/>
  <c r="V44" i="1" s="1"/>
  <c r="AJ44" i="1"/>
  <c r="CT44" i="1"/>
  <c r="S44" i="1" s="1"/>
  <c r="CX44" i="1"/>
  <c r="W44" i="1" s="1"/>
  <c r="FR44" i="1"/>
  <c r="GL44" i="1"/>
  <c r="GO44" i="1"/>
  <c r="GP44" i="1"/>
  <c r="GV44" i="1"/>
  <c r="GX44" i="1" s="1"/>
  <c r="C45" i="1"/>
  <c r="D45" i="1"/>
  <c r="AC45" i="1"/>
  <c r="CQ45" i="1" s="1"/>
  <c r="P45" i="1" s="1"/>
  <c r="AE45" i="1"/>
  <c r="AD45" i="1" s="1"/>
  <c r="CR45" i="1" s="1"/>
  <c r="Q45" i="1" s="1"/>
  <c r="AF45" i="1"/>
  <c r="AG45" i="1"/>
  <c r="CU45" i="1" s="1"/>
  <c r="T45" i="1" s="1"/>
  <c r="AH45" i="1"/>
  <c r="AI45" i="1"/>
  <c r="AJ45" i="1"/>
  <c r="CS45" i="1"/>
  <c r="R45" i="1" s="1"/>
  <c r="GK45" i="1" s="1"/>
  <c r="CW45" i="1"/>
  <c r="V45" i="1" s="1"/>
  <c r="CX45" i="1"/>
  <c r="W45" i="1" s="1"/>
  <c r="FR45" i="1"/>
  <c r="GL45" i="1"/>
  <c r="GO45" i="1"/>
  <c r="GP45" i="1"/>
  <c r="GV45" i="1"/>
  <c r="GX45" i="1"/>
  <c r="C46" i="1"/>
  <c r="D46" i="1"/>
  <c r="AC46" i="1"/>
  <c r="CQ46" i="1" s="1"/>
  <c r="P46" i="1" s="1"/>
  <c r="AE46" i="1"/>
  <c r="AD46" i="1" s="1"/>
  <c r="AF46" i="1"/>
  <c r="CT46" i="1" s="1"/>
  <c r="S46" i="1" s="1"/>
  <c r="AG46" i="1"/>
  <c r="CU46" i="1" s="1"/>
  <c r="T46" i="1" s="1"/>
  <c r="AH46" i="1"/>
  <c r="AI46" i="1"/>
  <c r="CW46" i="1" s="1"/>
  <c r="V46" i="1" s="1"/>
  <c r="AJ46" i="1"/>
  <c r="CX46" i="1" s="1"/>
  <c r="W46" i="1" s="1"/>
  <c r="CV46" i="1"/>
  <c r="U46" i="1" s="1"/>
  <c r="FR46" i="1"/>
  <c r="GL46" i="1"/>
  <c r="GO46" i="1"/>
  <c r="GP46" i="1"/>
  <c r="GV46" i="1"/>
  <c r="GX46" i="1" s="1"/>
  <c r="C47" i="1"/>
  <c r="D47" i="1"/>
  <c r="AC47" i="1"/>
  <c r="AE47" i="1"/>
  <c r="AF47" i="1"/>
  <c r="CT47" i="1" s="1"/>
  <c r="S47" i="1" s="1"/>
  <c r="AG47" i="1"/>
  <c r="CU47" i="1" s="1"/>
  <c r="T47" i="1" s="1"/>
  <c r="AH47" i="1"/>
  <c r="CV47" i="1" s="1"/>
  <c r="U47" i="1" s="1"/>
  <c r="AI47" i="1"/>
  <c r="CW47" i="1" s="1"/>
  <c r="V47" i="1" s="1"/>
  <c r="AJ47" i="1"/>
  <c r="CX47" i="1" s="1"/>
  <c r="W47" i="1" s="1"/>
  <c r="CQ47" i="1"/>
  <c r="P47" i="1" s="1"/>
  <c r="FR47" i="1"/>
  <c r="GL47" i="1"/>
  <c r="GO47" i="1"/>
  <c r="GP47" i="1"/>
  <c r="GV47" i="1"/>
  <c r="GX47" i="1" s="1"/>
  <c r="C48" i="1"/>
  <c r="D48" i="1"/>
  <c r="AC48" i="1"/>
  <c r="CQ48" i="1" s="1"/>
  <c r="P48" i="1" s="1"/>
  <c r="AE48" i="1"/>
  <c r="AD48" i="1" s="1"/>
  <c r="AF48" i="1"/>
  <c r="CT48" i="1" s="1"/>
  <c r="S48" i="1" s="1"/>
  <c r="AG48" i="1"/>
  <c r="CU48" i="1" s="1"/>
  <c r="T48" i="1" s="1"/>
  <c r="AH48" i="1"/>
  <c r="CV48" i="1" s="1"/>
  <c r="U48" i="1" s="1"/>
  <c r="AI48" i="1"/>
  <c r="CW48" i="1" s="1"/>
  <c r="V48" i="1" s="1"/>
  <c r="AJ48" i="1"/>
  <c r="CX48" i="1" s="1"/>
  <c r="W48" i="1" s="1"/>
  <c r="FR48" i="1"/>
  <c r="GL48" i="1"/>
  <c r="GO48" i="1"/>
  <c r="GP48" i="1"/>
  <c r="GV48" i="1"/>
  <c r="GX48" i="1" s="1"/>
  <c r="C49" i="1"/>
  <c r="D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CX49" i="1"/>
  <c r="W49" i="1" s="1"/>
  <c r="FR49" i="1"/>
  <c r="GL49" i="1"/>
  <c r="GO49" i="1"/>
  <c r="GP49" i="1"/>
  <c r="GV49" i="1"/>
  <c r="GX49" i="1" s="1"/>
  <c r="C50" i="1"/>
  <c r="D50" i="1"/>
  <c r="AC50" i="1"/>
  <c r="CQ50" i="1" s="1"/>
  <c r="P50" i="1" s="1"/>
  <c r="AE50" i="1"/>
  <c r="AF50" i="1"/>
  <c r="CT50" i="1" s="1"/>
  <c r="S50" i="1" s="1"/>
  <c r="AG50" i="1"/>
  <c r="CU50" i="1" s="1"/>
  <c r="T50" i="1" s="1"/>
  <c r="AH50" i="1"/>
  <c r="CV50" i="1" s="1"/>
  <c r="U50" i="1" s="1"/>
  <c r="AI50" i="1"/>
  <c r="CW50" i="1" s="1"/>
  <c r="V50" i="1" s="1"/>
  <c r="AJ50" i="1"/>
  <c r="CX50" i="1" s="1"/>
  <c r="W50" i="1" s="1"/>
  <c r="FR50" i="1"/>
  <c r="GL50" i="1"/>
  <c r="GO50" i="1"/>
  <c r="GP50" i="1"/>
  <c r="GV50" i="1"/>
  <c r="GX50" i="1" s="1"/>
  <c r="C51" i="1"/>
  <c r="D51" i="1"/>
  <c r="AC51" i="1"/>
  <c r="AE51" i="1"/>
  <c r="AF51" i="1"/>
  <c r="AG51" i="1"/>
  <c r="CU51" i="1" s="1"/>
  <c r="T51" i="1" s="1"/>
  <c r="AH51" i="1"/>
  <c r="AI51" i="1"/>
  <c r="CW51" i="1" s="1"/>
  <c r="V51" i="1" s="1"/>
  <c r="AJ51" i="1"/>
  <c r="CX51" i="1" s="1"/>
  <c r="W51" i="1" s="1"/>
  <c r="FR51" i="1"/>
  <c r="GL51" i="1"/>
  <c r="GO51" i="1"/>
  <c r="GP51" i="1"/>
  <c r="GV51" i="1"/>
  <c r="GX51" i="1" s="1"/>
  <c r="C52" i="1"/>
  <c r="D52" i="1"/>
  <c r="AC52" i="1"/>
  <c r="CQ52" i="1" s="1"/>
  <c r="P52" i="1" s="1"/>
  <c r="AE52" i="1"/>
  <c r="AF52" i="1"/>
  <c r="CT52" i="1" s="1"/>
  <c r="S52" i="1" s="1"/>
  <c r="AG52" i="1"/>
  <c r="CU52" i="1" s="1"/>
  <c r="T52" i="1" s="1"/>
  <c r="AH52" i="1"/>
  <c r="AI52" i="1"/>
  <c r="CW52" i="1" s="1"/>
  <c r="V52" i="1" s="1"/>
  <c r="AJ52" i="1"/>
  <c r="CX52" i="1" s="1"/>
  <c r="W52" i="1" s="1"/>
  <c r="CV52" i="1"/>
  <c r="U52" i="1" s="1"/>
  <c r="FR52" i="1"/>
  <c r="GL52" i="1"/>
  <c r="GO52" i="1"/>
  <c r="GP52" i="1"/>
  <c r="GV52" i="1"/>
  <c r="GX52" i="1" s="1"/>
  <c r="C53" i="1"/>
  <c r="D53" i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X53" i="1" s="1"/>
  <c r="W53" i="1" s="1"/>
  <c r="FR53" i="1"/>
  <c r="GL53" i="1"/>
  <c r="GO53" i="1"/>
  <c r="GP53" i="1"/>
  <c r="GV53" i="1"/>
  <c r="GX53" i="1" s="1"/>
  <c r="C54" i="1"/>
  <c r="D54" i="1"/>
  <c r="AC54" i="1"/>
  <c r="CQ54" i="1" s="1"/>
  <c r="P54" i="1" s="1"/>
  <c r="AE54" i="1"/>
  <c r="AF54" i="1"/>
  <c r="CT54" i="1" s="1"/>
  <c r="S54" i="1" s="1"/>
  <c r="AG54" i="1"/>
  <c r="CU54" i="1" s="1"/>
  <c r="T54" i="1" s="1"/>
  <c r="AH54" i="1"/>
  <c r="AI54" i="1"/>
  <c r="CW54" i="1" s="1"/>
  <c r="V54" i="1" s="1"/>
  <c r="AJ54" i="1"/>
  <c r="CX54" i="1" s="1"/>
  <c r="W54" i="1" s="1"/>
  <c r="CV54" i="1"/>
  <c r="U54" i="1" s="1"/>
  <c r="FR54" i="1"/>
  <c r="GL54" i="1"/>
  <c r="GO54" i="1"/>
  <c r="GP54" i="1"/>
  <c r="GV54" i="1"/>
  <c r="GX54" i="1" s="1"/>
  <c r="C55" i="1"/>
  <c r="D55" i="1"/>
  <c r="T55" i="1"/>
  <c r="AC55" i="1"/>
  <c r="AE55" i="1"/>
  <c r="CS55" i="1" s="1"/>
  <c r="R55" i="1" s="1"/>
  <c r="GK55" i="1" s="1"/>
  <c r="AF55" i="1"/>
  <c r="AG55" i="1"/>
  <c r="CU55" i="1" s="1"/>
  <c r="AH55" i="1"/>
  <c r="AI55" i="1"/>
  <c r="CW55" i="1" s="1"/>
  <c r="V55" i="1" s="1"/>
  <c r="AJ55" i="1"/>
  <c r="CX55" i="1" s="1"/>
  <c r="W55" i="1" s="1"/>
  <c r="FR55" i="1"/>
  <c r="GL55" i="1"/>
  <c r="GO55" i="1"/>
  <c r="GP55" i="1"/>
  <c r="GV55" i="1"/>
  <c r="GX55" i="1" s="1"/>
  <c r="C56" i="1"/>
  <c r="D56" i="1"/>
  <c r="AC56" i="1"/>
  <c r="CQ56" i="1" s="1"/>
  <c r="P56" i="1" s="1"/>
  <c r="AE56" i="1"/>
  <c r="AF56" i="1"/>
  <c r="CT56" i="1" s="1"/>
  <c r="S56" i="1" s="1"/>
  <c r="AG56" i="1"/>
  <c r="CU56" i="1" s="1"/>
  <c r="T56" i="1" s="1"/>
  <c r="AH56" i="1"/>
  <c r="AI56" i="1"/>
  <c r="CW56" i="1" s="1"/>
  <c r="V56" i="1" s="1"/>
  <c r="AJ56" i="1"/>
  <c r="CX56" i="1" s="1"/>
  <c r="W56" i="1" s="1"/>
  <c r="CV56" i="1"/>
  <c r="U56" i="1" s="1"/>
  <c r="FR56" i="1"/>
  <c r="GL56" i="1"/>
  <c r="GN56" i="1"/>
  <c r="GP56" i="1"/>
  <c r="GV56" i="1"/>
  <c r="GX56" i="1" s="1"/>
  <c r="C57" i="1"/>
  <c r="D57" i="1"/>
  <c r="T57" i="1"/>
  <c r="AC57" i="1"/>
  <c r="CQ57" i="1" s="1"/>
  <c r="P57" i="1" s="1"/>
  <c r="AE57" i="1"/>
  <c r="AF57" i="1"/>
  <c r="AG57" i="1"/>
  <c r="AH57" i="1"/>
  <c r="AI57" i="1"/>
  <c r="CW57" i="1" s="1"/>
  <c r="V57" i="1" s="1"/>
  <c r="AJ57" i="1"/>
  <c r="CX57" i="1" s="1"/>
  <c r="W57" i="1" s="1"/>
  <c r="CU57" i="1"/>
  <c r="FR57" i="1"/>
  <c r="GL57" i="1"/>
  <c r="GN57" i="1"/>
  <c r="GP57" i="1"/>
  <c r="GV57" i="1"/>
  <c r="GX57" i="1" s="1"/>
  <c r="C58" i="1"/>
  <c r="D58" i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CV58" i="1" s="1"/>
  <c r="U58" i="1" s="1"/>
  <c r="AI58" i="1"/>
  <c r="CW58" i="1" s="1"/>
  <c r="V58" i="1" s="1"/>
  <c r="AJ58" i="1"/>
  <c r="CS58" i="1"/>
  <c r="R58" i="1" s="1"/>
  <c r="CT58" i="1"/>
  <c r="S58" i="1" s="1"/>
  <c r="CX58" i="1"/>
  <c r="W58" i="1" s="1"/>
  <c r="FR58" i="1"/>
  <c r="GL58" i="1"/>
  <c r="GN58" i="1"/>
  <c r="GP58" i="1"/>
  <c r="GV58" i="1"/>
  <c r="GX58" i="1" s="1"/>
  <c r="C59" i="1"/>
  <c r="D59" i="1"/>
  <c r="AC59" i="1"/>
  <c r="CQ59" i="1" s="1"/>
  <c r="P59" i="1" s="1"/>
  <c r="AE59" i="1"/>
  <c r="AD59" i="1" s="1"/>
  <c r="AF59" i="1"/>
  <c r="AG59" i="1"/>
  <c r="AH59" i="1"/>
  <c r="AI59" i="1"/>
  <c r="CW59" i="1" s="1"/>
  <c r="V59" i="1" s="1"/>
  <c r="AJ59" i="1"/>
  <c r="CU59" i="1"/>
  <c r="T59" i="1" s="1"/>
  <c r="CX59" i="1"/>
  <c r="W59" i="1" s="1"/>
  <c r="FR59" i="1"/>
  <c r="GL59" i="1"/>
  <c r="GN59" i="1"/>
  <c r="GP59" i="1"/>
  <c r="GV59" i="1"/>
  <c r="GX59" i="1" s="1"/>
  <c r="C60" i="1"/>
  <c r="D60" i="1"/>
  <c r="AC60" i="1"/>
  <c r="CQ60" i="1" s="1"/>
  <c r="P60" i="1" s="1"/>
  <c r="AE60" i="1"/>
  <c r="AD60" i="1" s="1"/>
  <c r="AF60" i="1"/>
  <c r="CT60" i="1" s="1"/>
  <c r="S60" i="1" s="1"/>
  <c r="AG60" i="1"/>
  <c r="CU60" i="1" s="1"/>
  <c r="T60" i="1" s="1"/>
  <c r="AH60" i="1"/>
  <c r="CV60" i="1" s="1"/>
  <c r="U60" i="1" s="1"/>
  <c r="AI60" i="1"/>
  <c r="CW60" i="1" s="1"/>
  <c r="V60" i="1" s="1"/>
  <c r="AJ60" i="1"/>
  <c r="CX60" i="1"/>
  <c r="W60" i="1" s="1"/>
  <c r="FR60" i="1"/>
  <c r="GL60" i="1"/>
  <c r="GN60" i="1"/>
  <c r="GO60" i="1"/>
  <c r="GV60" i="1"/>
  <c r="GX60" i="1" s="1"/>
  <c r="C61" i="1"/>
  <c r="D61" i="1"/>
  <c r="AC61" i="1"/>
  <c r="AD61" i="1"/>
  <c r="CR61" i="1" s="1"/>
  <c r="Q61" i="1" s="1"/>
  <c r="AE61" i="1"/>
  <c r="CS61" i="1" s="1"/>
  <c r="R61" i="1" s="1"/>
  <c r="GK61" i="1" s="1"/>
  <c r="AF61" i="1"/>
  <c r="AG61" i="1"/>
  <c r="CU61" i="1" s="1"/>
  <c r="T61" i="1" s="1"/>
  <c r="AH61" i="1"/>
  <c r="AI61" i="1"/>
  <c r="CW61" i="1" s="1"/>
  <c r="V61" i="1" s="1"/>
  <c r="AJ61" i="1"/>
  <c r="CX61" i="1" s="1"/>
  <c r="W61" i="1" s="1"/>
  <c r="FR61" i="1"/>
  <c r="GL61" i="1"/>
  <c r="GN61" i="1"/>
  <c r="GO61" i="1"/>
  <c r="GV61" i="1"/>
  <c r="GX61" i="1" s="1"/>
  <c r="C62" i="1"/>
  <c r="D62" i="1"/>
  <c r="AC62" i="1"/>
  <c r="CQ62" i="1" s="1"/>
  <c r="P62" i="1" s="1"/>
  <c r="AE62" i="1"/>
  <c r="AD62" i="1" s="1"/>
  <c r="CR62" i="1" s="1"/>
  <c r="Q62" i="1" s="1"/>
  <c r="AF62" i="1"/>
  <c r="AG62" i="1"/>
  <c r="CU62" i="1" s="1"/>
  <c r="T62" i="1" s="1"/>
  <c r="AH62" i="1"/>
  <c r="CV62" i="1" s="1"/>
  <c r="U62" i="1" s="1"/>
  <c r="AI62" i="1"/>
  <c r="CW62" i="1" s="1"/>
  <c r="V62" i="1" s="1"/>
  <c r="AJ62" i="1"/>
  <c r="CS62" i="1"/>
  <c r="R62" i="1" s="1"/>
  <c r="GK62" i="1" s="1"/>
  <c r="CT62" i="1"/>
  <c r="S62" i="1" s="1"/>
  <c r="CX62" i="1"/>
  <c r="W62" i="1" s="1"/>
  <c r="FR62" i="1"/>
  <c r="GL62" i="1"/>
  <c r="GN62" i="1"/>
  <c r="GO62" i="1"/>
  <c r="GV62" i="1"/>
  <c r="GX62" i="1" s="1"/>
  <c r="C63" i="1"/>
  <c r="D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CQ63" i="1"/>
  <c r="P63" i="1" s="1"/>
  <c r="CX63" i="1"/>
  <c r="W63" i="1" s="1"/>
  <c r="FR63" i="1"/>
  <c r="GL63" i="1"/>
  <c r="GN63" i="1"/>
  <c r="GO63" i="1"/>
  <c r="GV63" i="1"/>
  <c r="GX63" i="1" s="1"/>
  <c r="C64" i="1"/>
  <c r="D64" i="1"/>
  <c r="AC64" i="1"/>
  <c r="CQ64" i="1" s="1"/>
  <c r="P64" i="1" s="1"/>
  <c r="AE64" i="1"/>
  <c r="AD64" i="1" s="1"/>
  <c r="AF64" i="1"/>
  <c r="CT64" i="1" s="1"/>
  <c r="S64" i="1" s="1"/>
  <c r="AG64" i="1"/>
  <c r="CU64" i="1" s="1"/>
  <c r="T64" i="1" s="1"/>
  <c r="AH64" i="1"/>
  <c r="CV64" i="1" s="1"/>
  <c r="U64" i="1" s="1"/>
  <c r="AI64" i="1"/>
  <c r="AJ64" i="1"/>
  <c r="CX64" i="1" s="1"/>
  <c r="W64" i="1" s="1"/>
  <c r="CW64" i="1"/>
  <c r="V64" i="1" s="1"/>
  <c r="FR64" i="1"/>
  <c r="GL64" i="1"/>
  <c r="GN64" i="1"/>
  <c r="GO64" i="1"/>
  <c r="GV64" i="1"/>
  <c r="GX64" i="1" s="1"/>
  <c r="C65" i="1"/>
  <c r="D65" i="1"/>
  <c r="AC65" i="1"/>
  <c r="AE65" i="1"/>
  <c r="CS65" i="1" s="1"/>
  <c r="R65" i="1" s="1"/>
  <c r="GK65" i="1" s="1"/>
  <c r="AF65" i="1"/>
  <c r="AG65" i="1"/>
  <c r="AH65" i="1"/>
  <c r="AI65" i="1"/>
  <c r="CW65" i="1" s="1"/>
  <c r="V65" i="1" s="1"/>
  <c r="AJ65" i="1"/>
  <c r="CX65" i="1" s="1"/>
  <c r="W65" i="1" s="1"/>
  <c r="CU65" i="1"/>
  <c r="T65" i="1" s="1"/>
  <c r="FR65" i="1"/>
  <c r="GL65" i="1"/>
  <c r="GN65" i="1"/>
  <c r="GO65" i="1"/>
  <c r="GV65" i="1"/>
  <c r="GX65" i="1" s="1"/>
  <c r="AC66" i="1"/>
  <c r="AE66" i="1"/>
  <c r="CS66" i="1" s="1"/>
  <c r="R66" i="1" s="1"/>
  <c r="GK66" i="1" s="1"/>
  <c r="AF66" i="1"/>
  <c r="CT66" i="1" s="1"/>
  <c r="S66" i="1" s="1"/>
  <c r="AG66" i="1"/>
  <c r="CU66" i="1" s="1"/>
  <c r="T66" i="1" s="1"/>
  <c r="AH66" i="1"/>
  <c r="CV66" i="1" s="1"/>
  <c r="U66" i="1" s="1"/>
  <c r="AI66" i="1"/>
  <c r="CW66" i="1" s="1"/>
  <c r="V66" i="1" s="1"/>
  <c r="AJ66" i="1"/>
  <c r="CX66" i="1" s="1"/>
  <c r="W66" i="1" s="1"/>
  <c r="FR66" i="1"/>
  <c r="GL66" i="1"/>
  <c r="GO66" i="1"/>
  <c r="GP66" i="1"/>
  <c r="GV66" i="1"/>
  <c r="GX66" i="1" s="1"/>
  <c r="AC67" i="1"/>
  <c r="AD67" i="1"/>
  <c r="CR67" i="1" s="1"/>
  <c r="Q67" i="1" s="1"/>
  <c r="AE67" i="1"/>
  <c r="CS67" i="1" s="1"/>
  <c r="R67" i="1" s="1"/>
  <c r="GK67" i="1" s="1"/>
  <c r="AF67" i="1"/>
  <c r="CT67" i="1" s="1"/>
  <c r="S67" i="1" s="1"/>
  <c r="AG67" i="1"/>
  <c r="GW194" i="6" s="1"/>
  <c r="AH67" i="1"/>
  <c r="CV67" i="1" s="1"/>
  <c r="U67" i="1" s="1"/>
  <c r="AI67" i="1"/>
  <c r="CW67" i="1" s="1"/>
  <c r="V67" i="1" s="1"/>
  <c r="AJ67" i="1"/>
  <c r="GX194" i="6" s="1"/>
  <c r="CU67" i="1"/>
  <c r="T67" i="1" s="1"/>
  <c r="CX67" i="1"/>
  <c r="W67" i="1" s="1"/>
  <c r="FR67" i="1"/>
  <c r="GL67" i="1"/>
  <c r="GO67" i="1"/>
  <c r="GP67" i="1"/>
  <c r="GV67" i="1"/>
  <c r="GX67" i="1" s="1"/>
  <c r="AC68" i="1"/>
  <c r="AD68" i="1"/>
  <c r="CR68" i="1" s="1"/>
  <c r="Q68" i="1" s="1"/>
  <c r="AE68" i="1"/>
  <c r="AF68" i="1"/>
  <c r="AG68" i="1"/>
  <c r="CU68" i="1" s="1"/>
  <c r="T68" i="1" s="1"/>
  <c r="AH68" i="1"/>
  <c r="CV68" i="1" s="1"/>
  <c r="U68" i="1" s="1"/>
  <c r="AI68" i="1"/>
  <c r="AJ68" i="1"/>
  <c r="CS68" i="1"/>
  <c r="R68" i="1" s="1"/>
  <c r="GK68" i="1" s="1"/>
  <c r="CT68" i="1"/>
  <c r="S68" i="1" s="1"/>
  <c r="CW68" i="1"/>
  <c r="V68" i="1" s="1"/>
  <c r="CX68" i="1"/>
  <c r="W68" i="1" s="1"/>
  <c r="FR68" i="1"/>
  <c r="GL68" i="1"/>
  <c r="GO68" i="1"/>
  <c r="GP68" i="1"/>
  <c r="GV68" i="1"/>
  <c r="GX68" i="1" s="1"/>
  <c r="AC69" i="1"/>
  <c r="AE69" i="1"/>
  <c r="CS69" i="1" s="1"/>
  <c r="R69" i="1" s="1"/>
  <c r="GK69" i="1" s="1"/>
  <c r="AF69" i="1"/>
  <c r="CT69" i="1" s="1"/>
  <c r="S69" i="1" s="1"/>
  <c r="AG69" i="1"/>
  <c r="GW197" i="6" s="1"/>
  <c r="AH69" i="1"/>
  <c r="CV69" i="1" s="1"/>
  <c r="U69" i="1" s="1"/>
  <c r="AI69" i="1"/>
  <c r="CW69" i="1" s="1"/>
  <c r="V69" i="1" s="1"/>
  <c r="AJ69" i="1"/>
  <c r="GX197" i="6" s="1"/>
  <c r="CU69" i="1"/>
  <c r="T69" i="1" s="1"/>
  <c r="FR69" i="1"/>
  <c r="GL69" i="1"/>
  <c r="GO69" i="1"/>
  <c r="GP69" i="1"/>
  <c r="GV69" i="1"/>
  <c r="GX69" i="1"/>
  <c r="AC70" i="1"/>
  <c r="AE70" i="1"/>
  <c r="AD70" i="1" s="1"/>
  <c r="CR70" i="1" s="1"/>
  <c r="Q70" i="1" s="1"/>
  <c r="AF70" i="1"/>
  <c r="AG70" i="1"/>
  <c r="AH70" i="1"/>
  <c r="CV70" i="1" s="1"/>
  <c r="U70" i="1" s="1"/>
  <c r="AI70" i="1"/>
  <c r="CW70" i="1" s="1"/>
  <c r="V70" i="1" s="1"/>
  <c r="AJ70" i="1"/>
  <c r="CX70" i="1" s="1"/>
  <c r="W70" i="1" s="1"/>
  <c r="CQ70" i="1"/>
  <c r="P70" i="1" s="1"/>
  <c r="CT70" i="1"/>
  <c r="S70" i="1" s="1"/>
  <c r="CU70" i="1"/>
  <c r="T70" i="1" s="1"/>
  <c r="FR70" i="1"/>
  <c r="GL70" i="1"/>
  <c r="GO70" i="1"/>
  <c r="GP70" i="1"/>
  <c r="GV70" i="1"/>
  <c r="GX70" i="1" s="1"/>
  <c r="AC71" i="1"/>
  <c r="CQ71" i="1" s="1"/>
  <c r="P71" i="1" s="1"/>
  <c r="AD71" i="1"/>
  <c r="CR71" i="1" s="1"/>
  <c r="Q71" i="1" s="1"/>
  <c r="AE71" i="1"/>
  <c r="AF71" i="1"/>
  <c r="AG71" i="1"/>
  <c r="GW200" i="6" s="1"/>
  <c r="AH71" i="1"/>
  <c r="CV71" i="1" s="1"/>
  <c r="U71" i="1" s="1"/>
  <c r="AI71" i="1"/>
  <c r="CW71" i="1" s="1"/>
  <c r="V71" i="1" s="1"/>
  <c r="AJ71" i="1"/>
  <c r="GX200" i="6" s="1"/>
  <c r="CS71" i="1"/>
  <c r="R71" i="1" s="1"/>
  <c r="GK71" i="1" s="1"/>
  <c r="CT71" i="1"/>
  <c r="S71" i="1" s="1"/>
  <c r="CX71" i="1"/>
  <c r="W71" i="1" s="1"/>
  <c r="FR71" i="1"/>
  <c r="GL71" i="1"/>
  <c r="GO71" i="1"/>
  <c r="GP71" i="1"/>
  <c r="GV71" i="1"/>
  <c r="GX71" i="1" s="1"/>
  <c r="AC72" i="1"/>
  <c r="AD72" i="1"/>
  <c r="CR72" i="1" s="1"/>
  <c r="Q72" i="1" s="1"/>
  <c r="AE72" i="1"/>
  <c r="AF72" i="1"/>
  <c r="AG72" i="1"/>
  <c r="CU72" i="1" s="1"/>
  <c r="T72" i="1" s="1"/>
  <c r="AH72" i="1"/>
  <c r="CV72" i="1" s="1"/>
  <c r="U72" i="1" s="1"/>
  <c r="AI72" i="1"/>
  <c r="AJ72" i="1"/>
  <c r="CS72" i="1"/>
  <c r="R72" i="1" s="1"/>
  <c r="GK72" i="1" s="1"/>
  <c r="CT72" i="1"/>
  <c r="S72" i="1" s="1"/>
  <c r="CW72" i="1"/>
  <c r="V72" i="1" s="1"/>
  <c r="CX72" i="1"/>
  <c r="W72" i="1" s="1"/>
  <c r="FR72" i="1"/>
  <c r="GL72" i="1"/>
  <c r="GO72" i="1"/>
  <c r="GP72" i="1"/>
  <c r="GV72" i="1"/>
  <c r="GX72" i="1" s="1"/>
  <c r="AC73" i="1"/>
  <c r="AD73" i="1"/>
  <c r="CR73" i="1" s="1"/>
  <c r="Q73" i="1" s="1"/>
  <c r="AE73" i="1"/>
  <c r="AF73" i="1"/>
  <c r="CT73" i="1" s="1"/>
  <c r="S73" i="1" s="1"/>
  <c r="AG73" i="1"/>
  <c r="GW203" i="6" s="1"/>
  <c r="AH73" i="1"/>
  <c r="CV73" i="1" s="1"/>
  <c r="U73" i="1" s="1"/>
  <c r="AI73" i="1"/>
  <c r="AJ73" i="1"/>
  <c r="CX73" i="1" s="1"/>
  <c r="W73" i="1" s="1"/>
  <c r="CS73" i="1"/>
  <c r="R73" i="1" s="1"/>
  <c r="GK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G74" i="1"/>
  <c r="CU74" i="1" s="1"/>
  <c r="T74" i="1" s="1"/>
  <c r="AH74" i="1"/>
  <c r="CV74" i="1" s="1"/>
  <c r="U74" i="1" s="1"/>
  <c r="AI74" i="1"/>
  <c r="CW74" i="1" s="1"/>
  <c r="V74" i="1" s="1"/>
  <c r="AJ74" i="1"/>
  <c r="CQ74" i="1"/>
  <c r="P74" i="1" s="1"/>
  <c r="CS74" i="1"/>
  <c r="R74" i="1" s="1"/>
  <c r="GK74" i="1" s="1"/>
  <c r="CT74" i="1"/>
  <c r="S74" i="1" s="1"/>
  <c r="CX74" i="1"/>
  <c r="W74" i="1" s="1"/>
  <c r="FR74" i="1"/>
  <c r="GL74" i="1"/>
  <c r="GO74" i="1"/>
  <c r="GP74" i="1"/>
  <c r="GV74" i="1"/>
  <c r="GX74" i="1" s="1"/>
  <c r="AC75" i="1"/>
  <c r="CQ75" i="1" s="1"/>
  <c r="P75" i="1" s="1"/>
  <c r="U206" i="6" s="1"/>
  <c r="AD75" i="1"/>
  <c r="CR75" i="1" s="1"/>
  <c r="Q75" i="1" s="1"/>
  <c r="AE75" i="1"/>
  <c r="CS75" i="1" s="1"/>
  <c r="R75" i="1" s="1"/>
  <c r="AF75" i="1"/>
  <c r="AG75" i="1"/>
  <c r="GW206" i="6" s="1"/>
  <c r="AH75" i="1"/>
  <c r="CV75" i="1" s="1"/>
  <c r="U75" i="1" s="1"/>
  <c r="AI75" i="1"/>
  <c r="CW75" i="1" s="1"/>
  <c r="V75" i="1" s="1"/>
  <c r="AJ75" i="1"/>
  <c r="GX206" i="6" s="1"/>
  <c r="CT75" i="1"/>
  <c r="S75" i="1" s="1"/>
  <c r="CX75" i="1"/>
  <c r="W75" i="1" s="1"/>
  <c r="FR75" i="1"/>
  <c r="GL75" i="1"/>
  <c r="GO75" i="1"/>
  <c r="GP75" i="1"/>
  <c r="GV75" i="1"/>
  <c r="GX75" i="1" s="1"/>
  <c r="P76" i="1"/>
  <c r="AC76" i="1"/>
  <c r="AE76" i="1"/>
  <c r="CS76" i="1" s="1"/>
  <c r="R76" i="1" s="1"/>
  <c r="GK76" i="1" s="1"/>
  <c r="AF76" i="1"/>
  <c r="CT76" i="1" s="1"/>
  <c r="S76" i="1" s="1"/>
  <c r="AG76" i="1"/>
  <c r="CU76" i="1" s="1"/>
  <c r="T76" i="1" s="1"/>
  <c r="AH76" i="1"/>
  <c r="CV76" i="1" s="1"/>
  <c r="U76" i="1" s="1"/>
  <c r="AI76" i="1"/>
  <c r="CW76" i="1" s="1"/>
  <c r="V76" i="1" s="1"/>
  <c r="AJ76" i="1"/>
  <c r="CQ76" i="1"/>
  <c r="CX76" i="1"/>
  <c r="W76" i="1" s="1"/>
  <c r="FR76" i="1"/>
  <c r="GL76" i="1"/>
  <c r="GO76" i="1"/>
  <c r="GP76" i="1"/>
  <c r="GV76" i="1"/>
  <c r="GX76" i="1" s="1"/>
  <c r="AC77" i="1"/>
  <c r="CQ77" i="1" s="1"/>
  <c r="P77" i="1" s="1"/>
  <c r="U209" i="6" s="1"/>
  <c r="AE77" i="1"/>
  <c r="CS77" i="1" s="1"/>
  <c r="R77" i="1" s="1"/>
  <c r="GK77" i="1" s="1"/>
  <c r="AF77" i="1"/>
  <c r="CT77" i="1" s="1"/>
  <c r="S77" i="1" s="1"/>
  <c r="AG77" i="1"/>
  <c r="GW209" i="6" s="1"/>
  <c r="AH77" i="1"/>
  <c r="CV77" i="1" s="1"/>
  <c r="U77" i="1" s="1"/>
  <c r="AI77" i="1"/>
  <c r="CW77" i="1" s="1"/>
  <c r="V77" i="1" s="1"/>
  <c r="AJ77" i="1"/>
  <c r="GX209" i="6" s="1"/>
  <c r="CX77" i="1"/>
  <c r="W77" i="1" s="1"/>
  <c r="FR77" i="1"/>
  <c r="GL77" i="1"/>
  <c r="GO77" i="1"/>
  <c r="GP77" i="1"/>
  <c r="GV77" i="1"/>
  <c r="GX77" i="1" s="1"/>
  <c r="P78" i="1"/>
  <c r="AC78" i="1"/>
  <c r="AD78" i="1"/>
  <c r="CR78" i="1" s="1"/>
  <c r="Q78" i="1" s="1"/>
  <c r="AE78" i="1"/>
  <c r="CS78" i="1" s="1"/>
  <c r="R78" i="1" s="1"/>
  <c r="GK78" i="1" s="1"/>
  <c r="AF78" i="1"/>
  <c r="AG78" i="1"/>
  <c r="AH78" i="1"/>
  <c r="CV78" i="1" s="1"/>
  <c r="U78" i="1" s="1"/>
  <c r="AI78" i="1"/>
  <c r="CW78" i="1" s="1"/>
  <c r="V78" i="1" s="1"/>
  <c r="AJ78" i="1"/>
  <c r="CQ78" i="1"/>
  <c r="CT78" i="1"/>
  <c r="S78" i="1" s="1"/>
  <c r="CU78" i="1"/>
  <c r="T78" i="1" s="1"/>
  <c r="CX78" i="1"/>
  <c r="W78" i="1" s="1"/>
  <c r="FR78" i="1"/>
  <c r="GL78" i="1"/>
  <c r="GO78" i="1"/>
  <c r="GP78" i="1"/>
  <c r="GV78" i="1"/>
  <c r="GX78" i="1" s="1"/>
  <c r="AC79" i="1"/>
  <c r="CQ79" i="1" s="1"/>
  <c r="P79" i="1" s="1"/>
  <c r="U212" i="6" s="1"/>
  <c r="AD79" i="1"/>
  <c r="CR79" i="1" s="1"/>
  <c r="Q79" i="1" s="1"/>
  <c r="AE79" i="1"/>
  <c r="CS79" i="1" s="1"/>
  <c r="R79" i="1" s="1"/>
  <c r="GK79" i="1" s="1"/>
  <c r="AF79" i="1"/>
  <c r="AG79" i="1"/>
  <c r="AH79" i="1"/>
  <c r="CV79" i="1" s="1"/>
  <c r="U79" i="1" s="1"/>
  <c r="AI79" i="1"/>
  <c r="CW79" i="1" s="1"/>
  <c r="V79" i="1" s="1"/>
  <c r="AJ79" i="1"/>
  <c r="GX212" i="6" s="1"/>
  <c r="CT79" i="1"/>
  <c r="S79" i="1" s="1"/>
  <c r="CX79" i="1"/>
  <c r="W79" i="1" s="1"/>
  <c r="FR79" i="1"/>
  <c r="GL79" i="1"/>
  <c r="GO79" i="1"/>
  <c r="GP79" i="1"/>
  <c r="GV79" i="1"/>
  <c r="GX79" i="1" s="1"/>
  <c r="P80" i="1"/>
  <c r="AC80" i="1"/>
  <c r="AD80" i="1"/>
  <c r="CR80" i="1" s="1"/>
  <c r="Q80" i="1" s="1"/>
  <c r="AE80" i="1"/>
  <c r="CS80" i="1" s="1"/>
  <c r="R80" i="1" s="1"/>
  <c r="GK80" i="1" s="1"/>
  <c r="AF80" i="1"/>
  <c r="CT80" i="1" s="1"/>
  <c r="S80" i="1" s="1"/>
  <c r="AG80" i="1"/>
  <c r="CU80" i="1" s="1"/>
  <c r="T80" i="1" s="1"/>
  <c r="AH80" i="1"/>
  <c r="CV80" i="1" s="1"/>
  <c r="U80" i="1" s="1"/>
  <c r="AI80" i="1"/>
  <c r="CW80" i="1" s="1"/>
  <c r="V80" i="1" s="1"/>
  <c r="AJ80" i="1"/>
  <c r="CX80" i="1" s="1"/>
  <c r="W80" i="1" s="1"/>
  <c r="CQ80" i="1"/>
  <c r="FR80" i="1"/>
  <c r="GL80" i="1"/>
  <c r="GO80" i="1"/>
  <c r="GP80" i="1"/>
  <c r="GV80" i="1"/>
  <c r="GX80" i="1" s="1"/>
  <c r="AC81" i="1"/>
  <c r="CQ81" i="1" s="1"/>
  <c r="P81" i="1" s="1"/>
  <c r="U215" i="6" s="1"/>
  <c r="AE81" i="1"/>
  <c r="AF81" i="1"/>
  <c r="CT81" i="1" s="1"/>
  <c r="S81" i="1" s="1"/>
  <c r="AG81" i="1"/>
  <c r="GW215" i="6" s="1"/>
  <c r="AH81" i="1"/>
  <c r="CV81" i="1" s="1"/>
  <c r="U81" i="1" s="1"/>
  <c r="AI81" i="1"/>
  <c r="CW81" i="1" s="1"/>
  <c r="V81" i="1" s="1"/>
  <c r="AJ81" i="1"/>
  <c r="GX215" i="6" s="1"/>
  <c r="CX81" i="1"/>
  <c r="W81" i="1" s="1"/>
  <c r="FR81" i="1"/>
  <c r="GL81" i="1"/>
  <c r="GO81" i="1"/>
  <c r="GP81" i="1"/>
  <c r="GV81" i="1"/>
  <c r="GX81" i="1" s="1"/>
  <c r="AC82" i="1"/>
  <c r="AE82" i="1"/>
  <c r="AF82" i="1"/>
  <c r="CT82" i="1" s="1"/>
  <c r="S82" i="1" s="1"/>
  <c r="AG82" i="1"/>
  <c r="AH82" i="1"/>
  <c r="CV82" i="1" s="1"/>
  <c r="U82" i="1" s="1"/>
  <c r="AI82" i="1"/>
  <c r="CW82" i="1" s="1"/>
  <c r="V82" i="1" s="1"/>
  <c r="AJ82" i="1"/>
  <c r="CQ82" i="1"/>
  <c r="P82" i="1" s="1"/>
  <c r="CU82" i="1"/>
  <c r="T82" i="1" s="1"/>
  <c r="CX82" i="1"/>
  <c r="W82" i="1" s="1"/>
  <c r="FR82" i="1"/>
  <c r="GL82" i="1"/>
  <c r="GO82" i="1"/>
  <c r="GP82" i="1"/>
  <c r="GV82" i="1"/>
  <c r="GX82" i="1" s="1"/>
  <c r="AC83" i="1"/>
  <c r="CQ83" i="1" s="1"/>
  <c r="P83" i="1" s="1"/>
  <c r="AD83" i="1"/>
  <c r="CR83" i="1" s="1"/>
  <c r="Q83" i="1" s="1"/>
  <c r="AE83" i="1"/>
  <c r="CS83" i="1" s="1"/>
  <c r="R83" i="1" s="1"/>
  <c r="GK83" i="1" s="1"/>
  <c r="AF83" i="1"/>
  <c r="CT83" i="1" s="1"/>
  <c r="S83" i="1" s="1"/>
  <c r="AG83" i="1"/>
  <c r="GW218" i="6" s="1"/>
  <c r="AH83" i="1"/>
  <c r="CV83" i="1" s="1"/>
  <c r="U83" i="1" s="1"/>
  <c r="AI83" i="1"/>
  <c r="CW83" i="1" s="1"/>
  <c r="V83" i="1" s="1"/>
  <c r="AJ83" i="1"/>
  <c r="FR83" i="1"/>
  <c r="GL83" i="1"/>
  <c r="GO83" i="1"/>
  <c r="GP83" i="1"/>
  <c r="GV83" i="1"/>
  <c r="GX83" i="1" s="1"/>
  <c r="P84" i="1"/>
  <c r="AC84" i="1"/>
  <c r="AD84" i="1"/>
  <c r="CR84" i="1" s="1"/>
  <c r="Q84" i="1" s="1"/>
  <c r="AE84" i="1"/>
  <c r="CS84" i="1" s="1"/>
  <c r="R84" i="1" s="1"/>
  <c r="GK84" i="1" s="1"/>
  <c r="AF84" i="1"/>
  <c r="AG84" i="1"/>
  <c r="AH84" i="1"/>
  <c r="CV84" i="1" s="1"/>
  <c r="U84" i="1" s="1"/>
  <c r="AI84" i="1"/>
  <c r="CW84" i="1" s="1"/>
  <c r="V84" i="1" s="1"/>
  <c r="AJ84" i="1"/>
  <c r="CQ84" i="1"/>
  <c r="CT84" i="1"/>
  <c r="S84" i="1" s="1"/>
  <c r="CU84" i="1"/>
  <c r="T84" i="1" s="1"/>
  <c r="CX84" i="1"/>
  <c r="W84" i="1" s="1"/>
  <c r="FR84" i="1"/>
  <c r="GL84" i="1"/>
  <c r="GO84" i="1"/>
  <c r="GP84" i="1"/>
  <c r="GV84" i="1"/>
  <c r="GX84" i="1" s="1"/>
  <c r="AC85" i="1"/>
  <c r="AE85" i="1"/>
  <c r="AF85" i="1"/>
  <c r="CT85" i="1" s="1"/>
  <c r="S85" i="1" s="1"/>
  <c r="AG85" i="1"/>
  <c r="GW221" i="6" s="1"/>
  <c r="AH85" i="1"/>
  <c r="CV85" i="1" s="1"/>
  <c r="U85" i="1" s="1"/>
  <c r="AI85" i="1"/>
  <c r="CW85" i="1" s="1"/>
  <c r="V85" i="1" s="1"/>
  <c r="AJ85" i="1"/>
  <c r="GX221" i="6" s="1"/>
  <c r="CX85" i="1"/>
  <c r="W85" i="1" s="1"/>
  <c r="FR85" i="1"/>
  <c r="GL85" i="1"/>
  <c r="GO85" i="1"/>
  <c r="GP85" i="1"/>
  <c r="GV85" i="1"/>
  <c r="GX85" i="1" s="1"/>
  <c r="AC86" i="1"/>
  <c r="AD86" i="1"/>
  <c r="CR86" i="1" s="1"/>
  <c r="Q86" i="1" s="1"/>
  <c r="AE86" i="1"/>
  <c r="CS86" i="1" s="1"/>
  <c r="R86" i="1" s="1"/>
  <c r="GK86" i="1" s="1"/>
  <c r="AF86" i="1"/>
  <c r="AG86" i="1"/>
  <c r="CU86" i="1" s="1"/>
  <c r="T86" i="1" s="1"/>
  <c r="AH86" i="1"/>
  <c r="CV86" i="1" s="1"/>
  <c r="U86" i="1" s="1"/>
  <c r="AI86" i="1"/>
  <c r="CW86" i="1" s="1"/>
  <c r="V86" i="1" s="1"/>
  <c r="AJ86" i="1"/>
  <c r="CQ86" i="1"/>
  <c r="P86" i="1" s="1"/>
  <c r="CT86" i="1"/>
  <c r="S86" i="1" s="1"/>
  <c r="CX86" i="1"/>
  <c r="W86" i="1" s="1"/>
  <c r="FR86" i="1"/>
  <c r="GL86" i="1"/>
  <c r="GO86" i="1"/>
  <c r="GP86" i="1"/>
  <c r="GV86" i="1"/>
  <c r="GX86" i="1" s="1"/>
  <c r="AC87" i="1"/>
  <c r="AE87" i="1"/>
  <c r="CS87" i="1" s="1"/>
  <c r="R87" i="1" s="1"/>
  <c r="GK87" i="1" s="1"/>
  <c r="AF87" i="1"/>
  <c r="CT87" i="1" s="1"/>
  <c r="S87" i="1" s="1"/>
  <c r="AG87" i="1"/>
  <c r="GW224" i="6" s="1"/>
  <c r="AH87" i="1"/>
  <c r="CV87" i="1" s="1"/>
  <c r="U87" i="1" s="1"/>
  <c r="AI87" i="1"/>
  <c r="CW87" i="1" s="1"/>
  <c r="V87" i="1" s="1"/>
  <c r="AJ87" i="1"/>
  <c r="GX224" i="6" s="1"/>
  <c r="CU87" i="1"/>
  <c r="T87" i="1" s="1"/>
  <c r="CX87" i="1"/>
  <c r="W87" i="1" s="1"/>
  <c r="FR87" i="1"/>
  <c r="GL87" i="1"/>
  <c r="GO87" i="1"/>
  <c r="GP87" i="1"/>
  <c r="GV87" i="1"/>
  <c r="GX87" i="1" s="1"/>
  <c r="AC88" i="1"/>
  <c r="AD88" i="1"/>
  <c r="CR88" i="1" s="1"/>
  <c r="Q88" i="1" s="1"/>
  <c r="AE88" i="1"/>
  <c r="CS88" i="1" s="1"/>
  <c r="R88" i="1" s="1"/>
  <c r="GK88" i="1" s="1"/>
  <c r="AF88" i="1"/>
  <c r="CT88" i="1" s="1"/>
  <c r="S88" i="1" s="1"/>
  <c r="CY88" i="1" s="1"/>
  <c r="X88" i="1" s="1"/>
  <c r="AG88" i="1"/>
  <c r="CU88" i="1" s="1"/>
  <c r="T88" i="1" s="1"/>
  <c r="AH88" i="1"/>
  <c r="CV88" i="1" s="1"/>
  <c r="U88" i="1" s="1"/>
  <c r="AI88" i="1"/>
  <c r="CW88" i="1" s="1"/>
  <c r="V88" i="1" s="1"/>
  <c r="AJ88" i="1"/>
  <c r="CQ88" i="1"/>
  <c r="P88" i="1" s="1"/>
  <c r="CX88" i="1"/>
  <c r="W88" i="1" s="1"/>
  <c r="FR88" i="1"/>
  <c r="GL88" i="1"/>
  <c r="GO88" i="1"/>
  <c r="GP88" i="1"/>
  <c r="GV88" i="1"/>
  <c r="GX88" i="1" s="1"/>
  <c r="AC89" i="1"/>
  <c r="CQ89" i="1" s="1"/>
  <c r="P89" i="1" s="1"/>
  <c r="AD89" i="1"/>
  <c r="CR89" i="1" s="1"/>
  <c r="Q89" i="1" s="1"/>
  <c r="AE89" i="1"/>
  <c r="CS89" i="1" s="1"/>
  <c r="R89" i="1" s="1"/>
  <c r="GK89" i="1" s="1"/>
  <c r="AF89" i="1"/>
  <c r="AG89" i="1"/>
  <c r="GW227" i="6" s="1"/>
  <c r="AH89" i="1"/>
  <c r="CV89" i="1" s="1"/>
  <c r="U89" i="1" s="1"/>
  <c r="AI89" i="1"/>
  <c r="CW89" i="1" s="1"/>
  <c r="V89" i="1" s="1"/>
  <c r="AJ89" i="1"/>
  <c r="GX227" i="6" s="1"/>
  <c r="CT89" i="1"/>
  <c r="S89" i="1" s="1"/>
  <c r="CU89" i="1"/>
  <c r="T89" i="1" s="1"/>
  <c r="CX89" i="1"/>
  <c r="W89" i="1" s="1"/>
  <c r="FR89" i="1"/>
  <c r="GL89" i="1"/>
  <c r="GO89" i="1"/>
  <c r="GP89" i="1"/>
  <c r="GV89" i="1"/>
  <c r="GX89" i="1" s="1"/>
  <c r="P90" i="1"/>
  <c r="AC90" i="1"/>
  <c r="AE90" i="1"/>
  <c r="AF90" i="1"/>
  <c r="CT90" i="1" s="1"/>
  <c r="S90" i="1" s="1"/>
  <c r="AG90" i="1"/>
  <c r="AH90" i="1"/>
  <c r="CV90" i="1" s="1"/>
  <c r="U90" i="1" s="1"/>
  <c r="AI90" i="1"/>
  <c r="CW90" i="1" s="1"/>
  <c r="V90" i="1" s="1"/>
  <c r="AJ90" i="1"/>
  <c r="CQ90" i="1"/>
  <c r="CU90" i="1"/>
  <c r="T90" i="1" s="1"/>
  <c r="CX90" i="1"/>
  <c r="W90" i="1" s="1"/>
  <c r="FR90" i="1"/>
  <c r="GL90" i="1"/>
  <c r="GO90" i="1"/>
  <c r="GP90" i="1"/>
  <c r="GV90" i="1"/>
  <c r="GX90" i="1" s="1"/>
  <c r="AC91" i="1"/>
  <c r="CQ91" i="1" s="1"/>
  <c r="P91" i="1" s="1"/>
  <c r="AD91" i="1"/>
  <c r="CR91" i="1" s="1"/>
  <c r="Q91" i="1" s="1"/>
  <c r="AE91" i="1"/>
  <c r="CS91" i="1" s="1"/>
  <c r="R91" i="1" s="1"/>
  <c r="GK91" i="1" s="1"/>
  <c r="AF91" i="1"/>
  <c r="AG91" i="1"/>
  <c r="GW230" i="6" s="1"/>
  <c r="AH91" i="1"/>
  <c r="CV91" i="1" s="1"/>
  <c r="U91" i="1" s="1"/>
  <c r="AI91" i="1"/>
  <c r="CW91" i="1" s="1"/>
  <c r="V91" i="1" s="1"/>
  <c r="AJ91" i="1"/>
  <c r="CT91" i="1"/>
  <c r="S91" i="1" s="1"/>
  <c r="CU91" i="1"/>
  <c r="T91" i="1" s="1"/>
  <c r="FR91" i="1"/>
  <c r="GL91" i="1"/>
  <c r="GO91" i="1"/>
  <c r="GP91" i="1"/>
  <c r="GV91" i="1"/>
  <c r="GX91" i="1" s="1"/>
  <c r="AC92" i="1"/>
  <c r="AE92" i="1"/>
  <c r="CS92" i="1" s="1"/>
  <c r="R92" i="1" s="1"/>
  <c r="GK92" i="1" s="1"/>
  <c r="AF92" i="1"/>
  <c r="CT92" i="1" s="1"/>
  <c r="S92" i="1" s="1"/>
  <c r="AG92" i="1"/>
  <c r="CU92" i="1" s="1"/>
  <c r="T92" i="1" s="1"/>
  <c r="AH92" i="1"/>
  <c r="CV92" i="1" s="1"/>
  <c r="U92" i="1" s="1"/>
  <c r="AI92" i="1"/>
  <c r="CW92" i="1" s="1"/>
  <c r="V92" i="1" s="1"/>
  <c r="AJ92" i="1"/>
  <c r="CQ92" i="1"/>
  <c r="P92" i="1" s="1"/>
  <c r="CX92" i="1"/>
  <c r="W92" i="1" s="1"/>
  <c r="FR92" i="1"/>
  <c r="GL92" i="1"/>
  <c r="GO92" i="1"/>
  <c r="GP92" i="1"/>
  <c r="GV92" i="1"/>
  <c r="GX92" i="1" s="1"/>
  <c r="AC93" i="1"/>
  <c r="AD93" i="1"/>
  <c r="CR93" i="1" s="1"/>
  <c r="Q93" i="1" s="1"/>
  <c r="AE93" i="1"/>
  <c r="CS93" i="1" s="1"/>
  <c r="R93" i="1" s="1"/>
  <c r="GK93" i="1" s="1"/>
  <c r="AF93" i="1"/>
  <c r="AG93" i="1"/>
  <c r="GW233" i="6" s="1"/>
  <c r="AH93" i="1"/>
  <c r="CV93" i="1" s="1"/>
  <c r="U93" i="1" s="1"/>
  <c r="AI93" i="1"/>
  <c r="CW93" i="1" s="1"/>
  <c r="V93" i="1" s="1"/>
  <c r="AJ93" i="1"/>
  <c r="GX233" i="6" s="1"/>
  <c r="CT93" i="1"/>
  <c r="S93" i="1" s="1"/>
  <c r="CU93" i="1"/>
  <c r="T93" i="1" s="1"/>
  <c r="CX93" i="1"/>
  <c r="W93" i="1" s="1"/>
  <c r="FR93" i="1"/>
  <c r="GL93" i="1"/>
  <c r="GO93" i="1"/>
  <c r="GP93" i="1"/>
  <c r="GV93" i="1"/>
  <c r="GX93" i="1" s="1"/>
  <c r="P94" i="1"/>
  <c r="AC94" i="1"/>
  <c r="AE94" i="1"/>
  <c r="CS94" i="1" s="1"/>
  <c r="R94" i="1" s="1"/>
  <c r="GK94" i="1" s="1"/>
  <c r="AF94" i="1"/>
  <c r="CT94" i="1" s="1"/>
  <c r="S94" i="1" s="1"/>
  <c r="AG94" i="1"/>
  <c r="AH94" i="1"/>
  <c r="CV94" i="1" s="1"/>
  <c r="U94" i="1" s="1"/>
  <c r="AI94" i="1"/>
  <c r="CW94" i="1" s="1"/>
  <c r="V94" i="1" s="1"/>
  <c r="AJ94" i="1"/>
  <c r="CQ94" i="1"/>
  <c r="CU94" i="1"/>
  <c r="T94" i="1" s="1"/>
  <c r="CX94" i="1"/>
  <c r="W94" i="1" s="1"/>
  <c r="FR94" i="1"/>
  <c r="GL94" i="1"/>
  <c r="GO94" i="1"/>
  <c r="GP94" i="1"/>
  <c r="GV94" i="1"/>
  <c r="GX94" i="1" s="1"/>
  <c r="AC95" i="1"/>
  <c r="AD95" i="1"/>
  <c r="CR95" i="1" s="1"/>
  <c r="Q95" i="1" s="1"/>
  <c r="AE95" i="1"/>
  <c r="CS95" i="1" s="1"/>
  <c r="R95" i="1" s="1"/>
  <c r="GK95" i="1" s="1"/>
  <c r="AF95" i="1"/>
  <c r="AG95" i="1"/>
  <c r="GW236" i="6" s="1"/>
  <c r="AH95" i="1"/>
  <c r="CV95" i="1" s="1"/>
  <c r="U95" i="1" s="1"/>
  <c r="AI95" i="1"/>
  <c r="CW95" i="1" s="1"/>
  <c r="V95" i="1" s="1"/>
  <c r="AJ95" i="1"/>
  <c r="GX236" i="6" s="1"/>
  <c r="CT95" i="1"/>
  <c r="S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GD22" i="1" s="1"/>
  <c r="B126" i="1"/>
  <c r="B18" i="1" s="1"/>
  <c r="C126" i="1"/>
  <c r="C18" i="1" s="1"/>
  <c r="D126" i="1"/>
  <c r="D18" i="1" s="1"/>
  <c r="F126" i="1"/>
  <c r="F18" i="1" s="1"/>
  <c r="G126" i="1"/>
  <c r="G18" i="1" s="1"/>
  <c r="AD87" i="1" l="1"/>
  <c r="CR87" i="1" s="1"/>
  <c r="Q87" i="1" s="1"/>
  <c r="GX218" i="6"/>
  <c r="CX83" i="1"/>
  <c r="W83" i="1" s="1"/>
  <c r="ET97" i="1"/>
  <c r="BC97" i="1"/>
  <c r="F113" i="1" s="1"/>
  <c r="CX95" i="1"/>
  <c r="W95" i="1" s="1"/>
  <c r="AD94" i="1"/>
  <c r="CR94" i="1" s="1"/>
  <c r="Q94" i="1" s="1"/>
  <c r="GX230" i="6"/>
  <c r="CX91" i="1"/>
  <c r="W91" i="1" s="1"/>
  <c r="BB97" i="1"/>
  <c r="CU95" i="1"/>
  <c r="T95" i="1" s="1"/>
  <c r="AD92" i="1"/>
  <c r="CR92" i="1" s="1"/>
  <c r="Q92" i="1" s="1"/>
  <c r="CS85" i="1"/>
  <c r="R85" i="1" s="1"/>
  <c r="GK85" i="1" s="1"/>
  <c r="AD85" i="1"/>
  <c r="CR85" i="1" s="1"/>
  <c r="Q85" i="1" s="1"/>
  <c r="CS82" i="1"/>
  <c r="R82" i="1" s="1"/>
  <c r="GK82" i="1" s="1"/>
  <c r="AD82" i="1"/>
  <c r="CR82" i="1" s="1"/>
  <c r="Q82" i="1" s="1"/>
  <c r="G22" i="1"/>
  <c r="AC239" i="6"/>
  <c r="CS90" i="1"/>
  <c r="R90" i="1" s="1"/>
  <c r="GK90" i="1" s="1"/>
  <c r="AD90" i="1"/>
  <c r="CR90" i="1" s="1"/>
  <c r="Q90" i="1" s="1"/>
  <c r="CS81" i="1"/>
  <c r="R81" i="1" s="1"/>
  <c r="GK81" i="1" s="1"/>
  <c r="AD81" i="1"/>
  <c r="CR81" i="1" s="1"/>
  <c r="Q81" i="1" s="1"/>
  <c r="CU79" i="1"/>
  <c r="T79" i="1" s="1"/>
  <c r="GW212" i="6"/>
  <c r="FI239" i="6"/>
  <c r="CU85" i="1"/>
  <c r="T85" i="1" s="1"/>
  <c r="CU81" i="1"/>
  <c r="T81" i="1" s="1"/>
  <c r="CU77" i="1"/>
  <c r="T77" i="1" s="1"/>
  <c r="AD77" i="1"/>
  <c r="CR77" i="1" s="1"/>
  <c r="Q77" i="1" s="1"/>
  <c r="CS70" i="1"/>
  <c r="R70" i="1" s="1"/>
  <c r="GK70" i="1" s="1"/>
  <c r="AD69" i="1"/>
  <c r="CR69" i="1" s="1"/>
  <c r="Q69" i="1" s="1"/>
  <c r="AD66" i="1"/>
  <c r="CR66" i="1" s="1"/>
  <c r="Q66" i="1" s="1"/>
  <c r="AD65" i="1"/>
  <c r="CR65" i="1" s="1"/>
  <c r="Q65" i="1" s="1"/>
  <c r="AB62" i="1"/>
  <c r="AD55" i="1"/>
  <c r="CS46" i="1"/>
  <c r="R46" i="1" s="1"/>
  <c r="AB36" i="1"/>
  <c r="CU83" i="1"/>
  <c r="T83" i="1" s="1"/>
  <c r="AD76" i="1"/>
  <c r="CR76" i="1" s="1"/>
  <c r="Q76" i="1" s="1"/>
  <c r="CU71" i="1"/>
  <c r="T71" i="1" s="1"/>
  <c r="CX69" i="1"/>
  <c r="W69" i="1" s="1"/>
  <c r="CS43" i="1"/>
  <c r="R43" i="1" s="1"/>
  <c r="GK43" i="1" s="1"/>
  <c r="CS38" i="1"/>
  <c r="R38" i="1" s="1"/>
  <c r="GK38" i="1" s="1"/>
  <c r="GX203" i="6"/>
  <c r="FJ239" i="6" s="1"/>
  <c r="CU75" i="1"/>
  <c r="T75" i="1" s="1"/>
  <c r="CU73" i="1"/>
  <c r="T73" i="1" s="1"/>
  <c r="CS26" i="1"/>
  <c r="R26" i="1" s="1"/>
  <c r="H236" i="6"/>
  <c r="T236" i="6"/>
  <c r="CQ95" i="1"/>
  <c r="P95" i="1" s="1"/>
  <c r="U236" i="6" s="1"/>
  <c r="CP94" i="1"/>
  <c r="O94" i="1" s="1"/>
  <c r="CZ94" i="1"/>
  <c r="Y94" i="1" s="1"/>
  <c r="CY94" i="1"/>
  <c r="X94" i="1" s="1"/>
  <c r="T233" i="6"/>
  <c r="H233" i="6"/>
  <c r="CQ93" i="1"/>
  <c r="P93" i="1" s="1"/>
  <c r="U233" i="6" s="1"/>
  <c r="CZ92" i="1"/>
  <c r="Y92" i="1" s="1"/>
  <c r="CP92" i="1"/>
  <c r="O92" i="1" s="1"/>
  <c r="CY92" i="1"/>
  <c r="X92" i="1" s="1"/>
  <c r="CP91" i="1"/>
  <c r="O91" i="1" s="1"/>
  <c r="U230" i="6"/>
  <c r="T230" i="6"/>
  <c r="H230" i="6"/>
  <c r="CZ90" i="1"/>
  <c r="Y90" i="1" s="1"/>
  <c r="CP90" i="1"/>
  <c r="O90" i="1" s="1"/>
  <c r="CY90" i="1"/>
  <c r="X90" i="1" s="1"/>
  <c r="CP89" i="1"/>
  <c r="O89" i="1" s="1"/>
  <c r="U227" i="6"/>
  <c r="T227" i="6"/>
  <c r="H227" i="6"/>
  <c r="CZ88" i="1"/>
  <c r="Y88" i="1" s="1"/>
  <c r="CP88" i="1"/>
  <c r="O88" i="1" s="1"/>
  <c r="GN88" i="1" s="1"/>
  <c r="T224" i="6"/>
  <c r="H224" i="6"/>
  <c r="CQ87" i="1"/>
  <c r="P87" i="1" s="1"/>
  <c r="U224" i="6" s="1"/>
  <c r="CY86" i="1"/>
  <c r="X86" i="1" s="1"/>
  <c r="CZ86" i="1"/>
  <c r="Y86" i="1" s="1"/>
  <c r="CP86" i="1"/>
  <c r="O86" i="1" s="1"/>
  <c r="CQ85" i="1"/>
  <c r="P85" i="1" s="1"/>
  <c r="U221" i="6" s="1"/>
  <c r="T221" i="6"/>
  <c r="H221" i="6"/>
  <c r="CY84" i="1"/>
  <c r="X84" i="1" s="1"/>
  <c r="CP85" i="1"/>
  <c r="O85" i="1" s="1"/>
  <c r="CP84" i="1"/>
  <c r="O84" i="1" s="1"/>
  <c r="CZ84" i="1"/>
  <c r="Y84" i="1" s="1"/>
  <c r="CZ82" i="1"/>
  <c r="Y82" i="1" s="1"/>
  <c r="CZ78" i="1"/>
  <c r="Y78" i="1" s="1"/>
  <c r="CP83" i="1"/>
  <c r="O83" i="1" s="1"/>
  <c r="U218" i="6"/>
  <c r="T218" i="6"/>
  <c r="H218" i="6"/>
  <c r="CY82" i="1"/>
  <c r="X82" i="1" s="1"/>
  <c r="CP82" i="1"/>
  <c r="O82" i="1" s="1"/>
  <c r="CY81" i="1"/>
  <c r="X81" i="1" s="1"/>
  <c r="S217" i="6"/>
  <c r="J217" i="6" s="1"/>
  <c r="K215" i="6"/>
  <c r="AB81" i="1"/>
  <c r="T215" i="6"/>
  <c r="H215" i="6"/>
  <c r="CZ80" i="1"/>
  <c r="Y80" i="1" s="1"/>
  <c r="CP81" i="1"/>
  <c r="O81" i="1" s="1"/>
  <c r="S214" i="6"/>
  <c r="J214" i="6" s="1"/>
  <c r="K212" i="6"/>
  <c r="AB79" i="1"/>
  <c r="T212" i="6"/>
  <c r="H212" i="6"/>
  <c r="CP79" i="1"/>
  <c r="O79" i="1" s="1"/>
  <c r="CZ76" i="1"/>
  <c r="Y76" i="1" s="1"/>
  <c r="S211" i="6"/>
  <c r="J211" i="6" s="1"/>
  <c r="K209" i="6"/>
  <c r="AB77" i="1"/>
  <c r="T209" i="6"/>
  <c r="H209" i="6"/>
  <c r="CY77" i="1"/>
  <c r="X77" i="1" s="1"/>
  <c r="CP77" i="1"/>
  <c r="O77" i="1" s="1"/>
  <c r="S208" i="6"/>
  <c r="J208" i="6" s="1"/>
  <c r="K206" i="6"/>
  <c r="AB75" i="1"/>
  <c r="T206" i="6"/>
  <c r="H206" i="6"/>
  <c r="CP74" i="1"/>
  <c r="O74" i="1" s="1"/>
  <c r="CP75" i="1"/>
  <c r="O75" i="1" s="1"/>
  <c r="CQ73" i="1"/>
  <c r="P73" i="1" s="1"/>
  <c r="U203" i="6" s="1"/>
  <c r="T203" i="6"/>
  <c r="H203" i="6"/>
  <c r="CP71" i="1"/>
  <c r="O71" i="1" s="1"/>
  <c r="U200" i="6"/>
  <c r="T200" i="6"/>
  <c r="H200" i="6"/>
  <c r="CP70" i="1"/>
  <c r="O70" i="1" s="1"/>
  <c r="CZ71" i="1"/>
  <c r="Y71" i="1" s="1"/>
  <c r="CZ69" i="1"/>
  <c r="Y69" i="1" s="1"/>
  <c r="AB69" i="1"/>
  <c r="H197" i="6"/>
  <c r="T197" i="6"/>
  <c r="T194" i="6"/>
  <c r="H194" i="6"/>
  <c r="CQ67" i="1"/>
  <c r="P67" i="1" s="1"/>
  <c r="CT65" i="1"/>
  <c r="S65" i="1" s="1"/>
  <c r="U189" i="6" s="1"/>
  <c r="T190" i="6"/>
  <c r="T191" i="6"/>
  <c r="H190" i="6"/>
  <c r="T189" i="6"/>
  <c r="H191" i="6"/>
  <c r="H189" i="6"/>
  <c r="CV65" i="1"/>
  <c r="U65" i="1" s="1"/>
  <c r="I192" i="6" s="1"/>
  <c r="H192" i="6"/>
  <c r="AB65" i="1"/>
  <c r="H188" i="6" s="1"/>
  <c r="CV63" i="1"/>
  <c r="U63" i="1" s="1"/>
  <c r="I186" i="6" s="1"/>
  <c r="H186" i="6"/>
  <c r="CT63" i="1"/>
  <c r="S63" i="1" s="1"/>
  <c r="U183" i="6" s="1"/>
  <c r="T184" i="6"/>
  <c r="T185" i="6"/>
  <c r="H184" i="6"/>
  <c r="T183" i="6"/>
  <c r="H185" i="6"/>
  <c r="H183" i="6"/>
  <c r="CT61" i="1"/>
  <c r="S61" i="1" s="1"/>
  <c r="CY61" i="1" s="1"/>
  <c r="X61" i="1" s="1"/>
  <c r="U178" i="6" s="1"/>
  <c r="K178" i="6" s="1"/>
  <c r="H179" i="6"/>
  <c r="T178" i="6"/>
  <c r="H177" i="6"/>
  <c r="T179" i="6"/>
  <c r="H178" i="6"/>
  <c r="T177" i="6"/>
  <c r="CV61" i="1"/>
  <c r="U61" i="1" s="1"/>
  <c r="I180" i="6" s="1"/>
  <c r="H180" i="6"/>
  <c r="CZ58" i="1"/>
  <c r="Y58" i="1" s="1"/>
  <c r="CV59" i="1"/>
  <c r="U59" i="1" s="1"/>
  <c r="I174" i="6" s="1"/>
  <c r="H174" i="6"/>
  <c r="CS59" i="1"/>
  <c r="R59" i="1" s="1"/>
  <c r="H171" i="6"/>
  <c r="GM171" i="6"/>
  <c r="I171" i="6" s="1"/>
  <c r="CT59" i="1"/>
  <c r="S59" i="1" s="1"/>
  <c r="U169" i="6" s="1"/>
  <c r="T169" i="6"/>
  <c r="T172" i="6"/>
  <c r="H169" i="6"/>
  <c r="H173" i="6"/>
  <c r="T173" i="6"/>
  <c r="H172" i="6"/>
  <c r="CR59" i="1"/>
  <c r="Q59" i="1" s="1"/>
  <c r="U170" i="6" s="1"/>
  <c r="K170" i="6" s="1"/>
  <c r="T170" i="6"/>
  <c r="H170" i="6"/>
  <c r="GK58" i="1"/>
  <c r="CT57" i="1"/>
  <c r="S57" i="1" s="1"/>
  <c r="U161" i="6" s="1"/>
  <c r="T161" i="6"/>
  <c r="T164" i="6"/>
  <c r="H161" i="6"/>
  <c r="T165" i="6"/>
  <c r="H164" i="6"/>
  <c r="H165" i="6"/>
  <c r="CS57" i="1"/>
  <c r="R57" i="1" s="1"/>
  <c r="H163" i="6"/>
  <c r="GM163" i="6"/>
  <c r="I163" i="6" s="1"/>
  <c r="CV57" i="1"/>
  <c r="U57" i="1" s="1"/>
  <c r="I166" i="6" s="1"/>
  <c r="H166" i="6"/>
  <c r="AD57" i="1"/>
  <c r="AB57" i="1" s="1"/>
  <c r="H160" i="6" s="1"/>
  <c r="CV55" i="1"/>
  <c r="U55" i="1" s="1"/>
  <c r="I158" i="6" s="1"/>
  <c r="H158" i="6"/>
  <c r="CR55" i="1"/>
  <c r="Q55" i="1" s="1"/>
  <c r="U155" i="6" s="1"/>
  <c r="K155" i="6" s="1"/>
  <c r="H155" i="6"/>
  <c r="T155" i="6"/>
  <c r="CT55" i="1"/>
  <c r="S55" i="1" s="1"/>
  <c r="U154" i="6" s="1"/>
  <c r="T156" i="6"/>
  <c r="T154" i="6"/>
  <c r="H157" i="6"/>
  <c r="T157" i="6"/>
  <c r="H156" i="6"/>
  <c r="H154" i="6"/>
  <c r="AB55" i="1"/>
  <c r="H153" i="6" s="1"/>
  <c r="CT53" i="1"/>
  <c r="S53" i="1" s="1"/>
  <c r="U146" i="6" s="1"/>
  <c r="T146" i="6"/>
  <c r="T149" i="6"/>
  <c r="H146" i="6"/>
  <c r="T150" i="6"/>
  <c r="H149" i="6"/>
  <c r="H150" i="6"/>
  <c r="CS53" i="1"/>
  <c r="R53" i="1" s="1"/>
  <c r="GM148" i="6"/>
  <c r="I148" i="6" s="1"/>
  <c r="H148" i="6"/>
  <c r="CV53" i="1"/>
  <c r="U53" i="1" s="1"/>
  <c r="I151" i="6" s="1"/>
  <c r="H151" i="6"/>
  <c r="AD53" i="1"/>
  <c r="AB53" i="1" s="1"/>
  <c r="H145" i="6" s="1"/>
  <c r="CV51" i="1"/>
  <c r="U51" i="1" s="1"/>
  <c r="I143" i="6" s="1"/>
  <c r="H143" i="6"/>
  <c r="CS51" i="1"/>
  <c r="R51" i="1" s="1"/>
  <c r="GM140" i="6"/>
  <c r="I140" i="6" s="1"/>
  <c r="H140" i="6"/>
  <c r="CT51" i="1"/>
  <c r="S51" i="1" s="1"/>
  <c r="U138" i="6" s="1"/>
  <c r="T138" i="6"/>
  <c r="H142" i="6"/>
  <c r="T141" i="6"/>
  <c r="H138" i="6"/>
  <c r="T142" i="6"/>
  <c r="H141" i="6"/>
  <c r="AD51" i="1"/>
  <c r="CS49" i="1"/>
  <c r="R49" i="1" s="1"/>
  <c r="H132" i="6"/>
  <c r="GM132" i="6"/>
  <c r="I132" i="6" s="1"/>
  <c r="CV49" i="1"/>
  <c r="U49" i="1" s="1"/>
  <c r="I135" i="6" s="1"/>
  <c r="H135" i="6"/>
  <c r="CT49" i="1"/>
  <c r="S49" i="1" s="1"/>
  <c r="U130" i="6" s="1"/>
  <c r="T130" i="6"/>
  <c r="H134" i="6"/>
  <c r="T133" i="6"/>
  <c r="H130" i="6"/>
  <c r="T134" i="6"/>
  <c r="H133" i="6"/>
  <c r="AD49" i="1"/>
  <c r="CR49" i="1" s="1"/>
  <c r="Q49" i="1" s="1"/>
  <c r="U131" i="6" s="1"/>
  <c r="K131" i="6" s="1"/>
  <c r="CS47" i="1"/>
  <c r="R47" i="1" s="1"/>
  <c r="CZ47" i="1" s="1"/>
  <c r="Y47" i="1" s="1"/>
  <c r="U127" i="6" s="1"/>
  <c r="K127" i="6" s="1"/>
  <c r="H125" i="6"/>
  <c r="H126" i="6"/>
  <c r="GM125" i="6"/>
  <c r="I125" i="6" s="1"/>
  <c r="H127" i="6"/>
  <c r="T127" i="6"/>
  <c r="T126" i="6"/>
  <c r="AD47" i="1"/>
  <c r="AB47" i="1" s="1"/>
  <c r="H123" i="6" s="1"/>
  <c r="AB45" i="1"/>
  <c r="H117" i="6" s="1"/>
  <c r="T119" i="6"/>
  <c r="T120" i="6"/>
  <c r="H119" i="6"/>
  <c r="T118" i="6"/>
  <c r="H120" i="6"/>
  <c r="H118" i="6"/>
  <c r="CV45" i="1"/>
  <c r="U45" i="1" s="1"/>
  <c r="I121" i="6" s="1"/>
  <c r="H121" i="6"/>
  <c r="CT45" i="1"/>
  <c r="S45" i="1" s="1"/>
  <c r="CZ45" i="1" s="1"/>
  <c r="Y45" i="1" s="1"/>
  <c r="U120" i="6" s="1"/>
  <c r="K120" i="6" s="1"/>
  <c r="CV43" i="1"/>
  <c r="U43" i="1" s="1"/>
  <c r="I115" i="6" s="1"/>
  <c r="CT43" i="1"/>
  <c r="S43" i="1" s="1"/>
  <c r="U112" i="6" s="1"/>
  <c r="H113" i="6"/>
  <c r="T112" i="6"/>
  <c r="T113" i="6"/>
  <c r="T114" i="6"/>
  <c r="H114" i="6"/>
  <c r="H112" i="6"/>
  <c r="CY42" i="1"/>
  <c r="X42" i="1" s="1"/>
  <c r="CP42" i="1"/>
  <c r="O42" i="1" s="1"/>
  <c r="CZ42" i="1"/>
  <c r="Y42" i="1" s="1"/>
  <c r="CT41" i="1"/>
  <c r="S41" i="1" s="1"/>
  <c r="U104" i="6" s="1"/>
  <c r="T104" i="6"/>
  <c r="T107" i="6"/>
  <c r="H104" i="6"/>
  <c r="T108" i="6"/>
  <c r="H107" i="6"/>
  <c r="H108" i="6"/>
  <c r="CP40" i="1"/>
  <c r="O40" i="1" s="1"/>
  <c r="CS41" i="1"/>
  <c r="R41" i="1" s="1"/>
  <c r="K106" i="6" s="1"/>
  <c r="H106" i="6"/>
  <c r="GM106" i="6"/>
  <c r="I106" i="6" s="1"/>
  <c r="CV41" i="1"/>
  <c r="U41" i="1" s="1"/>
  <c r="I109" i="6" s="1"/>
  <c r="H109" i="6"/>
  <c r="AD41" i="1"/>
  <c r="AB41" i="1" s="1"/>
  <c r="H103" i="6" s="1"/>
  <c r="H99" i="6"/>
  <c r="H101" i="6"/>
  <c r="H100" i="6"/>
  <c r="GM99" i="6"/>
  <c r="I99" i="6" s="1"/>
  <c r="T101" i="6"/>
  <c r="T100" i="6"/>
  <c r="CV35" i="1"/>
  <c r="U35" i="1" s="1"/>
  <c r="I89" i="6" s="1"/>
  <c r="GZ95" i="6"/>
  <c r="HB95" i="6"/>
  <c r="I95" i="6"/>
  <c r="CS37" i="1"/>
  <c r="R37" i="1" s="1"/>
  <c r="H95" i="6"/>
  <c r="H93" i="6"/>
  <c r="H94" i="6"/>
  <c r="GM93" i="6"/>
  <c r="I93" i="6" s="1"/>
  <c r="T94" i="6"/>
  <c r="AD37" i="1"/>
  <c r="H92" i="6" s="1"/>
  <c r="CT35" i="1"/>
  <c r="S35" i="1" s="1"/>
  <c r="U83" i="6" s="1"/>
  <c r="T83" i="6"/>
  <c r="H88" i="6"/>
  <c r="T87" i="6"/>
  <c r="H83" i="6"/>
  <c r="T88" i="6"/>
  <c r="H87" i="6"/>
  <c r="GM85" i="6"/>
  <c r="I85" i="6" s="1"/>
  <c r="H85" i="6"/>
  <c r="CQ35" i="1"/>
  <c r="P35" i="1" s="1"/>
  <c r="U86" i="6" s="1"/>
  <c r="K86" i="6" s="1"/>
  <c r="H86" i="6"/>
  <c r="T86" i="6"/>
  <c r="CV33" i="1"/>
  <c r="U33" i="1" s="1"/>
  <c r="I80" i="6" s="1"/>
  <c r="CT33" i="1"/>
  <c r="S33" i="1" s="1"/>
  <c r="U75" i="6" s="1"/>
  <c r="T75" i="6"/>
  <c r="T78" i="6"/>
  <c r="H75" i="6"/>
  <c r="H79" i="6"/>
  <c r="T79" i="6"/>
  <c r="H78" i="6"/>
  <c r="H77" i="6"/>
  <c r="GM77" i="6"/>
  <c r="I77" i="6" s="1"/>
  <c r="FQ97" i="1"/>
  <c r="FQ22" i="1" s="1"/>
  <c r="CV31" i="1"/>
  <c r="U31" i="1" s="1"/>
  <c r="I72" i="6" s="1"/>
  <c r="H72" i="6"/>
  <c r="GM69" i="6"/>
  <c r="I69" i="6" s="1"/>
  <c r="H69" i="6"/>
  <c r="CT31" i="1"/>
  <c r="S31" i="1" s="1"/>
  <c r="U67" i="6" s="1"/>
  <c r="T67" i="6"/>
  <c r="T70" i="6"/>
  <c r="H67" i="6"/>
  <c r="T71" i="6"/>
  <c r="H70" i="6"/>
  <c r="H71" i="6"/>
  <c r="CV29" i="1"/>
  <c r="U29" i="1" s="1"/>
  <c r="I64" i="6" s="1"/>
  <c r="H64" i="6"/>
  <c r="CT29" i="1"/>
  <c r="S29" i="1" s="1"/>
  <c r="U61" i="6" s="1"/>
  <c r="H63" i="6"/>
  <c r="H61" i="6"/>
  <c r="T62" i="6"/>
  <c r="T63" i="6"/>
  <c r="H62" i="6"/>
  <c r="T61" i="6"/>
  <c r="AB29" i="1"/>
  <c r="H60" i="6" s="1"/>
  <c r="EB97" i="1"/>
  <c r="DO97" i="1" s="1"/>
  <c r="DM239" i="6" s="1"/>
  <c r="BZ97" i="1"/>
  <c r="BZ22" i="1" s="1"/>
  <c r="GZ58" i="6"/>
  <c r="HB58" i="6"/>
  <c r="I58" i="6"/>
  <c r="CY26" i="1"/>
  <c r="X26" i="1" s="1"/>
  <c r="BY97" i="1"/>
  <c r="BY22" i="1" s="1"/>
  <c r="AD27" i="1"/>
  <c r="CR27" i="1" s="1"/>
  <c r="Q27" i="1" s="1"/>
  <c r="H56" i="6"/>
  <c r="H57" i="6"/>
  <c r="GM56" i="6"/>
  <c r="I56" i="6" s="1"/>
  <c r="H58" i="6"/>
  <c r="T57" i="6"/>
  <c r="CS27" i="1"/>
  <c r="R27" i="1" s="1"/>
  <c r="K56" i="6" s="1"/>
  <c r="GB97" i="1"/>
  <c r="ES97" i="1" s="1"/>
  <c r="DW239" i="6" s="1"/>
  <c r="AD25" i="1"/>
  <c r="CR25" i="1" s="1"/>
  <c r="Q25" i="1" s="1"/>
  <c r="U48" i="6" s="1"/>
  <c r="K48" i="6" s="1"/>
  <c r="GM49" i="6"/>
  <c r="H49" i="6"/>
  <c r="FR97" i="1"/>
  <c r="GA97" i="1" s="1"/>
  <c r="CT25" i="1"/>
  <c r="S25" i="1" s="1"/>
  <c r="U47" i="6" s="1"/>
  <c r="T47" i="6"/>
  <c r="H51" i="6"/>
  <c r="T50" i="6"/>
  <c r="H47" i="6"/>
  <c r="T51" i="6"/>
  <c r="H50" i="6"/>
  <c r="CV25" i="1"/>
  <c r="U25" i="1" s="1"/>
  <c r="I52" i="6" s="1"/>
  <c r="H52" i="6"/>
  <c r="CS25" i="1"/>
  <c r="R25" i="1" s="1"/>
  <c r="AB58" i="1"/>
  <c r="CZ93" i="1"/>
  <c r="Y93" i="1" s="1"/>
  <c r="CY93" i="1"/>
  <c r="X93" i="1" s="1"/>
  <c r="CZ89" i="1"/>
  <c r="Y89" i="1" s="1"/>
  <c r="CY89" i="1"/>
  <c r="X89" i="1" s="1"/>
  <c r="CZ85" i="1"/>
  <c r="Y85" i="1" s="1"/>
  <c r="CY85" i="1"/>
  <c r="X85" i="1" s="1"/>
  <c r="DY97" i="1"/>
  <c r="AJ97" i="1"/>
  <c r="GK75" i="1"/>
  <c r="CY75" i="1"/>
  <c r="X75" i="1" s="1"/>
  <c r="AG97" i="1"/>
  <c r="CZ95" i="1"/>
  <c r="Y95" i="1" s="1"/>
  <c r="CY95" i="1"/>
  <c r="X95" i="1" s="1"/>
  <c r="CZ91" i="1"/>
  <c r="Y91" i="1" s="1"/>
  <c r="CY91" i="1"/>
  <c r="X91" i="1" s="1"/>
  <c r="CZ87" i="1"/>
  <c r="Y87" i="1" s="1"/>
  <c r="CY87" i="1"/>
  <c r="X87" i="1" s="1"/>
  <c r="CZ83" i="1"/>
  <c r="Y83" i="1" s="1"/>
  <c r="CY83" i="1"/>
  <c r="X83" i="1" s="1"/>
  <c r="CZ73" i="1"/>
  <c r="Y73" i="1" s="1"/>
  <c r="CY73" i="1"/>
  <c r="X73" i="1" s="1"/>
  <c r="CP80" i="1"/>
  <c r="O80" i="1" s="1"/>
  <c r="AB72" i="1"/>
  <c r="CQ72" i="1"/>
  <c r="P72" i="1" s="1"/>
  <c r="CP72" i="1" s="1"/>
  <c r="O72" i="1" s="1"/>
  <c r="AB66" i="1"/>
  <c r="CQ66" i="1"/>
  <c r="P66" i="1" s="1"/>
  <c r="CP66" i="1" s="1"/>
  <c r="O66" i="1" s="1"/>
  <c r="AD56" i="1"/>
  <c r="CS56" i="1"/>
  <c r="R56" i="1" s="1"/>
  <c r="GK56" i="1" s="1"/>
  <c r="AD52" i="1"/>
  <c r="CS52" i="1"/>
  <c r="R52" i="1" s="1"/>
  <c r="GK52" i="1" s="1"/>
  <c r="AB95" i="1"/>
  <c r="AB93" i="1"/>
  <c r="AB91" i="1"/>
  <c r="AB89" i="1"/>
  <c r="AB87" i="1"/>
  <c r="AB85" i="1"/>
  <c r="AB83" i="1"/>
  <c r="CY80" i="1"/>
  <c r="X80" i="1" s="1"/>
  <c r="AB80" i="1"/>
  <c r="CZ79" i="1"/>
  <c r="Y79" i="1" s="1"/>
  <c r="CY76" i="1"/>
  <c r="X76" i="1" s="1"/>
  <c r="AB76" i="1"/>
  <c r="CZ75" i="1"/>
  <c r="Y75" i="1" s="1"/>
  <c r="CZ72" i="1"/>
  <c r="Y72" i="1" s="1"/>
  <c r="CY72" i="1"/>
  <c r="X72" i="1" s="1"/>
  <c r="CZ66" i="1"/>
  <c r="Y66" i="1" s="1"/>
  <c r="CY66" i="1"/>
  <c r="X66" i="1" s="1"/>
  <c r="CP62" i="1"/>
  <c r="O62" i="1" s="1"/>
  <c r="CQ34" i="1"/>
  <c r="P34" i="1" s="1"/>
  <c r="EU97" i="1"/>
  <c r="DY239" i="6" s="1"/>
  <c r="CP78" i="1"/>
  <c r="O78" i="1" s="1"/>
  <c r="EA97" i="1"/>
  <c r="AD54" i="1"/>
  <c r="CS54" i="1"/>
  <c r="R54" i="1" s="1"/>
  <c r="GK54" i="1" s="1"/>
  <c r="AD50" i="1"/>
  <c r="CS50" i="1"/>
  <c r="R50" i="1" s="1"/>
  <c r="GK50" i="1" s="1"/>
  <c r="AI97" i="1"/>
  <c r="AH97" i="1"/>
  <c r="CJ97" i="1"/>
  <c r="CP76" i="1"/>
  <c r="O76" i="1" s="1"/>
  <c r="AB73" i="1"/>
  <c r="AB61" i="1"/>
  <c r="H176" i="6" s="1"/>
  <c r="CQ61" i="1"/>
  <c r="P61" i="1" s="1"/>
  <c r="BC22" i="1"/>
  <c r="BC126" i="1"/>
  <c r="CY79" i="1"/>
  <c r="X79" i="1" s="1"/>
  <c r="CZ70" i="1"/>
  <c r="Y70" i="1" s="1"/>
  <c r="CY70" i="1"/>
  <c r="X70" i="1" s="1"/>
  <c r="CY69" i="1"/>
  <c r="X69" i="1" s="1"/>
  <c r="AB68" i="1"/>
  <c r="CQ68" i="1"/>
  <c r="P68" i="1" s="1"/>
  <c r="CP68" i="1" s="1"/>
  <c r="O68" i="1" s="1"/>
  <c r="BB22" i="1"/>
  <c r="BB126" i="1"/>
  <c r="F110" i="1"/>
  <c r="AB94" i="1"/>
  <c r="AB92" i="1"/>
  <c r="AB90" i="1"/>
  <c r="AB88" i="1"/>
  <c r="AB86" i="1"/>
  <c r="AB84" i="1"/>
  <c r="AB82" i="1"/>
  <c r="CZ81" i="1"/>
  <c r="Y81" i="1" s="1"/>
  <c r="CY78" i="1"/>
  <c r="X78" i="1" s="1"/>
  <c r="AB78" i="1"/>
  <c r="CZ77" i="1"/>
  <c r="Y77" i="1" s="1"/>
  <c r="CZ74" i="1"/>
  <c r="Y74" i="1" s="1"/>
  <c r="CY74" i="1"/>
  <c r="X74" i="1" s="1"/>
  <c r="CP73" i="1"/>
  <c r="O73" i="1" s="1"/>
  <c r="CZ68" i="1"/>
  <c r="Y68" i="1" s="1"/>
  <c r="CY68" i="1"/>
  <c r="X68" i="1" s="1"/>
  <c r="CZ67" i="1"/>
  <c r="Y67" i="1" s="1"/>
  <c r="CY67" i="1"/>
  <c r="X67" i="1" s="1"/>
  <c r="CY65" i="1"/>
  <c r="X65" i="1" s="1"/>
  <c r="U190" i="6" s="1"/>
  <c r="K190" i="6" s="1"/>
  <c r="AB64" i="1"/>
  <c r="CS63" i="1"/>
  <c r="R63" i="1" s="1"/>
  <c r="GK63" i="1" s="1"/>
  <c r="AD63" i="1"/>
  <c r="CR63" i="1" s="1"/>
  <c r="Q63" i="1" s="1"/>
  <c r="CY62" i="1"/>
  <c r="X62" i="1" s="1"/>
  <c r="CZ62" i="1"/>
  <c r="Y62" i="1" s="1"/>
  <c r="AB60" i="1"/>
  <c r="CR60" i="1"/>
  <c r="Q60" i="1" s="1"/>
  <c r="CP60" i="1" s="1"/>
  <c r="O60" i="1" s="1"/>
  <c r="AB48" i="1"/>
  <c r="CR48" i="1"/>
  <c r="Q48" i="1" s="1"/>
  <c r="CP48" i="1" s="1"/>
  <c r="O48" i="1" s="1"/>
  <c r="GK46" i="1"/>
  <c r="CZ46" i="1"/>
  <c r="Y46" i="1" s="1"/>
  <c r="EG97" i="1"/>
  <c r="DD239" i="6" s="1"/>
  <c r="AO97" i="1"/>
  <c r="CY71" i="1"/>
  <c r="X71" i="1" s="1"/>
  <c r="AB70" i="1"/>
  <c r="CQ69" i="1"/>
  <c r="P69" i="1" s="1"/>
  <c r="AB67" i="1"/>
  <c r="CQ65" i="1"/>
  <c r="P65" i="1" s="1"/>
  <c r="CS64" i="1"/>
  <c r="R64" i="1" s="1"/>
  <c r="GK64" i="1" s="1"/>
  <c r="CQ55" i="1"/>
  <c r="P55" i="1" s="1"/>
  <c r="CQ53" i="1"/>
  <c r="P53" i="1" s="1"/>
  <c r="CQ51" i="1"/>
  <c r="P51" i="1" s="1"/>
  <c r="CQ49" i="1"/>
  <c r="P49" i="1" s="1"/>
  <c r="CS44" i="1"/>
  <c r="R44" i="1" s="1"/>
  <c r="AD44" i="1"/>
  <c r="CR44" i="1" s="1"/>
  <c r="Q44" i="1" s="1"/>
  <c r="CP44" i="1" s="1"/>
  <c r="O44" i="1" s="1"/>
  <c r="CT36" i="1"/>
  <c r="S36" i="1" s="1"/>
  <c r="AB71" i="1"/>
  <c r="CY38" i="1"/>
  <c r="X38" i="1" s="1"/>
  <c r="CZ38" i="1"/>
  <c r="Y38" i="1" s="1"/>
  <c r="CQ38" i="1"/>
  <c r="P38" i="1" s="1"/>
  <c r="CP38" i="1" s="1"/>
  <c r="O38" i="1" s="1"/>
  <c r="AB38" i="1"/>
  <c r="AB74" i="1"/>
  <c r="CR64" i="1"/>
  <c r="Q64" i="1" s="1"/>
  <c r="CP64" i="1" s="1"/>
  <c r="O64" i="1" s="1"/>
  <c r="CS60" i="1"/>
  <c r="R60" i="1" s="1"/>
  <c r="GK60" i="1" s="1"/>
  <c r="CP58" i="1"/>
  <c r="O58" i="1" s="1"/>
  <c r="CS48" i="1"/>
  <c r="R48" i="1" s="1"/>
  <c r="AB46" i="1"/>
  <c r="CR46" i="1"/>
  <c r="Q46" i="1" s="1"/>
  <c r="CP46" i="1" s="1"/>
  <c r="O46" i="1" s="1"/>
  <c r="CQ41" i="1"/>
  <c r="P41" i="1" s="1"/>
  <c r="CY40" i="1"/>
  <c r="X40" i="1" s="1"/>
  <c r="CZ40" i="1"/>
  <c r="Y40" i="1" s="1"/>
  <c r="CS39" i="1"/>
  <c r="R39" i="1" s="1"/>
  <c r="AD39" i="1"/>
  <c r="CS35" i="1"/>
  <c r="R35" i="1" s="1"/>
  <c r="AD35" i="1"/>
  <c r="AB59" i="1"/>
  <c r="H168" i="6" s="1"/>
  <c r="AB43" i="1"/>
  <c r="H111" i="6" s="1"/>
  <c r="CR43" i="1"/>
  <c r="Q43" i="1" s="1"/>
  <c r="CS31" i="1"/>
  <c r="R31" i="1" s="1"/>
  <c r="AD31" i="1"/>
  <c r="CY58" i="1"/>
  <c r="X58" i="1" s="1"/>
  <c r="CY46" i="1"/>
  <c r="X46" i="1" s="1"/>
  <c r="AB42" i="1"/>
  <c r="AB40" i="1"/>
  <c r="CQ37" i="1"/>
  <c r="P37" i="1" s="1"/>
  <c r="CQ33" i="1"/>
  <c r="P33" i="1" s="1"/>
  <c r="GK28" i="1"/>
  <c r="CZ28" i="1"/>
  <c r="Y28" i="1" s="1"/>
  <c r="AB44" i="1"/>
  <c r="CQ32" i="1"/>
  <c r="P32" i="1" s="1"/>
  <c r="CY30" i="1"/>
  <c r="X30" i="1" s="1"/>
  <c r="CZ30" i="1"/>
  <c r="Y30" i="1" s="1"/>
  <c r="GK24" i="1"/>
  <c r="CZ24" i="1"/>
  <c r="Y24" i="1" s="1"/>
  <c r="CY28" i="1"/>
  <c r="X28" i="1" s="1"/>
  <c r="AB26" i="1"/>
  <c r="CR26" i="1"/>
  <c r="Q26" i="1" s="1"/>
  <c r="CP26" i="1" s="1"/>
  <c r="O26" i="1" s="1"/>
  <c r="CY24" i="1"/>
  <c r="X24" i="1" s="1"/>
  <c r="AD34" i="1"/>
  <c r="CR34" i="1" s="1"/>
  <c r="Q34" i="1" s="1"/>
  <c r="CS34" i="1"/>
  <c r="R34" i="1" s="1"/>
  <c r="CY34" i="1" s="1"/>
  <c r="X34" i="1" s="1"/>
  <c r="CS33" i="1"/>
  <c r="R33" i="1" s="1"/>
  <c r="AD33" i="1"/>
  <c r="AD32" i="1"/>
  <c r="CR32" i="1" s="1"/>
  <c r="Q32" i="1" s="1"/>
  <c r="CS32" i="1"/>
  <c r="R32" i="1" s="1"/>
  <c r="CY32" i="1" s="1"/>
  <c r="X32" i="1" s="1"/>
  <c r="CQ30" i="1"/>
  <c r="P30" i="1" s="1"/>
  <c r="AB30" i="1"/>
  <c r="CR28" i="1"/>
  <c r="Q28" i="1" s="1"/>
  <c r="CP28" i="1" s="1"/>
  <c r="O28" i="1" s="1"/>
  <c r="AB28" i="1"/>
  <c r="GK26" i="1"/>
  <c r="CZ26" i="1"/>
  <c r="Y26" i="1" s="1"/>
  <c r="CR24" i="1"/>
  <c r="Q24" i="1" s="1"/>
  <c r="AB24" i="1"/>
  <c r="CQ31" i="1"/>
  <c r="P31" i="1" s="1"/>
  <c r="ET22" i="1" l="1"/>
  <c r="DX239" i="6"/>
  <c r="ET126" i="1"/>
  <c r="P110" i="1"/>
  <c r="I49" i="6"/>
  <c r="EY239" i="6"/>
  <c r="AB32" i="1"/>
  <c r="GM94" i="1"/>
  <c r="GM92" i="1"/>
  <c r="S238" i="6"/>
  <c r="J238" i="6" s="1"/>
  <c r="K236" i="6"/>
  <c r="GN92" i="1"/>
  <c r="GN94" i="1"/>
  <c r="R238" i="6"/>
  <c r="HB236" i="6"/>
  <c r="GQ236" i="6"/>
  <c r="I236" i="6"/>
  <c r="GN236" i="6"/>
  <c r="GS236" i="6"/>
  <c r="GP236" i="6"/>
  <c r="GJ236" i="6"/>
  <c r="CP95" i="1"/>
  <c r="O95" i="1" s="1"/>
  <c r="GM95" i="1" s="1"/>
  <c r="GM90" i="1"/>
  <c r="CP93" i="1"/>
  <c r="O93" i="1" s="1"/>
  <c r="GN93" i="1" s="1"/>
  <c r="S235" i="6"/>
  <c r="J235" i="6" s="1"/>
  <c r="K233" i="6"/>
  <c r="GM88" i="1"/>
  <c r="GM82" i="1"/>
  <c r="GM86" i="1"/>
  <c r="GN90" i="1"/>
  <c r="R235" i="6"/>
  <c r="HB233" i="6"/>
  <c r="GQ233" i="6"/>
  <c r="I233" i="6"/>
  <c r="GJ233" i="6"/>
  <c r="GP233" i="6"/>
  <c r="GS233" i="6"/>
  <c r="GN233" i="6"/>
  <c r="GM83" i="1"/>
  <c r="GN91" i="1"/>
  <c r="R232" i="6"/>
  <c r="HB230" i="6"/>
  <c r="GQ230" i="6"/>
  <c r="I230" i="6"/>
  <c r="GJ230" i="6"/>
  <c r="GP230" i="6"/>
  <c r="GS230" i="6"/>
  <c r="GN230" i="6"/>
  <c r="S232" i="6"/>
  <c r="J232" i="6" s="1"/>
  <c r="K230" i="6"/>
  <c r="GM91" i="1"/>
  <c r="GN85" i="1"/>
  <c r="GN82" i="1"/>
  <c r="GM84" i="1"/>
  <c r="GN86" i="1"/>
  <c r="CY53" i="1"/>
  <c r="X53" i="1" s="1"/>
  <c r="U149" i="6" s="1"/>
  <c r="K149" i="6" s="1"/>
  <c r="GM89" i="1"/>
  <c r="R229" i="6"/>
  <c r="HB227" i="6"/>
  <c r="GQ227" i="6"/>
  <c r="I227" i="6"/>
  <c r="GS227" i="6"/>
  <c r="GJ227" i="6"/>
  <c r="GP227" i="6"/>
  <c r="GN227" i="6"/>
  <c r="GN77" i="1"/>
  <c r="S229" i="6"/>
  <c r="J229" i="6" s="1"/>
  <c r="K227" i="6"/>
  <c r="CZ55" i="1"/>
  <c r="Y55" i="1" s="1"/>
  <c r="U157" i="6" s="1"/>
  <c r="K157" i="6" s="1"/>
  <c r="GN84" i="1"/>
  <c r="GN89" i="1"/>
  <c r="S226" i="6"/>
  <c r="J226" i="6" s="1"/>
  <c r="K224" i="6"/>
  <c r="CP87" i="1"/>
  <c r="O87" i="1" s="1"/>
  <c r="GM87" i="1" s="1"/>
  <c r="R226" i="6"/>
  <c r="HB224" i="6"/>
  <c r="GQ224" i="6"/>
  <c r="I224" i="6"/>
  <c r="GS224" i="6"/>
  <c r="GP224" i="6"/>
  <c r="GN224" i="6"/>
  <c r="GJ224" i="6"/>
  <c r="R223" i="6"/>
  <c r="HB221" i="6"/>
  <c r="GQ221" i="6"/>
  <c r="I221" i="6"/>
  <c r="GS221" i="6"/>
  <c r="GP221" i="6"/>
  <c r="GJ221" i="6"/>
  <c r="GN221" i="6"/>
  <c r="S223" i="6"/>
  <c r="J223" i="6" s="1"/>
  <c r="K221" i="6"/>
  <c r="GM85" i="1"/>
  <c r="S220" i="6"/>
  <c r="J220" i="6" s="1"/>
  <c r="K218" i="6"/>
  <c r="R220" i="6"/>
  <c r="HB218" i="6"/>
  <c r="GQ218" i="6"/>
  <c r="I218" i="6"/>
  <c r="GS218" i="6"/>
  <c r="GP218" i="6"/>
  <c r="GN218" i="6"/>
  <c r="GJ218" i="6"/>
  <c r="GN83" i="1"/>
  <c r="GN75" i="1"/>
  <c r="GM81" i="1"/>
  <c r="R217" i="6"/>
  <c r="HB215" i="6"/>
  <c r="GQ215" i="6"/>
  <c r="I215" i="6"/>
  <c r="GP215" i="6"/>
  <c r="GN215" i="6"/>
  <c r="GS215" i="6"/>
  <c r="GJ215" i="6"/>
  <c r="GM79" i="1"/>
  <c r="GN74" i="1"/>
  <c r="CY51" i="1"/>
  <c r="X51" i="1" s="1"/>
  <c r="U141" i="6" s="1"/>
  <c r="K141" i="6" s="1"/>
  <c r="R214" i="6"/>
  <c r="HB212" i="6"/>
  <c r="GQ212" i="6"/>
  <c r="I212" i="6"/>
  <c r="GJ212" i="6"/>
  <c r="GP212" i="6"/>
  <c r="GS212" i="6"/>
  <c r="GN212" i="6"/>
  <c r="CP65" i="1"/>
  <c r="O65" i="1" s="1"/>
  <c r="R211" i="6"/>
  <c r="HB209" i="6"/>
  <c r="GQ209" i="6"/>
  <c r="I209" i="6"/>
  <c r="GP209" i="6"/>
  <c r="GN209" i="6"/>
  <c r="GS209" i="6"/>
  <c r="GJ209" i="6"/>
  <c r="R208" i="6"/>
  <c r="HB206" i="6"/>
  <c r="GQ206" i="6"/>
  <c r="I206" i="6"/>
  <c r="GS206" i="6"/>
  <c r="GP206" i="6"/>
  <c r="GJ206" i="6"/>
  <c r="GN206" i="6"/>
  <c r="GM74" i="1"/>
  <c r="GM75" i="1"/>
  <c r="CY59" i="1"/>
  <c r="X59" i="1" s="1"/>
  <c r="U172" i="6" s="1"/>
  <c r="K172" i="6" s="1"/>
  <c r="CY55" i="1"/>
  <c r="X55" i="1" s="1"/>
  <c r="U156" i="6" s="1"/>
  <c r="K156" i="6" s="1"/>
  <c r="CP55" i="1"/>
  <c r="O55" i="1" s="1"/>
  <c r="CP61" i="1"/>
  <c r="O61" i="1" s="1"/>
  <c r="R205" i="6"/>
  <c r="HB203" i="6"/>
  <c r="GQ203" i="6"/>
  <c r="I203" i="6"/>
  <c r="GP203" i="6"/>
  <c r="GS203" i="6"/>
  <c r="GJ203" i="6"/>
  <c r="GN203" i="6"/>
  <c r="GM71" i="1"/>
  <c r="GN70" i="1"/>
  <c r="S205" i="6"/>
  <c r="J205" i="6" s="1"/>
  <c r="K203" i="6"/>
  <c r="R202" i="6"/>
  <c r="HB200" i="6"/>
  <c r="GQ200" i="6"/>
  <c r="I200" i="6"/>
  <c r="GP200" i="6"/>
  <c r="GS200" i="6"/>
  <c r="GN200" i="6"/>
  <c r="GJ200" i="6"/>
  <c r="S202" i="6"/>
  <c r="J202" i="6" s="1"/>
  <c r="K200" i="6"/>
  <c r="CY56" i="1"/>
  <c r="X56" i="1" s="1"/>
  <c r="CZ56" i="1"/>
  <c r="Y56" i="1" s="1"/>
  <c r="CZ59" i="1"/>
  <c r="Y59" i="1" s="1"/>
  <c r="U173" i="6" s="1"/>
  <c r="K173" i="6" s="1"/>
  <c r="R199" i="6"/>
  <c r="HB197" i="6"/>
  <c r="GQ197" i="6"/>
  <c r="I197" i="6"/>
  <c r="GJ197" i="6"/>
  <c r="GP197" i="6"/>
  <c r="GN197" i="6"/>
  <c r="GS197" i="6"/>
  <c r="CP69" i="1"/>
  <c r="O69" i="1" s="1"/>
  <c r="GM69" i="1" s="1"/>
  <c r="U197" i="6"/>
  <c r="CP63" i="1"/>
  <c r="O63" i="1" s="1"/>
  <c r="CZ65" i="1"/>
  <c r="Y65" i="1" s="1"/>
  <c r="U191" i="6" s="1"/>
  <c r="K191" i="6" s="1"/>
  <c r="CP67" i="1"/>
  <c r="O67" i="1" s="1"/>
  <c r="GM67" i="1" s="1"/>
  <c r="U194" i="6"/>
  <c r="R196" i="6"/>
  <c r="HB194" i="6"/>
  <c r="GQ194" i="6"/>
  <c r="I194" i="6"/>
  <c r="GP194" i="6"/>
  <c r="GS194" i="6"/>
  <c r="GJ194" i="6"/>
  <c r="GN194" i="6"/>
  <c r="GZ191" i="6"/>
  <c r="I191" i="6"/>
  <c r="HE191" i="6"/>
  <c r="CY63" i="1"/>
  <c r="X63" i="1" s="1"/>
  <c r="U184" i="6" s="1"/>
  <c r="K184" i="6" s="1"/>
  <c r="I190" i="6"/>
  <c r="HE190" i="6"/>
  <c r="GY190" i="6"/>
  <c r="CY54" i="1"/>
  <c r="X54" i="1" s="1"/>
  <c r="CZ54" i="1"/>
  <c r="Y54" i="1" s="1"/>
  <c r="R193" i="6"/>
  <c r="GJ189" i="6"/>
  <c r="I189" i="6"/>
  <c r="GK189" i="6"/>
  <c r="HE189" i="6"/>
  <c r="K189" i="6"/>
  <c r="I184" i="6"/>
  <c r="GY184" i="6"/>
  <c r="HE184" i="6"/>
  <c r="R187" i="6"/>
  <c r="GJ183" i="6"/>
  <c r="GK183" i="6"/>
  <c r="I183" i="6"/>
  <c r="HE183" i="6"/>
  <c r="K183" i="6"/>
  <c r="GZ185" i="6"/>
  <c r="I185" i="6"/>
  <c r="HE185" i="6"/>
  <c r="R181" i="6"/>
  <c r="GJ177" i="6"/>
  <c r="I177" i="6"/>
  <c r="HE177" i="6"/>
  <c r="GK177" i="6"/>
  <c r="I178" i="6"/>
  <c r="GY178" i="6"/>
  <c r="HE178" i="6"/>
  <c r="CY52" i="1"/>
  <c r="X52" i="1" s="1"/>
  <c r="CP59" i="1"/>
  <c r="O59" i="1" s="1"/>
  <c r="CZ57" i="1"/>
  <c r="Y57" i="1" s="1"/>
  <c r="U165" i="6" s="1"/>
  <c r="K165" i="6" s="1"/>
  <c r="GZ179" i="6"/>
  <c r="I179" i="6"/>
  <c r="HE179" i="6"/>
  <c r="CZ61" i="1"/>
  <c r="Y61" i="1" s="1"/>
  <c r="U179" i="6" s="1"/>
  <c r="K179" i="6" s="1"/>
  <c r="U177" i="6"/>
  <c r="CY57" i="1"/>
  <c r="X57" i="1" s="1"/>
  <c r="U164" i="6" s="1"/>
  <c r="K164" i="6" s="1"/>
  <c r="I172" i="6"/>
  <c r="HC172" i="6"/>
  <c r="GY172" i="6"/>
  <c r="GZ173" i="6"/>
  <c r="HC173" i="6"/>
  <c r="I173" i="6"/>
  <c r="R175" i="6"/>
  <c r="HC169" i="6"/>
  <c r="GK169" i="6"/>
  <c r="I169" i="6"/>
  <c r="GJ169" i="6"/>
  <c r="GK59" i="1"/>
  <c r="K171" i="6"/>
  <c r="S175" i="6"/>
  <c r="J175" i="6" s="1"/>
  <c r="K169" i="6"/>
  <c r="HC170" i="6"/>
  <c r="GL170" i="6"/>
  <c r="GJ170" i="6"/>
  <c r="I170" i="6"/>
  <c r="GK57" i="1"/>
  <c r="K163" i="6"/>
  <c r="I164" i="6"/>
  <c r="GY164" i="6"/>
  <c r="HC164" i="6"/>
  <c r="HC161" i="6"/>
  <c r="GK161" i="6"/>
  <c r="GJ161" i="6"/>
  <c r="I161" i="6"/>
  <c r="GZ165" i="6"/>
  <c r="I165" i="6"/>
  <c r="HC165" i="6"/>
  <c r="K161" i="6"/>
  <c r="CR57" i="1"/>
  <c r="Q57" i="1" s="1"/>
  <c r="T162" i="6"/>
  <c r="R167" i="6" s="1"/>
  <c r="H162" i="6"/>
  <c r="R159" i="6"/>
  <c r="I154" i="6"/>
  <c r="GJ154" i="6"/>
  <c r="HB154" i="6"/>
  <c r="GK154" i="6"/>
  <c r="I156" i="6"/>
  <c r="GY156" i="6"/>
  <c r="HB156" i="6"/>
  <c r="GZ157" i="6"/>
  <c r="I157" i="6"/>
  <c r="HB157" i="6"/>
  <c r="K154" i="6"/>
  <c r="GJ155" i="6"/>
  <c r="I155" i="6"/>
  <c r="GL155" i="6"/>
  <c r="HB155" i="6"/>
  <c r="GK53" i="1"/>
  <c r="K148" i="6"/>
  <c r="I149" i="6"/>
  <c r="HB149" i="6"/>
  <c r="GY149" i="6"/>
  <c r="CZ53" i="1"/>
  <c r="Y53" i="1" s="1"/>
  <c r="U150" i="6" s="1"/>
  <c r="K150" i="6" s="1"/>
  <c r="HB146" i="6"/>
  <c r="I146" i="6"/>
  <c r="GK146" i="6"/>
  <c r="GJ146" i="6"/>
  <c r="GZ150" i="6"/>
  <c r="I150" i="6"/>
  <c r="HB150" i="6"/>
  <c r="K146" i="6"/>
  <c r="CR53" i="1"/>
  <c r="Q53" i="1" s="1"/>
  <c r="U147" i="6" s="1"/>
  <c r="K147" i="6" s="1"/>
  <c r="T147" i="6"/>
  <c r="R152" i="6" s="1"/>
  <c r="H147" i="6"/>
  <c r="CY45" i="1"/>
  <c r="X45" i="1" s="1"/>
  <c r="U119" i="6" s="1"/>
  <c r="K119" i="6" s="1"/>
  <c r="CZ50" i="1"/>
  <c r="Y50" i="1" s="1"/>
  <c r="CY50" i="1"/>
  <c r="X50" i="1" s="1"/>
  <c r="GZ142" i="6"/>
  <c r="HB142" i="6"/>
  <c r="I142" i="6"/>
  <c r="HB138" i="6"/>
  <c r="GK138" i="6"/>
  <c r="GJ138" i="6"/>
  <c r="I138" i="6"/>
  <c r="GK51" i="1"/>
  <c r="K140" i="6"/>
  <c r="CP43" i="1"/>
  <c r="O43" i="1" s="1"/>
  <c r="CZ51" i="1"/>
  <c r="Y51" i="1" s="1"/>
  <c r="U142" i="6" s="1"/>
  <c r="K142" i="6" s="1"/>
  <c r="K138" i="6"/>
  <c r="CZ49" i="1"/>
  <c r="Y49" i="1" s="1"/>
  <c r="U134" i="6" s="1"/>
  <c r="K134" i="6" s="1"/>
  <c r="CY49" i="1"/>
  <c r="X49" i="1" s="1"/>
  <c r="U133" i="6" s="1"/>
  <c r="K133" i="6" s="1"/>
  <c r="AB37" i="1"/>
  <c r="H91" i="6" s="1"/>
  <c r="CZ43" i="1"/>
  <c r="Y43" i="1" s="1"/>
  <c r="U114" i="6" s="1"/>
  <c r="K114" i="6" s="1"/>
  <c r="I141" i="6"/>
  <c r="HB141" i="6"/>
  <c r="GY141" i="6"/>
  <c r="CR51" i="1"/>
  <c r="Q51" i="1" s="1"/>
  <c r="U139" i="6" s="1"/>
  <c r="K139" i="6" s="1"/>
  <c r="T139" i="6"/>
  <c r="R144" i="6" s="1"/>
  <c r="H139" i="6"/>
  <c r="AB51" i="1"/>
  <c r="H137" i="6" s="1"/>
  <c r="GK47" i="1"/>
  <c r="GZ134" i="6"/>
  <c r="I134" i="6"/>
  <c r="HB134" i="6"/>
  <c r="HB130" i="6"/>
  <c r="GK130" i="6"/>
  <c r="GJ130" i="6"/>
  <c r="I130" i="6"/>
  <c r="AB49" i="1"/>
  <c r="H129" i="6" s="1"/>
  <c r="K130" i="6"/>
  <c r="GM42" i="1"/>
  <c r="I133" i="6"/>
  <c r="HB133" i="6"/>
  <c r="GY133" i="6"/>
  <c r="GK49" i="1"/>
  <c r="K132" i="6"/>
  <c r="H131" i="6"/>
  <c r="T131" i="6"/>
  <c r="HB131" i="6" s="1"/>
  <c r="CP49" i="1"/>
  <c r="O49" i="1" s="1"/>
  <c r="CY29" i="1"/>
  <c r="X29" i="1" s="1"/>
  <c r="U62" i="6" s="1"/>
  <c r="K62" i="6" s="1"/>
  <c r="I126" i="6"/>
  <c r="GY126" i="6"/>
  <c r="HB126" i="6"/>
  <c r="CZ41" i="1"/>
  <c r="Y41" i="1" s="1"/>
  <c r="U108" i="6" s="1"/>
  <c r="K108" i="6" s="1"/>
  <c r="GZ127" i="6"/>
  <c r="I127" i="6"/>
  <c r="HB127" i="6"/>
  <c r="CY47" i="1"/>
  <c r="X47" i="1" s="1"/>
  <c r="U126" i="6" s="1"/>
  <c r="K126" i="6" s="1"/>
  <c r="K125" i="6"/>
  <c r="CR47" i="1"/>
  <c r="Q47" i="1" s="1"/>
  <c r="T124" i="6"/>
  <c r="R128" i="6" s="1"/>
  <c r="H124" i="6"/>
  <c r="CZ27" i="1"/>
  <c r="Y27" i="1" s="1"/>
  <c r="U58" i="6" s="1"/>
  <c r="K58" i="6" s="1"/>
  <c r="CY41" i="1"/>
  <c r="X41" i="1" s="1"/>
  <c r="U107" i="6" s="1"/>
  <c r="K107" i="6" s="1"/>
  <c r="CP29" i="1"/>
  <c r="O29" i="1" s="1"/>
  <c r="CZ29" i="1"/>
  <c r="Y29" i="1" s="1"/>
  <c r="U63" i="6" s="1"/>
  <c r="K63" i="6" s="1"/>
  <c r="CY43" i="1"/>
  <c r="X43" i="1" s="1"/>
  <c r="U113" i="6" s="1"/>
  <c r="K113" i="6" s="1"/>
  <c r="GZ120" i="6"/>
  <c r="I120" i="6"/>
  <c r="HB120" i="6"/>
  <c r="CP45" i="1"/>
  <c r="O45" i="1" s="1"/>
  <c r="U118" i="6"/>
  <c r="I119" i="6"/>
  <c r="HB119" i="6"/>
  <c r="GY119" i="6"/>
  <c r="GK41" i="1"/>
  <c r="R122" i="6"/>
  <c r="GJ118" i="6"/>
  <c r="I118" i="6"/>
  <c r="HB118" i="6"/>
  <c r="GK118" i="6"/>
  <c r="GN40" i="1"/>
  <c r="I113" i="6"/>
  <c r="HB113" i="6"/>
  <c r="GY113" i="6"/>
  <c r="R116" i="6"/>
  <c r="GJ112" i="6"/>
  <c r="I112" i="6"/>
  <c r="HB112" i="6"/>
  <c r="GK112" i="6"/>
  <c r="T92" i="6"/>
  <c r="GJ92" i="6" s="1"/>
  <c r="CR37" i="1"/>
  <c r="Q37" i="1" s="1"/>
  <c r="U92" i="6" s="1"/>
  <c r="K92" i="6" s="1"/>
  <c r="GZ114" i="6"/>
  <c r="I114" i="6"/>
  <c r="HB114" i="6"/>
  <c r="K112" i="6"/>
  <c r="GN42" i="1"/>
  <c r="I107" i="6"/>
  <c r="GY107" i="6"/>
  <c r="HB107" i="6"/>
  <c r="HB104" i="6"/>
  <c r="GK104" i="6"/>
  <c r="GJ104" i="6"/>
  <c r="I104" i="6"/>
  <c r="GZ108" i="6"/>
  <c r="I108" i="6"/>
  <c r="HB108" i="6"/>
  <c r="K104" i="6"/>
  <c r="CR41" i="1"/>
  <c r="Q41" i="1" s="1"/>
  <c r="U105" i="6" s="1"/>
  <c r="K105" i="6" s="1"/>
  <c r="T105" i="6"/>
  <c r="R110" i="6" s="1"/>
  <c r="H105" i="6"/>
  <c r="GM40" i="1"/>
  <c r="GK39" i="1"/>
  <c r="K99" i="6"/>
  <c r="I100" i="6"/>
  <c r="GY100" i="6"/>
  <c r="HB100" i="6"/>
  <c r="GZ101" i="6"/>
  <c r="HB101" i="6"/>
  <c r="I101" i="6"/>
  <c r="CY39" i="1"/>
  <c r="X39" i="1" s="1"/>
  <c r="U100" i="6" s="1"/>
  <c r="K100" i="6" s="1"/>
  <c r="CR39" i="1"/>
  <c r="Q39" i="1" s="1"/>
  <c r="T98" i="6"/>
  <c r="R102" i="6" s="1"/>
  <c r="H98" i="6"/>
  <c r="AB39" i="1"/>
  <c r="H97" i="6" s="1"/>
  <c r="GK37" i="1"/>
  <c r="K93" i="6"/>
  <c r="CY37" i="1"/>
  <c r="X37" i="1" s="1"/>
  <c r="U94" i="6" s="1"/>
  <c r="K94" i="6" s="1"/>
  <c r="CZ37" i="1"/>
  <c r="Y37" i="1" s="1"/>
  <c r="U95" i="6" s="1"/>
  <c r="K95" i="6" s="1"/>
  <c r="I94" i="6"/>
  <c r="GY94" i="6"/>
  <c r="HB94" i="6"/>
  <c r="GN86" i="6"/>
  <c r="EZ239" i="6" s="1"/>
  <c r="H245" i="6" s="1"/>
  <c r="HC86" i="6"/>
  <c r="I86" i="6"/>
  <c r="GP86" i="6"/>
  <c r="FB239" i="6" s="1"/>
  <c r="GS86" i="6"/>
  <c r="FE239" i="6" s="1"/>
  <c r="GJ86" i="6"/>
  <c r="GQ86" i="6"/>
  <c r="FC239" i="6" s="1"/>
  <c r="GK35" i="1"/>
  <c r="K85" i="6"/>
  <c r="GZ88" i="6"/>
  <c r="I88" i="6"/>
  <c r="HC88" i="6"/>
  <c r="HC83" i="6"/>
  <c r="GK83" i="6"/>
  <c r="GJ83" i="6"/>
  <c r="I83" i="6"/>
  <c r="I87" i="6"/>
  <c r="HC87" i="6"/>
  <c r="GY87" i="6"/>
  <c r="K83" i="6"/>
  <c r="AQ97" i="1"/>
  <c r="AQ22" i="1" s="1"/>
  <c r="CR35" i="1"/>
  <c r="Q35" i="1" s="1"/>
  <c r="T84" i="6"/>
  <c r="R90" i="6" s="1"/>
  <c r="H84" i="6"/>
  <c r="AB35" i="1"/>
  <c r="H82" i="6" s="1"/>
  <c r="CZ35" i="1"/>
  <c r="Y35" i="1" s="1"/>
  <c r="U88" i="6" s="1"/>
  <c r="K88" i="6" s="1"/>
  <c r="CY35" i="1"/>
  <c r="X35" i="1" s="1"/>
  <c r="U87" i="6" s="1"/>
  <c r="K87" i="6" s="1"/>
  <c r="EB22" i="1"/>
  <c r="EH97" i="1"/>
  <c r="FY97" i="1"/>
  <c r="EP97" i="1" s="1"/>
  <c r="DG239" i="6" s="1"/>
  <c r="AB25" i="1"/>
  <c r="H46" i="6" s="1"/>
  <c r="U55" i="6"/>
  <c r="K55" i="6" s="1"/>
  <c r="CP27" i="1"/>
  <c r="O27" i="1" s="1"/>
  <c r="AB27" i="1"/>
  <c r="H54" i="6" s="1"/>
  <c r="H55" i="6"/>
  <c r="GZ79" i="6"/>
  <c r="I79" i="6"/>
  <c r="HB79" i="6"/>
  <c r="HB75" i="6"/>
  <c r="GK75" i="6"/>
  <c r="I75" i="6"/>
  <c r="GJ75" i="6"/>
  <c r="T55" i="6"/>
  <c r="GL55" i="6" s="1"/>
  <c r="I78" i="6"/>
  <c r="GY78" i="6"/>
  <c r="HB78" i="6"/>
  <c r="GK33" i="1"/>
  <c r="K77" i="6"/>
  <c r="K75" i="6"/>
  <c r="CR33" i="1"/>
  <c r="Q33" i="1" s="1"/>
  <c r="U76" i="6" s="1"/>
  <c r="K76" i="6" s="1"/>
  <c r="T76" i="6"/>
  <c r="R81" i="6" s="1"/>
  <c r="H76" i="6"/>
  <c r="CP32" i="1"/>
  <c r="O32" i="1" s="1"/>
  <c r="H48" i="6"/>
  <c r="I70" i="6"/>
  <c r="GY70" i="6"/>
  <c r="HB70" i="6"/>
  <c r="DZ97" i="1"/>
  <c r="DZ22" i="1" s="1"/>
  <c r="CY31" i="1"/>
  <c r="X31" i="1" s="1"/>
  <c r="U70" i="6" s="1"/>
  <c r="K70" i="6" s="1"/>
  <c r="K69" i="6"/>
  <c r="HB67" i="6"/>
  <c r="I67" i="6"/>
  <c r="GK67" i="6"/>
  <c r="GJ67" i="6"/>
  <c r="GZ71" i="6"/>
  <c r="HB71" i="6"/>
  <c r="I71" i="6"/>
  <c r="K67" i="6"/>
  <c r="CR31" i="1"/>
  <c r="Q31" i="1" s="1"/>
  <c r="U68" i="6" s="1"/>
  <c r="K68" i="6" s="1"/>
  <c r="T68" i="6"/>
  <c r="R73" i="6" s="1"/>
  <c r="H68" i="6"/>
  <c r="AB31" i="1"/>
  <c r="H66" i="6" s="1"/>
  <c r="GZ63" i="6"/>
  <c r="I63" i="6"/>
  <c r="HB63" i="6"/>
  <c r="K61" i="6"/>
  <c r="T48" i="6"/>
  <c r="GL48" i="6" s="1"/>
  <c r="I62" i="6"/>
  <c r="HB62" i="6"/>
  <c r="GY62" i="6"/>
  <c r="CI97" i="1"/>
  <c r="CI22" i="1" s="1"/>
  <c r="CG97" i="1"/>
  <c r="AX97" i="1" s="1"/>
  <c r="R65" i="6"/>
  <c r="GJ61" i="6"/>
  <c r="I61" i="6"/>
  <c r="HB61" i="6"/>
  <c r="GK61" i="6"/>
  <c r="AP97" i="1"/>
  <c r="GB22" i="1"/>
  <c r="I57" i="6"/>
  <c r="GY57" i="6"/>
  <c r="HB57" i="6"/>
  <c r="DX97" i="1"/>
  <c r="DX22" i="1" s="1"/>
  <c r="GK27" i="1"/>
  <c r="CY27" i="1"/>
  <c r="X27" i="1" s="1"/>
  <c r="EI97" i="1"/>
  <c r="FR22" i="1"/>
  <c r="HB47" i="6"/>
  <c r="GJ47" i="6"/>
  <c r="I47" i="6"/>
  <c r="GK47" i="6"/>
  <c r="EW239" i="6" s="1"/>
  <c r="K47" i="6"/>
  <c r="GK25" i="1"/>
  <c r="K49" i="6"/>
  <c r="I50" i="6"/>
  <c r="HB50" i="6"/>
  <c r="GY50" i="6"/>
  <c r="FK239" i="6" s="1"/>
  <c r="H247" i="6" s="1"/>
  <c r="GZ51" i="6"/>
  <c r="HB51" i="6"/>
  <c r="I51" i="6"/>
  <c r="CZ25" i="1"/>
  <c r="Y25" i="1" s="1"/>
  <c r="U51" i="6" s="1"/>
  <c r="K51" i="6" s="1"/>
  <c r="CY25" i="1"/>
  <c r="X25" i="1" s="1"/>
  <c r="U50" i="6" s="1"/>
  <c r="K50" i="6" s="1"/>
  <c r="CP25" i="1"/>
  <c r="O25" i="1" s="1"/>
  <c r="GN26" i="1"/>
  <c r="GM26" i="1"/>
  <c r="GM28" i="1"/>
  <c r="GN28" i="1"/>
  <c r="GM46" i="1"/>
  <c r="GN46" i="1"/>
  <c r="CP30" i="1"/>
  <c r="O30" i="1" s="1"/>
  <c r="AC97" i="1"/>
  <c r="BB18" i="1"/>
  <c r="F139" i="1"/>
  <c r="GM76" i="1"/>
  <c r="GN76" i="1"/>
  <c r="AB54" i="1"/>
  <c r="CR54" i="1"/>
  <c r="Q54" i="1" s="1"/>
  <c r="CP54" i="1" s="1"/>
  <c r="O54" i="1" s="1"/>
  <c r="CZ60" i="1"/>
  <c r="Y60" i="1" s="1"/>
  <c r="GM66" i="1"/>
  <c r="GN66" i="1"/>
  <c r="ES22" i="1"/>
  <c r="P117" i="1"/>
  <c r="ES126" i="1"/>
  <c r="GM70" i="1"/>
  <c r="GM77" i="1"/>
  <c r="GK32" i="1"/>
  <c r="CZ32" i="1"/>
  <c r="Y32" i="1" s="1"/>
  <c r="AE97" i="1"/>
  <c r="CZ33" i="1"/>
  <c r="Y33" i="1" s="1"/>
  <c r="U79" i="6" s="1"/>
  <c r="K79" i="6" s="1"/>
  <c r="GK31" i="1"/>
  <c r="CZ31" i="1"/>
  <c r="Y31" i="1" s="1"/>
  <c r="U71" i="6" s="1"/>
  <c r="K71" i="6" s="1"/>
  <c r="DW97" i="1"/>
  <c r="GM73" i="1"/>
  <c r="GN73" i="1"/>
  <c r="GM68" i="1"/>
  <c r="GN68" i="1"/>
  <c r="EA22" i="1"/>
  <c r="DN97" i="1"/>
  <c r="CY60" i="1"/>
  <c r="X60" i="1" s="1"/>
  <c r="EU22" i="1"/>
  <c r="P113" i="1"/>
  <c r="EU126" i="1"/>
  <c r="AB52" i="1"/>
  <c r="CR52" i="1"/>
  <c r="Q52" i="1" s="1"/>
  <c r="CP52" i="1" s="1"/>
  <c r="O52" i="1" s="1"/>
  <c r="GN79" i="1"/>
  <c r="AG22" i="1"/>
  <c r="T97" i="1"/>
  <c r="AJ22" i="1"/>
  <c r="W97" i="1"/>
  <c r="DY22" i="1"/>
  <c r="DL97" i="1"/>
  <c r="DL239" i="6" s="1"/>
  <c r="CP24" i="1"/>
  <c r="O24" i="1" s="1"/>
  <c r="AO22" i="1"/>
  <c r="AO126" i="1"/>
  <c r="F101" i="1"/>
  <c r="AI22" i="1"/>
  <c r="V97" i="1"/>
  <c r="GM78" i="1"/>
  <c r="GN78" i="1"/>
  <c r="DU97" i="1"/>
  <c r="GK34" i="1"/>
  <c r="CZ34" i="1"/>
  <c r="Y34" i="1" s="1"/>
  <c r="GK48" i="1"/>
  <c r="CZ48" i="1"/>
  <c r="Y48" i="1" s="1"/>
  <c r="CZ52" i="1"/>
  <c r="Y52" i="1" s="1"/>
  <c r="CZ39" i="1"/>
  <c r="Y39" i="1" s="1"/>
  <c r="U101" i="6" s="1"/>
  <c r="K101" i="6" s="1"/>
  <c r="AB33" i="1"/>
  <c r="H74" i="6" s="1"/>
  <c r="CY33" i="1"/>
  <c r="X33" i="1" s="1"/>
  <c r="U78" i="6" s="1"/>
  <c r="K78" i="6" s="1"/>
  <c r="CY48" i="1"/>
  <c r="X48" i="1" s="1"/>
  <c r="AB63" i="1"/>
  <c r="H182" i="6" s="1"/>
  <c r="GM58" i="1"/>
  <c r="GO58" i="1"/>
  <c r="CY36" i="1"/>
  <c r="X36" i="1" s="1"/>
  <c r="CZ36" i="1"/>
  <c r="Y36" i="1" s="1"/>
  <c r="CP36" i="1"/>
  <c r="O36" i="1" s="1"/>
  <c r="AF97" i="1"/>
  <c r="GK44" i="1"/>
  <c r="CY44" i="1"/>
  <c r="X44" i="1" s="1"/>
  <c r="CZ63" i="1"/>
  <c r="Y63" i="1" s="1"/>
  <c r="EG22" i="1"/>
  <c r="P101" i="1"/>
  <c r="EG126" i="1"/>
  <c r="CZ44" i="1"/>
  <c r="Y44" i="1" s="1"/>
  <c r="GN71" i="1"/>
  <c r="CJ22" i="1"/>
  <c r="BA97" i="1"/>
  <c r="AB50" i="1"/>
  <c r="CR50" i="1"/>
  <c r="Q50" i="1" s="1"/>
  <c r="CP50" i="1" s="1"/>
  <c r="O50" i="1" s="1"/>
  <c r="CZ64" i="1"/>
  <c r="Y64" i="1" s="1"/>
  <c r="AB34" i="1"/>
  <c r="GM72" i="1"/>
  <c r="GN72" i="1"/>
  <c r="GM80" i="1"/>
  <c r="GN80" i="1"/>
  <c r="GN81" i="1"/>
  <c r="GN95" i="1"/>
  <c r="GM38" i="1"/>
  <c r="GN38" i="1"/>
  <c r="BC18" i="1"/>
  <c r="F142" i="1"/>
  <c r="AH22" i="1"/>
  <c r="U97" i="1"/>
  <c r="CY64" i="1"/>
  <c r="X64" i="1" s="1"/>
  <c r="CP34" i="1"/>
  <c r="O34" i="1" s="1"/>
  <c r="GP62" i="1"/>
  <c r="GM62" i="1"/>
  <c r="AB56" i="1"/>
  <c r="CR56" i="1"/>
  <c r="Q56" i="1" s="1"/>
  <c r="CP56" i="1" s="1"/>
  <c r="O56" i="1" s="1"/>
  <c r="DO22" i="1"/>
  <c r="P121" i="1"/>
  <c r="DO126" i="1"/>
  <c r="GA22" i="1"/>
  <c r="ER97" i="1"/>
  <c r="DK239" i="6" s="1"/>
  <c r="I40" i="6" l="1"/>
  <c r="H243" i="6"/>
  <c r="CX239" i="6"/>
  <c r="EU239" i="6"/>
  <c r="FL239" i="6"/>
  <c r="H248" i="6" s="1"/>
  <c r="ET18" i="1"/>
  <c r="P139" i="1"/>
  <c r="FQ239" i="6"/>
  <c r="H254" i="6" s="1"/>
  <c r="P107" i="1"/>
  <c r="DJ239" i="6"/>
  <c r="EH126" i="1"/>
  <c r="DS239" i="6"/>
  <c r="J253" i="6" s="1"/>
  <c r="DI239" i="6"/>
  <c r="GN55" i="1"/>
  <c r="GM93" i="1"/>
  <c r="HA238" i="6"/>
  <c r="H238" i="6"/>
  <c r="HA235" i="6"/>
  <c r="H235" i="6"/>
  <c r="HA232" i="6"/>
  <c r="H232" i="6"/>
  <c r="GP65" i="1"/>
  <c r="S159" i="6"/>
  <c r="J159" i="6" s="1"/>
  <c r="HA229" i="6"/>
  <c r="H229" i="6"/>
  <c r="GN87" i="1"/>
  <c r="HA226" i="6"/>
  <c r="H226" i="6"/>
  <c r="HA223" i="6"/>
  <c r="H223" i="6"/>
  <c r="HA220" i="6"/>
  <c r="H220" i="6"/>
  <c r="HA217" i="6"/>
  <c r="H217" i="6"/>
  <c r="HA214" i="6"/>
  <c r="H214" i="6"/>
  <c r="H211" i="6"/>
  <c r="HA211" i="6"/>
  <c r="GM55" i="1"/>
  <c r="GN67" i="1"/>
  <c r="GN69" i="1"/>
  <c r="HA208" i="6"/>
  <c r="H208" i="6"/>
  <c r="HA205" i="6"/>
  <c r="H205" i="6"/>
  <c r="GM65" i="1"/>
  <c r="GO59" i="1"/>
  <c r="GM59" i="1"/>
  <c r="GL92" i="6"/>
  <c r="HA202" i="6"/>
  <c r="H202" i="6"/>
  <c r="R96" i="6"/>
  <c r="HA96" i="6" s="1"/>
  <c r="S193" i="6"/>
  <c r="J193" i="6" s="1"/>
  <c r="GP64" i="1"/>
  <c r="S199" i="6"/>
  <c r="J199" i="6" s="1"/>
  <c r="K197" i="6"/>
  <c r="HA199" i="6"/>
  <c r="H199" i="6"/>
  <c r="S196" i="6"/>
  <c r="J196" i="6" s="1"/>
  <c r="K194" i="6"/>
  <c r="GM61" i="1"/>
  <c r="GP60" i="1"/>
  <c r="CD97" i="1" s="1"/>
  <c r="HA196" i="6"/>
  <c r="H196" i="6"/>
  <c r="H193" i="6"/>
  <c r="HA193" i="6"/>
  <c r="GM43" i="1"/>
  <c r="HA187" i="6"/>
  <c r="H187" i="6"/>
  <c r="GP61" i="1"/>
  <c r="GM45" i="1"/>
  <c r="GP63" i="1"/>
  <c r="U185" i="6"/>
  <c r="S181" i="6"/>
  <c r="J181" i="6" s="1"/>
  <c r="K177" i="6"/>
  <c r="CP31" i="1"/>
  <c r="O31" i="1" s="1"/>
  <c r="GN31" i="1" s="1"/>
  <c r="GM60" i="1"/>
  <c r="HA181" i="6"/>
  <c r="H181" i="6"/>
  <c r="GN43" i="1"/>
  <c r="GN45" i="1"/>
  <c r="HA175" i="6"/>
  <c r="H175" i="6"/>
  <c r="S116" i="6"/>
  <c r="J116" i="6" s="1"/>
  <c r="HA167" i="6"/>
  <c r="H167" i="6"/>
  <c r="U162" i="6"/>
  <c r="CP57" i="1"/>
  <c r="O57" i="1" s="1"/>
  <c r="HC162" i="6"/>
  <c r="GL162" i="6"/>
  <c r="GJ162" i="6"/>
  <c r="I162" i="6"/>
  <c r="S65" i="6"/>
  <c r="J65" i="6" s="1"/>
  <c r="FY22" i="1"/>
  <c r="H159" i="6"/>
  <c r="HA159" i="6"/>
  <c r="H152" i="6"/>
  <c r="HA152" i="6"/>
  <c r="S152" i="6"/>
  <c r="J152" i="6" s="1"/>
  <c r="HB147" i="6"/>
  <c r="GL147" i="6"/>
  <c r="GJ147" i="6"/>
  <c r="I147" i="6"/>
  <c r="CP53" i="1"/>
  <c r="O53" i="1" s="1"/>
  <c r="HA144" i="6"/>
  <c r="H144" i="6"/>
  <c r="S136" i="6"/>
  <c r="J136" i="6" s="1"/>
  <c r="GM29" i="1"/>
  <c r="GN49" i="1"/>
  <c r="S144" i="6"/>
  <c r="J144" i="6" s="1"/>
  <c r="CP51" i="1"/>
  <c r="O51" i="1" s="1"/>
  <c r="HB139" i="6"/>
  <c r="GL139" i="6"/>
  <c r="GJ139" i="6"/>
  <c r="I139" i="6"/>
  <c r="GM49" i="1"/>
  <c r="GJ131" i="6"/>
  <c r="I131" i="6"/>
  <c r="GL131" i="6"/>
  <c r="GN29" i="1"/>
  <c r="R136" i="6"/>
  <c r="GM48" i="1"/>
  <c r="H128" i="6"/>
  <c r="HA128" i="6"/>
  <c r="GJ55" i="6"/>
  <c r="HB92" i="6"/>
  <c r="CP33" i="1"/>
  <c r="O33" i="1" s="1"/>
  <c r="GN33" i="1" s="1"/>
  <c r="DV97" i="1"/>
  <c r="DV22" i="1" s="1"/>
  <c r="I92" i="6"/>
  <c r="CP37" i="1"/>
  <c r="O37" i="1" s="1"/>
  <c r="GN37" i="1" s="1"/>
  <c r="HB124" i="6"/>
  <c r="GL124" i="6"/>
  <c r="GJ124" i="6"/>
  <c r="I124" i="6"/>
  <c r="U124" i="6"/>
  <c r="CP47" i="1"/>
  <c r="O47" i="1" s="1"/>
  <c r="K118" i="6"/>
  <c r="S122" i="6"/>
  <c r="J122" i="6" s="1"/>
  <c r="EI126" i="1"/>
  <c r="EI18" i="1" s="1"/>
  <c r="HA122" i="6"/>
  <c r="H122" i="6"/>
  <c r="GN44" i="1"/>
  <c r="AK97" i="1"/>
  <c r="X97" i="1" s="1"/>
  <c r="AZ97" i="1"/>
  <c r="AZ22" i="1" s="1"/>
  <c r="HB55" i="6"/>
  <c r="HA116" i="6"/>
  <c r="H116" i="6"/>
  <c r="S110" i="6"/>
  <c r="J110" i="6" s="1"/>
  <c r="I55" i="6"/>
  <c r="R59" i="6"/>
  <c r="H59" i="6" s="1"/>
  <c r="GM27" i="1"/>
  <c r="HA110" i="6"/>
  <c r="H110" i="6"/>
  <c r="AQ126" i="1"/>
  <c r="AQ18" i="1" s="1"/>
  <c r="EH22" i="1"/>
  <c r="CP41" i="1"/>
  <c r="O41" i="1" s="1"/>
  <c r="GN41" i="1" s="1"/>
  <c r="EI22" i="1"/>
  <c r="HB105" i="6"/>
  <c r="GL105" i="6"/>
  <c r="GJ105" i="6"/>
  <c r="I105" i="6"/>
  <c r="HA102" i="6"/>
  <c r="H102" i="6"/>
  <c r="HB98" i="6"/>
  <c r="GL98" i="6"/>
  <c r="GJ98" i="6"/>
  <c r="I98" i="6"/>
  <c r="CP39" i="1"/>
  <c r="O39" i="1" s="1"/>
  <c r="GN39" i="1" s="1"/>
  <c r="U98" i="6"/>
  <c r="AL97" i="1"/>
  <c r="AL22" i="1" s="1"/>
  <c r="S96" i="6"/>
  <c r="J96" i="6" s="1"/>
  <c r="HA90" i="6"/>
  <c r="H90" i="6"/>
  <c r="F107" i="1"/>
  <c r="CG22" i="1"/>
  <c r="P106" i="1"/>
  <c r="V16" i="2" s="1"/>
  <c r="V18" i="2" s="1"/>
  <c r="I84" i="6"/>
  <c r="HC84" i="6"/>
  <c r="FO239" i="6" s="1"/>
  <c r="H252" i="6" s="1"/>
  <c r="GL84" i="6"/>
  <c r="GJ84" i="6"/>
  <c r="CP35" i="1"/>
  <c r="O35" i="1" s="1"/>
  <c r="U84" i="6"/>
  <c r="GN32" i="1"/>
  <c r="H81" i="6"/>
  <c r="HA81" i="6"/>
  <c r="GJ48" i="6"/>
  <c r="EV239" i="6" s="1"/>
  <c r="H241" i="6" s="1"/>
  <c r="S81" i="6"/>
  <c r="J81" i="6" s="1"/>
  <c r="HB76" i="6"/>
  <c r="GL76" i="6"/>
  <c r="GJ76" i="6"/>
  <c r="I76" i="6"/>
  <c r="HB48" i="6"/>
  <c r="FN239" i="6" s="1"/>
  <c r="H73" i="6"/>
  <c r="HA73" i="6"/>
  <c r="DM97" i="1"/>
  <c r="S73" i="6"/>
  <c r="J73" i="6" s="1"/>
  <c r="HB68" i="6"/>
  <c r="GL68" i="6"/>
  <c r="EX239" i="6" s="1"/>
  <c r="H244" i="6" s="1"/>
  <c r="GJ68" i="6"/>
  <c r="I68" i="6"/>
  <c r="EC97" i="1"/>
  <c r="EC22" i="1" s="1"/>
  <c r="I48" i="6"/>
  <c r="R53" i="6"/>
  <c r="H53" i="6" s="1"/>
  <c r="H65" i="6"/>
  <c r="HA65" i="6"/>
  <c r="DK97" i="1"/>
  <c r="AP126" i="1"/>
  <c r="F106" i="1"/>
  <c r="G16" i="2" s="1"/>
  <c r="G18" i="2" s="1"/>
  <c r="AP22" i="1"/>
  <c r="GN27" i="1"/>
  <c r="U57" i="6"/>
  <c r="S53" i="6"/>
  <c r="J53" i="6" s="1"/>
  <c r="ED97" i="1"/>
  <c r="ED22" i="1" s="1"/>
  <c r="GM25" i="1"/>
  <c r="GN25" i="1"/>
  <c r="EH18" i="1"/>
  <c r="P135" i="1"/>
  <c r="GM63" i="1"/>
  <c r="DL22" i="1"/>
  <c r="DL126" i="1"/>
  <c r="P118" i="1"/>
  <c r="GM52" i="1"/>
  <c r="GN52" i="1"/>
  <c r="GM54" i="1"/>
  <c r="GN54" i="1"/>
  <c r="AC22" i="1"/>
  <c r="P97" i="1"/>
  <c r="CF97" i="1"/>
  <c r="CH97" i="1"/>
  <c r="CE97" i="1"/>
  <c r="BA22" i="1"/>
  <c r="F117" i="1"/>
  <c r="BA126" i="1"/>
  <c r="DU22" i="1"/>
  <c r="DH97" i="1"/>
  <c r="DC239" i="6" s="1"/>
  <c r="J245" i="6" s="1"/>
  <c r="FX97" i="1"/>
  <c r="FZ97" i="1"/>
  <c r="FW97" i="1"/>
  <c r="T22" i="1"/>
  <c r="F118" i="1"/>
  <c r="T126" i="1"/>
  <c r="DW22" i="1"/>
  <c r="DJ97" i="1"/>
  <c r="DB239" i="6" s="1"/>
  <c r="AE22" i="1"/>
  <c r="R97" i="1"/>
  <c r="GM30" i="1"/>
  <c r="GN30" i="1"/>
  <c r="AD97" i="1"/>
  <c r="ER22" i="1"/>
  <c r="ER126" i="1"/>
  <c r="P108" i="1"/>
  <c r="EG18" i="1"/>
  <c r="P130" i="1"/>
  <c r="AF22" i="1"/>
  <c r="S97" i="1"/>
  <c r="AO18" i="1"/>
  <c r="F130" i="1"/>
  <c r="W22" i="1"/>
  <c r="W126" i="1"/>
  <c r="F121" i="1"/>
  <c r="EU18" i="1"/>
  <c r="P142" i="1"/>
  <c r="DN22" i="1"/>
  <c r="DN126" i="1"/>
  <c r="P120" i="1"/>
  <c r="ES18" i="1"/>
  <c r="P146" i="1"/>
  <c r="GM44" i="1"/>
  <c r="GM32" i="1"/>
  <c r="GM64" i="1"/>
  <c r="GN48" i="1"/>
  <c r="P150" i="1"/>
  <c r="DO18" i="1"/>
  <c r="U22" i="1"/>
  <c r="F119" i="1"/>
  <c r="U126" i="1"/>
  <c r="GO56" i="1"/>
  <c r="GM56" i="1"/>
  <c r="GO34" i="1"/>
  <c r="GM34" i="1"/>
  <c r="EP22" i="1"/>
  <c r="EP126" i="1"/>
  <c r="P104" i="1"/>
  <c r="GM50" i="1"/>
  <c r="GN50" i="1"/>
  <c r="GM36" i="1"/>
  <c r="GN36" i="1"/>
  <c r="V22" i="1"/>
  <c r="F120" i="1"/>
  <c r="V126" i="1"/>
  <c r="GM24" i="1"/>
  <c r="GN24" i="1"/>
  <c r="AB97" i="1"/>
  <c r="AX22" i="1"/>
  <c r="AX126" i="1"/>
  <c r="F104" i="1"/>
  <c r="H251" i="6" l="1"/>
  <c r="FR239" i="6"/>
  <c r="DM126" i="1"/>
  <c r="ET239" i="6"/>
  <c r="I39" i="6" s="1"/>
  <c r="CW239" i="6"/>
  <c r="J39" i="6" s="1"/>
  <c r="DK126" i="1"/>
  <c r="CZ239" i="6"/>
  <c r="P239" i="6"/>
  <c r="H96" i="6"/>
  <c r="FV97" i="1"/>
  <c r="EM97" i="1" s="1"/>
  <c r="DT239" i="6" s="1"/>
  <c r="J254" i="6" s="1"/>
  <c r="GM31" i="1"/>
  <c r="K185" i="6"/>
  <c r="S187" i="6"/>
  <c r="J187" i="6" s="1"/>
  <c r="K162" i="6"/>
  <c r="S167" i="6"/>
  <c r="J167" i="6" s="1"/>
  <c r="GO57" i="1"/>
  <c r="GM57" i="1"/>
  <c r="P136" i="1"/>
  <c r="GM33" i="1"/>
  <c r="GN53" i="1"/>
  <c r="GM53" i="1"/>
  <c r="GM51" i="1"/>
  <c r="GN51" i="1"/>
  <c r="AZ126" i="1"/>
  <c r="AZ18" i="1" s="1"/>
  <c r="DT97" i="1"/>
  <c r="DT22" i="1" s="1"/>
  <c r="HA136" i="6"/>
  <c r="H136" i="6"/>
  <c r="DI97" i="1"/>
  <c r="GM39" i="1"/>
  <c r="GM37" i="1"/>
  <c r="K124" i="6"/>
  <c r="S128" i="6"/>
  <c r="J128" i="6" s="1"/>
  <c r="GM47" i="1"/>
  <c r="GN47" i="1"/>
  <c r="F136" i="1"/>
  <c r="HA59" i="6"/>
  <c r="F108" i="1"/>
  <c r="AK22" i="1"/>
  <c r="GM41" i="1"/>
  <c r="CA97" i="1"/>
  <c r="AR97" i="1" s="1"/>
  <c r="G8" i="1" s="1"/>
  <c r="DM22" i="1"/>
  <c r="K98" i="6"/>
  <c r="S102" i="6"/>
  <c r="J102" i="6" s="1"/>
  <c r="Y97" i="1"/>
  <c r="Y22" i="1" s="1"/>
  <c r="K84" i="6"/>
  <c r="S90" i="6"/>
  <c r="GM35" i="1"/>
  <c r="GO35" i="1"/>
  <c r="FU97" i="1" s="1"/>
  <c r="P112" i="1"/>
  <c r="Y16" i="2" s="1"/>
  <c r="Y18" i="2" s="1"/>
  <c r="DK22" i="1"/>
  <c r="P119" i="1"/>
  <c r="HA53" i="6"/>
  <c r="FM239" i="6" s="1"/>
  <c r="DP97" i="1"/>
  <c r="F135" i="1"/>
  <c r="AP18" i="1"/>
  <c r="K57" i="6"/>
  <c r="S59" i="6"/>
  <c r="J59" i="6" s="1"/>
  <c r="DQ97" i="1"/>
  <c r="CB97" i="1"/>
  <c r="AS97" i="1" s="1"/>
  <c r="CC97" i="1"/>
  <c r="CC22" i="1" s="1"/>
  <c r="AX18" i="1"/>
  <c r="F133" i="1"/>
  <c r="CD22" i="1"/>
  <c r="AU97" i="1"/>
  <c r="FX22" i="1"/>
  <c r="EO97" i="1"/>
  <c r="DF239" i="6" s="1"/>
  <c r="CF22" i="1"/>
  <c r="AW97" i="1"/>
  <c r="S22" i="1"/>
  <c r="S126" i="1"/>
  <c r="F112" i="1"/>
  <c r="J16" i="2" s="1"/>
  <c r="J18" i="2" s="1"/>
  <c r="FV22" i="1"/>
  <c r="R22" i="1"/>
  <c r="F111" i="1"/>
  <c r="R126" i="1"/>
  <c r="DH22" i="1"/>
  <c r="DH126" i="1"/>
  <c r="P100" i="1"/>
  <c r="P22" i="1"/>
  <c r="F100" i="1"/>
  <c r="P126" i="1"/>
  <c r="DK18" i="1"/>
  <c r="P141" i="1"/>
  <c r="EP18" i="1"/>
  <c r="P133" i="1"/>
  <c r="DM18" i="1"/>
  <c r="P148" i="1"/>
  <c r="DL18" i="1"/>
  <c r="P147" i="1"/>
  <c r="X22" i="1"/>
  <c r="F122" i="1"/>
  <c r="X126" i="1"/>
  <c r="V18" i="1"/>
  <c r="F149" i="1"/>
  <c r="AB22" i="1"/>
  <c r="O97" i="1"/>
  <c r="U18" i="1"/>
  <c r="F148" i="1"/>
  <c r="DN18" i="1"/>
  <c r="P149" i="1"/>
  <c r="ER18" i="1"/>
  <c r="P137" i="1"/>
  <c r="AD22" i="1"/>
  <c r="Q97" i="1"/>
  <c r="FW22" i="1"/>
  <c r="EN97" i="1"/>
  <c r="DE239" i="6" s="1"/>
  <c r="F146" i="1"/>
  <c r="BA18" i="1"/>
  <c r="CE22" i="1"/>
  <c r="AV97" i="1"/>
  <c r="W18" i="1"/>
  <c r="F150" i="1"/>
  <c r="DJ22" i="1"/>
  <c r="P111" i="1"/>
  <c r="DJ126" i="1"/>
  <c r="T18" i="1"/>
  <c r="F147" i="1"/>
  <c r="FZ22" i="1"/>
  <c r="EQ97" i="1"/>
  <c r="DH239" i="6" s="1"/>
  <c r="F137" i="1"/>
  <c r="CH22" i="1"/>
  <c r="AY97" i="1"/>
  <c r="H249" i="6" l="1"/>
  <c r="H256" i="6" s="1"/>
  <c r="I38" i="6" s="1"/>
  <c r="H239" i="6"/>
  <c r="P122" i="1"/>
  <c r="DN239" i="6"/>
  <c r="J247" i="6" s="1"/>
  <c r="J40" i="6"/>
  <c r="J243" i="6"/>
  <c r="DI22" i="1"/>
  <c r="DA239" i="6"/>
  <c r="J244" i="6" s="1"/>
  <c r="P123" i="1"/>
  <c r="DO239" i="6"/>
  <c r="J248" i="6" s="1"/>
  <c r="J90" i="6"/>
  <c r="Q239" i="6"/>
  <c r="FT97" i="1"/>
  <c r="FT22" i="1" s="1"/>
  <c r="P109" i="1"/>
  <c r="DI126" i="1"/>
  <c r="DI18" i="1" s="1"/>
  <c r="FS97" i="1"/>
  <c r="FS22" i="1" s="1"/>
  <c r="DG97" i="1"/>
  <c r="CA22" i="1"/>
  <c r="DQ126" i="1"/>
  <c r="DQ18" i="1" s="1"/>
  <c r="DQ22" i="1"/>
  <c r="Y126" i="1"/>
  <c r="Y18" i="1" s="1"/>
  <c r="F123" i="1"/>
  <c r="FU22" i="1"/>
  <c r="EL97" i="1"/>
  <c r="DR239" i="6" s="1"/>
  <c r="J252" i="6" s="1"/>
  <c r="DP126" i="1"/>
  <c r="P151" i="1" s="1"/>
  <c r="DP22" i="1"/>
  <c r="CB22" i="1"/>
  <c r="AT97" i="1"/>
  <c r="F115" i="1" s="1"/>
  <c r="F16" i="2" s="1"/>
  <c r="F18" i="2" s="1"/>
  <c r="X18" i="1"/>
  <c r="F151" i="1"/>
  <c r="AY22" i="1"/>
  <c r="AY126" i="1"/>
  <c r="F105" i="1"/>
  <c r="EQ22" i="1"/>
  <c r="P105" i="1"/>
  <c r="EQ126" i="1"/>
  <c r="P140" i="1"/>
  <c r="DJ18" i="1"/>
  <c r="P18" i="1"/>
  <c r="F129" i="1"/>
  <c r="DH18" i="1"/>
  <c r="P129" i="1"/>
  <c r="S18" i="1"/>
  <c r="F141" i="1"/>
  <c r="O22" i="1"/>
  <c r="O126" i="1"/>
  <c r="F99" i="1"/>
  <c r="EO22" i="1"/>
  <c r="P103" i="1"/>
  <c r="EO126" i="1"/>
  <c r="AV22" i="1"/>
  <c r="F102" i="1"/>
  <c r="AV126" i="1"/>
  <c r="EM22" i="1"/>
  <c r="EM126" i="1"/>
  <c r="P116" i="1"/>
  <c r="W16" i="2" s="1"/>
  <c r="W18" i="2" s="1"/>
  <c r="AW22" i="1"/>
  <c r="F103" i="1"/>
  <c r="AW126" i="1"/>
  <c r="AU22" i="1"/>
  <c r="F116" i="1"/>
  <c r="H16" i="2" s="1"/>
  <c r="H18" i="2" s="1"/>
  <c r="AU126" i="1"/>
  <c r="AS22" i="1"/>
  <c r="F114" i="1"/>
  <c r="E16" i="2" s="1"/>
  <c r="AS126" i="1"/>
  <c r="Q22" i="1"/>
  <c r="Q126" i="1"/>
  <c r="F109" i="1"/>
  <c r="EN22" i="1"/>
  <c r="EN126" i="1"/>
  <c r="P102" i="1"/>
  <c r="P152" i="1"/>
  <c r="AR22" i="1"/>
  <c r="F124" i="1"/>
  <c r="AR126" i="1"/>
  <c r="R18" i="1"/>
  <c r="F140" i="1"/>
  <c r="P99" i="1" l="1"/>
  <c r="CY239" i="6"/>
  <c r="J241" i="6" s="1"/>
  <c r="P138" i="1"/>
  <c r="EK97" i="1"/>
  <c r="DG126" i="1"/>
  <c r="P128" i="1" s="1"/>
  <c r="DG22" i="1"/>
  <c r="EJ97" i="1"/>
  <c r="DP18" i="1"/>
  <c r="F152" i="1"/>
  <c r="AT126" i="1"/>
  <c r="AT18" i="1" s="1"/>
  <c r="EL22" i="1"/>
  <c r="P115" i="1"/>
  <c r="U16" i="2" s="1"/>
  <c r="U18" i="2" s="1"/>
  <c r="EL126" i="1"/>
  <c r="AT22" i="1"/>
  <c r="EN18" i="1"/>
  <c r="P131" i="1"/>
  <c r="AW18" i="1"/>
  <c r="F132" i="1"/>
  <c r="EO18" i="1"/>
  <c r="P132" i="1"/>
  <c r="F128" i="1"/>
  <c r="O18" i="1"/>
  <c r="AU18" i="1"/>
  <c r="F145" i="1"/>
  <c r="AV18" i="1"/>
  <c r="F131" i="1"/>
  <c r="AR18" i="1"/>
  <c r="F153" i="1"/>
  <c r="EQ18" i="1"/>
  <c r="P134" i="1"/>
  <c r="AY18" i="1"/>
  <c r="F134" i="1"/>
  <c r="AS18" i="1"/>
  <c r="F143" i="1"/>
  <c r="Q18" i="1"/>
  <c r="F138" i="1"/>
  <c r="I16" i="2"/>
  <c r="I18" i="2" s="1"/>
  <c r="E18" i="2"/>
  <c r="EM18" i="1"/>
  <c r="P145" i="1"/>
  <c r="EK22" i="1" l="1"/>
  <c r="DQ239" i="6"/>
  <c r="J251" i="6" s="1"/>
  <c r="DU239" i="6"/>
  <c r="P124" i="1"/>
  <c r="DP239" i="6"/>
  <c r="EK126" i="1"/>
  <c r="EK18" i="1" s="1"/>
  <c r="P114" i="1"/>
  <c r="T16" i="2" s="1"/>
  <c r="T18" i="2" s="1"/>
  <c r="EJ22" i="1"/>
  <c r="EJ126" i="1"/>
  <c r="P153" i="1" s="1"/>
  <c r="DG18" i="1"/>
  <c r="F144" i="1"/>
  <c r="EL18" i="1"/>
  <c r="P144" i="1"/>
  <c r="J249" i="6" l="1"/>
  <c r="J256" i="6" s="1"/>
  <c r="J239" i="6"/>
  <c r="P143" i="1"/>
  <c r="X16" i="2"/>
  <c r="X18" i="2" s="1"/>
  <c r="EJ18" i="1"/>
  <c r="J38" i="6" l="1"/>
  <c r="J257" i="6"/>
  <c r="J258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<sst xmlns="http://schemas.openxmlformats.org/spreadsheetml/2006/main" count="5591" uniqueCount="561">
  <si>
    <t>Smeta.RU  (495) 974-1589</t>
  </si>
  <si>
    <t>_PS_</t>
  </si>
  <si>
    <t>Smeta.RU</t>
  </si>
  <si>
    <t/>
  </si>
  <si>
    <t>Новое строительство. Строительство 3БКТП 2х400 6/10/0,4 кВ от 25.03.2019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</si>
  <si>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</si>
  <si>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</si>
  <si>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</si>
  <si>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</si>
  <si>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</si>
  <si>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</si>
  <si>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</si>
  <si>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</si>
  <si>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</si>
  <si>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</si>
  <si>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</si>
  <si>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</si>
  <si>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</si>
  <si>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</si>
  <si>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</si>
  <si>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</si>
  <si>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</si>
  <si>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</si>
  <si>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</si>
  <si>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</si>
  <si>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</si>
  <si>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</si>
  <si>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</si>
  <si>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</si>
  <si>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</si>
  <si>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</si>
  <si>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</si>
  <si>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</si>
  <si>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</si>
  <si>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</si>
  <si>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</si>
  <si>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</si>
  <si>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</si>
  <si>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</si>
  <si>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</si>
  <si>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</si>
  <si>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</si>
  <si>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</si>
  <si>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</si>
  <si>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</si>
  <si>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</si>
  <si>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</si>
  <si>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</si>
  <si>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</si>
  <si>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</si>
  <si>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</si>
  <si>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</si>
  <si>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</si>
  <si>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</si>
  <si>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</si>
  <si>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</si>
  <si>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</si>
  <si>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</si>
  <si>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</si>
  <si>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</si>
  <si>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</si>
  <si>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</si>
  <si>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</si>
  <si>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</si>
  <si>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</si>
  <si>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</si>
  <si>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</si>
  <si>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</si>
  <si>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</si>
  <si>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</si>
  <si>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</si>
  <si>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</si>
  <si>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</si>
  <si>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</si>
  <si>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</si>
  <si>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</si>
  <si>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</si>
  <si>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</si>
  <si>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</si>
  <si>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</si>
  <si>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</si>
  <si>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</si>
  <si>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</si>
  <si>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</si>
  <si>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</si>
  <si>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</si>
  <si>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</si>
  <si>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</si>
  <si>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</si>
  <si>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</si>
  <si>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</si>
  <si>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</si>
  <si>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</si>
  <si>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</si>
  <si>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</si>
  <si>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</si>
  <si>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</si>
  <si>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</si>
  <si>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</si>
  <si>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</si>
  <si>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</si>
  <si>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</si>
  <si>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</si>
  <si>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</si>
  <si>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</si>
  <si>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</si>
  <si>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</si>
  <si>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</si>
  <si>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</si>
  <si>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</si>
  <si>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</si>
  <si>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</si>
  <si>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</si>
  <si>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</si>
  <si>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</si>
  <si>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</si>
  <si>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</si>
  <si>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</si>
  <si>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</si>
  <si>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</si>
  <si>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</si>
  <si>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</si>
  <si>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</si>
  <si>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</si>
  <si>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3х блочная комплектная трансформаторная подстанция 3БКТП630/10/0,4 (2х0,4 МВА) в комплекте с 2мя трансформаторамм ТМГ 400/10/0,4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</si>
  <si>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</si>
  <si>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</si>
  <si>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</si>
  <si>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</si>
  <si>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</si>
  <si>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[3 892 700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</si>
  <si>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</si>
  <si>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</si>
  <si>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</si>
  <si>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</si>
  <si>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</si>
  <si>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</si>
  <si>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</si>
  <si>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</si>
  <si>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</si>
  <si>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</si>
  <si>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</si>
  <si>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</si>
  <si>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</si>
  <si>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</si>
  <si>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</si>
  <si>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</si>
  <si>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</si>
  <si>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</si>
  <si>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</si>
  <si>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</si>
  <si>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</si>
  <si>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</si>
  <si>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</si>
  <si>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</si>
  <si>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</si>
  <si>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</si>
  <si>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</si>
  <si>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</si>
  <si>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</si>
  <si>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</si>
  <si>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</si>
  <si>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</si>
  <si>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</si>
  <si>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</si>
  <si>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</si>
  <si>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</si>
  <si>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</si>
  <si>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</si>
  <si>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</si>
  <si>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</si>
  <si>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</si>
  <si>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</si>
  <si>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</si>
  <si>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</si>
  <si>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</si>
  <si>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</si>
  <si>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</si>
  <si>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</si>
  <si>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</si>
  <si>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</si>
  <si>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</si>
  <si>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</si>
  <si>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</si>
  <si>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</si>
  <si>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</si>
  <si>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</si>
  <si>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</si>
  <si>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</si>
  <si>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</si>
  <si>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</si>
  <si>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</si>
  <si>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</si>
  <si>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</si>
  <si>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</si>
  <si>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</si>
  <si>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</si>
  <si>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</si>
  <si>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</si>
  <si>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</si>
  <si>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</si>
  <si>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</si>
  <si>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</si>
  <si>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</si>
  <si>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</si>
  <si>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</si>
  <si>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</si>
  <si>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</si>
  <si>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</si>
  <si>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</si>
  <si>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</si>
  <si>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</si>
  <si>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</si>
  <si>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</si>
  <si>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</si>
  <si>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</si>
  <si>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</si>
  <si>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</si>
  <si>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</si>
  <si>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</si>
  <si>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</si>
  <si>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</si>
  <si>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</si>
  <si>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</si>
  <si>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</si>
  <si>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</si>
  <si>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</si>
  <si>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</si>
  <si>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</si>
  <si>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</si>
  <si>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</si>
  <si>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</si>
  <si>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</si>
  <si>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</si>
  <si>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</si>
  <si>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</si>
  <si>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</si>
  <si>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</si>
  <si>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</si>
  <si>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</si>
  <si>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</si>
  <si>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</si>
  <si>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</si>
  <si>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</si>
  <si>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</si>
  <si>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</si>
  <si>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</si>
  <si>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</si>
  <si>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</si>
  <si>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</si>
  <si>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</si>
  <si>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</si>
  <si>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</si>
  <si>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</si>
  <si>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</si>
  <si>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</si>
  <si>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</si>
  <si>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</si>
  <si>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</si>
  <si>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</si>
  <si>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</si>
  <si>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</si>
  <si>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</si>
  <si>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</si>
  <si>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</si>
  <si>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</si>
  <si>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</si>
  <si>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</si>
  <si>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</si>
  <si>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</si>
  <si>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</si>
  <si>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</si>
  <si>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</si>
  <si>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</si>
  <si>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</si>
  <si>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</si>
  <si>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</si>
  <si>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</si>
  <si>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</si>
  <si>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</si>
  <si>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</si>
  <si>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</si>
  <si>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</si>
  <si>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</si>
  <si>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</si>
  <si>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</si>
  <si>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</si>
  <si>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</si>
  <si>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</si>
  <si>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</si>
  <si>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</si>
  <si>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</si>
  <si>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</si>
  <si>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</si>
  <si>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</si>
  <si>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</si>
  <si>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</si>
  <si>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</si>
  <si>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</si>
  <si>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</si>
  <si>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</si>
  <si>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</si>
  <si>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</si>
  <si>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</si>
  <si>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</si>
  <si>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</si>
  <si>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</si>
  <si>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</si>
  <si>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</si>
  <si>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</si>
  <si>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</si>
  <si>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</si>
  <si>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</si>
  <si>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</si>
  <si>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</si>
  <si>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</si>
  <si>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</si>
  <si>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</si>
  <si>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</si>
  <si>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</si>
  <si>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</si>
  <si>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</si>
  <si>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</si>
  <si>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</si>
  <si>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</si>
  <si>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</si>
  <si>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</si>
  <si>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</si>
  <si>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</si>
  <si>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</si>
  <si>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</si>
  <si>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</si>
  <si>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</si>
  <si>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</si>
  <si>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</si>
  <si>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</si>
  <si>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</si>
  <si>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</si>
  <si>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</si>
  <si>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</si>
  <si>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</si>
  <si>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</si>
  <si>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</si>
  <si>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</si>
  <si>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</si>
  <si>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</si>
  <si>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</si>
  <si>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</si>
  <si>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</si>
  <si>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</si>
  <si>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</si>
  <si>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</si>
  <si>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</si>
  <si>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</si>
  <si>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</si>
  <si>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</si>
  <si>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</si>
  <si>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</si>
  <si>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</si>
  <si>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</si>
  <si>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</si>
  <si>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</si>
  <si>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</si>
  <si>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</si>
  <si>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</si>
  <si>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</si>
  <si>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</si>
  <si>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</si>
  <si>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</si>
  <si>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</si>
  <si>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</si>
  <si>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</si>
  <si>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</si>
  <si>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</si>
  <si>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</si>
  <si>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</si>
  <si>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</si>
  <si>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</si>
  <si>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</si>
  <si>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</si>
  <si>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</si>
  <si>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</si>
  <si>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</si>
  <si>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</si>
  <si>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</si>
  <si>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</si>
  <si>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</si>
  <si>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</si>
  <si>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</si>
  <si>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</si>
  <si>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</si>
  <si>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</si>
  <si>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</si>
  <si>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</si>
  <si>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</si>
  <si>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</si>
  <si>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</si>
  <si>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</si>
  <si>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</si>
  <si>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</si>
  <si>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</si>
  <si>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</si>
  <si>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</si>
  <si>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</si>
  <si>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</si>
  <si>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</si>
  <si>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</si>
  <si>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</si>
  <si>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</si>
  <si>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</si>
  <si>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</si>
  <si>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</si>
  <si>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</si>
  <si>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</si>
  <si>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</si>
  <si>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</si>
  <si>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</si>
  <si>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</si>
  <si>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</si>
  <si>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</si>
  <si>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</si>
  <si>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</si>
  <si>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</si>
  <si>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</si>
  <si>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</si>
  <si>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</si>
  <si>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</si>
  <si>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</si>
  <si>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</si>
  <si>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</si>
  <si>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</si>
  <si>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</si>
  <si>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</si>
  <si>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</si>
  <si>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</si>
  <si>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</si>
  <si>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</si>
  <si>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</si>
  <si>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</si>
  <si>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</si>
  <si>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</si>
  <si>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</si>
  <si>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</si>
  <si>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</si>
  <si>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</si>
  <si>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</si>
  <si>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</si>
  <si>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</si>
  <si>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</si>
  <si>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</si>
  <si>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</si>
  <si>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</si>
  <si>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</si>
  <si>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</si>
  <si>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</si>
  <si>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</si>
  <si>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</si>
  <si>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</si>
  <si>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</si>
  <si>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</si>
  <si>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</si>
  <si>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</si>
  <si>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</si>
  <si>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</si>
  <si>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</si>
  <si>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</si>
  <si>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</si>
  <si>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</si>
  <si>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</si>
  <si>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</si>
  <si>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</si>
  <si>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</si>
  <si>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</si>
  <si>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</si>
  <si>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</si>
  <si>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</si>
  <si>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</si>
  <si>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</si>
  <si>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</si>
  <si>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</si>
  <si>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</si>
  <si>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</si>
  <si>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</si>
  <si>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</si>
  <si>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</si>
  <si>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</si>
  <si>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</si>
  <si>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</si>
  <si>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</si>
  <si>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</si>
  <si>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</si>
  <si>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</si>
  <si>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</si>
  <si>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</si>
  <si>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</si>
  <si>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</si>
  <si>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</si>
  <si>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</si>
  <si>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</si>
  <si>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</si>
  <si>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</si>
  <si>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</si>
  <si>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</si>
  <si>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</si>
  <si>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</si>
  <si>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</si>
  <si>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</si>
  <si>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</si>
  <si>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</si>
  <si>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</si>
  <si>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</si>
  <si>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</si>
  <si>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</si>
  <si>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</si>
  <si>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</si>
  <si>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</si>
  <si>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[3 892 700 /  7,5] = 519026.67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</si>
  <si>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</si>
  <si>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</si>
  <si>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</si>
  <si>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</si>
  <si>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</si>
  <si>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</si>
  <si>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</si>
  <si>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</si>
  <si>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</si>
  <si>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</si>
  <si>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</si>
  <si>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</si>
  <si>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</si>
  <si>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</si>
  <si>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</si>
  <si>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</si>
  <si>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</si>
  <si>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</si>
  <si>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</si>
  <si>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</si>
  <si>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</si>
  <si>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</si>
  <si>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</si>
  <si>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</si>
  <si>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</si>
  <si>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</si>
  <si>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</si>
  <si>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</si>
  <si>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</si>
  <si>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</si>
  <si>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</si>
  <si>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</si>
  <si>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</si>
  <si>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</si>
  <si>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</si>
  <si>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</si>
  <si>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</si>
  <si>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</si>
  <si>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</si>
  <si>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</si>
  <si>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</si>
  <si>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</si>
  <si>
    <t>Подрядчик:</t>
  </si>
  <si>
    <t>Строительство 3БКТП 2х400 6/10/0,4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</si>
</sst>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8"/>
  <sheetViews>
    <sheetView tabSelected="1" topLeftCell="A234" zoomScale="102" zoomScaleNormal="102" workbookViewId="0">
      <selection activeCell="G251" sqref="G251"/>
    </sheetView>
  </sheetViews>
  <sheetFormatPr defaultRowHeight="12.75" outlineLevelRow="1" x14ac:dyDescent="0.2"/>
  <cols>
    <col min="1" max="1" width="4.7109375" style="126" customWidth="1"/>
    <col min="2" max="2" width="16.7109375" style="126" customWidth="1"/>
    <col min="3" max="3" width="36.7109375" style="126" customWidth="1"/>
    <col min="4" max="4" width="9.7109375" style="126" customWidth="1"/>
    <col min="5" max="5" width="7.7109375" style="126" customWidth="1"/>
    <col min="6" max="6" width="8.7109375" style="126" customWidth="1"/>
    <col min="7" max="7" width="13.7109375" style="126" customWidth="1"/>
    <col min="8" max="9" width="8.7109375" style="126" customWidth="1"/>
    <col min="10" max="10" width="13.7109375" style="126" customWidth="1"/>
    <col min="11" max="11" width="10.7109375" style="126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440</v>
      </c>
    </row>
    <row r="2" spans="1:255" hidden="1" outlineLevel="1" x14ac:dyDescent="0.2">
      <c r="H2" s="84" t="s">
        <v>441</v>
      </c>
      <c r="I2" s="84"/>
      <c r="J2" s="84"/>
      <c r="K2" s="84"/>
    </row>
    <row r="3" spans="1:255" hidden="1" outlineLevel="1" x14ac:dyDescent="0.2">
      <c r="H3" s="84" t="s">
        <v>442</v>
      </c>
      <c r="I3" s="84"/>
      <c r="J3" s="84"/>
      <c r="K3" s="84"/>
    </row>
    <row r="4" spans="1:255" hidden="1" outlineLevel="1" x14ac:dyDescent="0.2">
      <c r="H4" s="84" t="s">
        <v>443</v>
      </c>
      <c r="I4" s="84"/>
      <c r="J4" s="84"/>
      <c r="K4" s="84"/>
    </row>
    <row r="5" spans="1:255" s="12" customFormat="1" ht="11.25" hidden="1" outlineLevel="1" x14ac:dyDescent="0.2">
      <c r="J5" s="85" t="s">
        <v>444</v>
      </c>
      <c r="K5" s="86"/>
    </row>
    <row r="6" spans="1:255" s="14" customFormat="1" ht="9.75" hidden="1" outlineLevel="1" x14ac:dyDescent="0.2">
      <c r="I6" s="15" t="s">
        <v>445</v>
      </c>
      <c r="J6" s="95" t="s">
        <v>446</v>
      </c>
      <c r="K6" s="96"/>
    </row>
    <row r="7" spans="1:255" hidden="1" outlineLevel="1" x14ac:dyDescent="0.2">
      <c r="A7" s="16" t="s">
        <v>447</v>
      </c>
      <c r="B7" s="127"/>
      <c r="C7" s="97"/>
      <c r="D7" s="97"/>
      <c r="E7" s="97"/>
      <c r="F7" s="97"/>
      <c r="G7" s="97"/>
      <c r="I7" s="15" t="s">
        <v>448</v>
      </c>
      <c r="J7" s="83"/>
      <c r="K7" s="128"/>
      <c r="BR7" s="17">
        <f>C7</f>
        <v>0</v>
      </c>
      <c r="IU7" s="18"/>
    </row>
    <row r="8" spans="1:255" hidden="1" outlineLevel="1" x14ac:dyDescent="0.2">
      <c r="A8" s="16" t="s">
        <v>449</v>
      </c>
      <c r="B8" s="127"/>
      <c r="C8" s="100"/>
      <c r="D8" s="100"/>
      <c r="E8" s="100"/>
      <c r="F8" s="100"/>
      <c r="G8" s="100"/>
      <c r="I8" s="15" t="s">
        <v>448</v>
      </c>
      <c r="J8" s="83"/>
      <c r="K8" s="128"/>
      <c r="BR8" s="17">
        <f>C8</f>
        <v>0</v>
      </c>
      <c r="IU8" s="18"/>
    </row>
    <row r="9" spans="1:255" hidden="1" outlineLevel="1" x14ac:dyDescent="0.2">
      <c r="A9" s="16" t="s">
        <v>450</v>
      </c>
      <c r="B9" s="127"/>
      <c r="C9" s="100"/>
      <c r="D9" s="100"/>
      <c r="E9" s="100"/>
      <c r="F9" s="100"/>
      <c r="G9" s="100"/>
      <c r="I9" s="15" t="s">
        <v>448</v>
      </c>
      <c r="J9" s="83"/>
      <c r="K9" s="128"/>
      <c r="BR9" s="17">
        <f>C9</f>
        <v>0</v>
      </c>
      <c r="IU9" s="18"/>
    </row>
    <row r="10" spans="1:255" hidden="1" outlineLevel="1" x14ac:dyDescent="0.2">
      <c r="A10" s="16" t="s">
        <v>451</v>
      </c>
      <c r="B10" s="127"/>
      <c r="C10" s="100"/>
      <c r="D10" s="100"/>
      <c r="E10" s="100"/>
      <c r="F10" s="100"/>
      <c r="G10" s="100"/>
      <c r="I10" s="15" t="s">
        <v>448</v>
      </c>
      <c r="J10" s="83"/>
      <c r="K10" s="128"/>
      <c r="BR10" s="17">
        <f>C10</f>
        <v>0</v>
      </c>
      <c r="IU10" s="18"/>
    </row>
    <row r="11" spans="1:255" hidden="1" outlineLevel="1" x14ac:dyDescent="0.2">
      <c r="A11" s="16" t="s">
        <v>452</v>
      </c>
      <c r="C11" s="98"/>
      <c r="D11" s="100"/>
      <c r="E11" s="100"/>
      <c r="F11" s="100"/>
      <c r="G11" s="100"/>
      <c r="H11" s="12"/>
      <c r="I11" s="12"/>
      <c r="J11" s="83"/>
      <c r="K11" s="86"/>
      <c r="BS11" s="20">
        <f>C11</f>
        <v>0</v>
      </c>
      <c r="IU11" s="18"/>
    </row>
    <row r="12" spans="1:255" hidden="1" outlineLevel="1" x14ac:dyDescent="0.2">
      <c r="A12" s="16" t="s">
        <v>453</v>
      </c>
      <c r="C12" s="98" t="s">
        <v>4</v>
      </c>
      <c r="D12" s="100"/>
      <c r="E12" s="100"/>
      <c r="F12" s="100"/>
      <c r="G12" s="100"/>
      <c r="H12" s="12"/>
      <c r="I12" s="12"/>
      <c r="J12" s="83"/>
      <c r="K12" s="86"/>
      <c r="BS12" s="20" t="str">
        <f>C12</f>
        <v>Новое строительство. Строительство 3БКТП 2х400 6/10/0,4 кВ от 25.03.2019</v>
      </c>
      <c r="IU12" s="18"/>
    </row>
    <row r="13" spans="1:255" hidden="1" outlineLevel="1" x14ac:dyDescent="0.2">
      <c r="A13" s="16" t="s">
        <v>454</v>
      </c>
      <c r="C13" s="99"/>
      <c r="D13" s="129"/>
      <c r="E13" s="129"/>
      <c r="F13" s="129"/>
      <c r="G13" s="129"/>
      <c r="I13" s="15" t="s">
        <v>455</v>
      </c>
      <c r="J13" s="83"/>
      <c r="K13" s="86"/>
      <c r="BS13" s="20">
        <f>C13</f>
        <v>0</v>
      </c>
      <c r="IU13" s="18"/>
    </row>
    <row r="14" spans="1:255" hidden="1" outlineLevel="1" x14ac:dyDescent="0.2">
      <c r="G14" s="106" t="s">
        <v>456</v>
      </c>
      <c r="H14" s="106"/>
      <c r="I14" s="21" t="s">
        <v>457</v>
      </c>
      <c r="J14" s="107"/>
      <c r="K14" s="130"/>
      <c r="BW14" s="23">
        <f>J14</f>
        <v>0</v>
      </c>
      <c r="IU14" s="18"/>
    </row>
    <row r="15" spans="1:255" hidden="1" outlineLevel="1" x14ac:dyDescent="0.2">
      <c r="I15" s="22" t="s">
        <v>458</v>
      </c>
      <c r="J15" s="108"/>
      <c r="K15" s="131"/>
    </row>
    <row r="16" spans="1:255" s="14" customFormat="1" hidden="1" outlineLevel="1" x14ac:dyDescent="0.2">
      <c r="I16" s="15" t="s">
        <v>459</v>
      </c>
      <c r="J16" s="109"/>
      <c r="K16" s="110"/>
    </row>
    <row r="17" spans="1:255" hidden="1" outlineLevel="1" x14ac:dyDescent="0.2"/>
    <row r="18" spans="1:255" hidden="1" outlineLevel="1" x14ac:dyDescent="0.2">
      <c r="G18" s="87" t="s">
        <v>460</v>
      </c>
      <c r="H18" s="87" t="s">
        <v>461</v>
      </c>
      <c r="I18" s="87" t="s">
        <v>462</v>
      </c>
      <c r="J18" s="89"/>
    </row>
    <row r="19" spans="1:255" ht="13.5" hidden="1" outlineLevel="1" thickBot="1" x14ac:dyDescent="0.25">
      <c r="G19" s="88"/>
      <c r="H19" s="88"/>
      <c r="I19" s="24" t="s">
        <v>463</v>
      </c>
      <c r="J19" s="25" t="s">
        <v>464</v>
      </c>
    </row>
    <row r="20" spans="1:255" ht="14.25" hidden="1" outlineLevel="1" thickBot="1" x14ac:dyDescent="0.3">
      <c r="C20" s="93" t="s">
        <v>465</v>
      </c>
      <c r="D20" s="132"/>
      <c r="E20" s="132"/>
      <c r="F20" s="101"/>
      <c r="G20" s="26"/>
      <c r="H20" s="27"/>
      <c r="I20" s="28"/>
      <c r="J20" s="29"/>
      <c r="K20" s="30"/>
    </row>
    <row r="21" spans="1:255" ht="13.5" hidden="1" outlineLevel="1" x14ac:dyDescent="0.25">
      <c r="C21" s="93" t="s">
        <v>466</v>
      </c>
      <c r="D21" s="132"/>
      <c r="E21" s="132"/>
      <c r="F21" s="132"/>
    </row>
    <row r="22" spans="1:255" hidden="1" outlineLevel="1" x14ac:dyDescent="0.2">
      <c r="A22" s="94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0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467</v>
      </c>
    </row>
    <row r="25" spans="1:255" hidden="1" outlineLevel="1" x14ac:dyDescent="0.2">
      <c r="A25" s="14" t="s">
        <v>468</v>
      </c>
    </row>
    <row r="26" spans="1:255" hidden="1" outlineLevel="1" x14ac:dyDescent="0.2">
      <c r="A26" s="14" t="s">
        <v>469</v>
      </c>
      <c r="B26" s="14"/>
      <c r="C26" s="14"/>
      <c r="D26" s="14"/>
      <c r="E26" s="103">
        <f>J256/1000</f>
        <v>4598.2006700000002</v>
      </c>
      <c r="F26" s="104"/>
      <c r="G26" s="14" t="s">
        <v>470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471</v>
      </c>
    </row>
    <row r="29" spans="1:255" outlineLevel="1" x14ac:dyDescent="0.2"/>
    <row r="30" spans="1:255" outlineLevel="1" x14ac:dyDescent="0.2">
      <c r="A30" s="16" t="s">
        <v>452</v>
      </c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453</v>
      </c>
      <c r="C31" s="111" t="s">
        <v>560</v>
      </c>
      <c r="D31" s="111"/>
      <c r="E31" s="111"/>
      <c r="F31" s="111"/>
      <c r="G31" s="111"/>
      <c r="H31" s="111"/>
      <c r="I31" s="111"/>
      <c r="J31" s="111"/>
      <c r="K31" s="111"/>
      <c r="BT31" s="33" t="str">
        <f>C31</f>
        <v>Строительство 3БКТП 2х400 6/10/0,4 кВ</v>
      </c>
      <c r="IU31" s="18"/>
    </row>
    <row r="32" spans="1:255" outlineLevel="1" x14ac:dyDescent="0.2">
      <c r="A32" s="16" t="s">
        <v>472</v>
      </c>
      <c r="C32" s="112" t="s">
        <v>473</v>
      </c>
      <c r="D32" s="105"/>
      <c r="E32" s="105"/>
      <c r="F32" s="105"/>
      <c r="G32" s="105"/>
      <c r="H32" s="105"/>
      <c r="I32" s="105"/>
      <c r="J32" s="105"/>
      <c r="K32" s="105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2" t="s">
        <v>556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255" outlineLevel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Y35" s="18">
        <v>3</v>
      </c>
      <c r="Z35" s="18" t="s">
        <v>474</v>
      </c>
      <c r="AA35" s="18"/>
      <c r="AB35" s="18" t="s">
        <v>475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476</v>
      </c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I37" s="35" t="s">
        <v>534</v>
      </c>
      <c r="J37" s="35" t="s">
        <v>477</v>
      </c>
    </row>
    <row r="38" spans="1:255" outlineLevel="1" x14ac:dyDescent="0.2">
      <c r="A38" s="14" t="s">
        <v>557</v>
      </c>
      <c r="G38" s="36" t="s">
        <v>478</v>
      </c>
      <c r="I38" s="37">
        <f>H256/1000</f>
        <v>573.19227999999987</v>
      </c>
      <c r="J38" s="37">
        <f>J256/1000</f>
        <v>4598.2006700000002</v>
      </c>
      <c r="K38" s="14" t="s">
        <v>479</v>
      </c>
    </row>
    <row r="39" spans="1:255" outlineLevel="1" x14ac:dyDescent="0.2">
      <c r="A39" s="14" t="s">
        <v>468</v>
      </c>
      <c r="G39" s="36" t="s">
        <v>480</v>
      </c>
      <c r="I39" s="37">
        <f>ET239</f>
        <v>1108.6727900000001</v>
      </c>
      <c r="J39" s="37">
        <f>CW239</f>
        <v>1108.6727900000001</v>
      </c>
      <c r="K39" s="14" t="s">
        <v>481</v>
      </c>
    </row>
    <row r="40" spans="1:255" ht="13.5" outlineLevel="1" thickBot="1" x14ac:dyDescent="0.25">
      <c r="G40" s="36" t="s">
        <v>482</v>
      </c>
      <c r="I40" s="37">
        <f>(EW239+EY239)/1000</f>
        <v>11.978949999999998</v>
      </c>
      <c r="J40" s="37">
        <f>(CZ239+DB239)/1000</f>
        <v>219.21462</v>
      </c>
      <c r="K40" s="14" t="s">
        <v>479</v>
      </c>
    </row>
    <row r="41" spans="1:255" x14ac:dyDescent="0.2">
      <c r="A41" s="114" t="s">
        <v>483</v>
      </c>
      <c r="B41" s="116" t="s">
        <v>484</v>
      </c>
      <c r="C41" s="116" t="s">
        <v>485</v>
      </c>
      <c r="D41" s="116" t="s">
        <v>486</v>
      </c>
      <c r="E41" s="116" t="s">
        <v>487</v>
      </c>
      <c r="F41" s="116" t="s">
        <v>488</v>
      </c>
      <c r="G41" s="116" t="s">
        <v>489</v>
      </c>
      <c r="H41" s="116" t="s">
        <v>490</v>
      </c>
      <c r="I41" s="116" t="s">
        <v>491</v>
      </c>
      <c r="J41" s="116" t="s">
        <v>492</v>
      </c>
      <c r="K41" s="121" t="s">
        <v>558</v>
      </c>
    </row>
    <row r="42" spans="1:255" x14ac:dyDescent="0.2">
      <c r="A42" s="115"/>
      <c r="B42" s="117"/>
      <c r="C42" s="117"/>
      <c r="D42" s="117"/>
      <c r="E42" s="117"/>
      <c r="F42" s="117"/>
      <c r="G42" s="117"/>
      <c r="H42" s="117"/>
      <c r="I42" s="117"/>
      <c r="J42" s="117"/>
      <c r="K42" s="122"/>
    </row>
    <row r="43" spans="1:255" x14ac:dyDescent="0.2">
      <c r="A43" s="115"/>
      <c r="B43" s="117"/>
      <c r="C43" s="117"/>
      <c r="D43" s="117"/>
      <c r="E43" s="117"/>
      <c r="F43" s="117"/>
      <c r="G43" s="117"/>
      <c r="H43" s="117"/>
      <c r="I43" s="117"/>
      <c r="J43" s="117"/>
      <c r="K43" s="122"/>
    </row>
    <row r="44" spans="1:255" ht="13.5" thickBot="1" x14ac:dyDescent="0.25">
      <c r="A44" s="115"/>
      <c r="B44" s="117"/>
      <c r="C44" s="117"/>
      <c r="D44" s="117"/>
      <c r="E44" s="117"/>
      <c r="F44" s="117"/>
      <c r="G44" s="117"/>
      <c r="H44" s="117"/>
      <c r="I44" s="117"/>
      <c r="J44" s="117"/>
      <c r="K44" s="122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0.8</v>
      </c>
      <c r="F46" s="43">
        <f>Source!AK25</f>
        <v>3055.85</v>
      </c>
      <c r="G46" s="134" t="s">
        <v>3</v>
      </c>
      <c r="H46" s="43">
        <f>Source!AB25</f>
        <v>3055.85</v>
      </c>
      <c r="I46" s="43"/>
      <c r="J46" s="135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493</v>
      </c>
      <c r="D47" s="47"/>
      <c r="E47" s="48"/>
      <c r="F47" s="50">
        <v>105.85</v>
      </c>
      <c r="G47" s="136"/>
      <c r="H47" s="50">
        <f>Source!AF25</f>
        <v>105.85</v>
      </c>
      <c r="I47" s="50">
        <f>T47</f>
        <v>84.68</v>
      </c>
      <c r="J47" s="136">
        <v>18.3</v>
      </c>
      <c r="K47" s="51">
        <f>U47</f>
        <v>1549.64</v>
      </c>
      <c r="O47" s="18"/>
      <c r="P47" s="18"/>
      <c r="Q47" s="18"/>
      <c r="R47" s="18"/>
      <c r="S47" s="18"/>
      <c r="T47" s="18">
        <f>ROUND(Source!AF25*Source!AV25*Source!I25,2)</f>
        <v>84.68</v>
      </c>
      <c r="U47" s="18">
        <f>Source!S25</f>
        <v>1549.64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84.68</v>
      </c>
      <c r="GK47" s="18">
        <f>T47</f>
        <v>84.68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84.68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494</v>
      </c>
      <c r="D48" s="54"/>
      <c r="E48" s="55"/>
      <c r="F48" s="57">
        <v>2950</v>
      </c>
      <c r="G48" s="137"/>
      <c r="H48" s="57">
        <f>Source!AD25</f>
        <v>2950</v>
      </c>
      <c r="I48" s="57">
        <f>T48</f>
        <v>2360</v>
      </c>
      <c r="J48" s="137">
        <v>12.5</v>
      </c>
      <c r="K48" s="58">
        <f>U48</f>
        <v>29500</v>
      </c>
      <c r="O48" s="18"/>
      <c r="P48" s="18"/>
      <c r="Q48" s="18"/>
      <c r="R48" s="18"/>
      <c r="S48" s="18"/>
      <c r="T48" s="18">
        <f>ROUND(Source!AD25*Source!AV25*Source!I25,2)</f>
        <v>2360</v>
      </c>
      <c r="U48" s="18">
        <f>Source!Q25</f>
        <v>29500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2360</v>
      </c>
      <c r="GK48" s="18"/>
      <c r="GL48" s="18">
        <f>T48</f>
        <v>2360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2360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495</v>
      </c>
      <c r="D49" s="54"/>
      <c r="E49" s="55"/>
      <c r="F49" s="57">
        <v>398.25</v>
      </c>
      <c r="G49" s="137"/>
      <c r="H49" s="57">
        <f>Source!AE25</f>
        <v>398.25</v>
      </c>
      <c r="I49" s="57">
        <f>GM49</f>
        <v>318.60000000000002</v>
      </c>
      <c r="J49" s="137">
        <v>18.3</v>
      </c>
      <c r="K49" s="58">
        <f>Source!R25</f>
        <v>5830.38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318.60000000000002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496</v>
      </c>
      <c r="D50" s="54"/>
      <c r="E50" s="55">
        <v>95</v>
      </c>
      <c r="F50" s="138" t="s">
        <v>497</v>
      </c>
      <c r="G50" s="137"/>
      <c r="H50" s="57">
        <f>ROUND((Source!AF25*Source!AV25+Source!AE25*Source!AV25)*(Source!FX25)/100,2)</f>
        <v>478.9</v>
      </c>
      <c r="I50" s="57">
        <f>T50</f>
        <v>383.12</v>
      </c>
      <c r="J50" s="137" t="s">
        <v>498</v>
      </c>
      <c r="K50" s="58">
        <f>U50</f>
        <v>5977.82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383.12</v>
      </c>
      <c r="U50" s="18">
        <f>Source!X25</f>
        <v>5977.82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383.12</v>
      </c>
      <c r="GZ50" s="18"/>
      <c r="HA50" s="18"/>
      <c r="HB50" s="18">
        <f>T50</f>
        <v>383.12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499</v>
      </c>
      <c r="D51" s="54"/>
      <c r="E51" s="55">
        <v>50</v>
      </c>
      <c r="F51" s="138" t="s">
        <v>497</v>
      </c>
      <c r="G51" s="137"/>
      <c r="H51" s="57">
        <f>ROUND((Source!AF25*Source!AV25+Source!AE25*Source!AV25)*(Source!FY25)/100,2)</f>
        <v>252.05</v>
      </c>
      <c r="I51" s="57">
        <f>T51</f>
        <v>201.64</v>
      </c>
      <c r="J51" s="137" t="s">
        <v>500</v>
      </c>
      <c r="K51" s="58">
        <f>U51</f>
        <v>2952.01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201.64</v>
      </c>
      <c r="U51" s="18">
        <f>Source!Y25</f>
        <v>2952.01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201.64</v>
      </c>
      <c r="HA51" s="18"/>
      <c r="HB51" s="18">
        <f>T51</f>
        <v>201.64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501</v>
      </c>
      <c r="D52" s="63" t="s">
        <v>502</v>
      </c>
      <c r="E52" s="64">
        <v>13.57</v>
      </c>
      <c r="F52" s="65"/>
      <c r="G52" s="65"/>
      <c r="H52" s="65">
        <f>ROUND(Source!AH25,2)</f>
        <v>13.57</v>
      </c>
      <c r="I52" s="66">
        <f>Source!U25</f>
        <v>10.856000000000002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18">
        <f>R53</f>
        <v>3029.4399999999996</v>
      </c>
      <c r="I53" s="119"/>
      <c r="J53" s="118">
        <f>S53</f>
        <v>39979.47</v>
      </c>
      <c r="K53" s="120"/>
      <c r="O53" s="18"/>
      <c r="P53" s="18"/>
      <c r="Q53" s="18"/>
      <c r="R53" s="18">
        <f>SUM(T46:T52)</f>
        <v>3029.4399999999996</v>
      </c>
      <c r="S53" s="18">
        <f>SUM(U46:U52)</f>
        <v>39979.47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3029.4399999999996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48" x14ac:dyDescent="0.2">
      <c r="A54" s="68">
        <v>2</v>
      </c>
      <c r="B54" s="74" t="s">
        <v>23</v>
      </c>
      <c r="C54" s="69" t="s">
        <v>24</v>
      </c>
      <c r="D54" s="70" t="s">
        <v>15</v>
      </c>
      <c r="E54" s="71">
        <v>0.8</v>
      </c>
      <c r="F54" s="72">
        <f>Source!AK27</f>
        <v>527.5</v>
      </c>
      <c r="G54" s="139" t="s">
        <v>3</v>
      </c>
      <c r="H54" s="72">
        <f>Source!AB27</f>
        <v>527.5</v>
      </c>
      <c r="I54" s="72"/>
      <c r="J54" s="140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494</v>
      </c>
      <c r="D55" s="47"/>
      <c r="E55" s="48"/>
      <c r="F55" s="50">
        <v>527.5</v>
      </c>
      <c r="G55" s="136"/>
      <c r="H55" s="50">
        <f>Source!AD27</f>
        <v>527.5</v>
      </c>
      <c r="I55" s="50">
        <f>T55</f>
        <v>422</v>
      </c>
      <c r="J55" s="136">
        <v>12.5</v>
      </c>
      <c r="K55" s="51">
        <f>U55</f>
        <v>5275</v>
      </c>
      <c r="O55" s="18"/>
      <c r="P55" s="18"/>
      <c r="Q55" s="18"/>
      <c r="R55" s="18"/>
      <c r="S55" s="18"/>
      <c r="T55" s="18">
        <f>ROUND(Source!AD27*Source!AV27*Source!I27,2)</f>
        <v>422</v>
      </c>
      <c r="U55" s="18">
        <f>Source!Q27</f>
        <v>5275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422</v>
      </c>
      <c r="GK55" s="18"/>
      <c r="GL55" s="18">
        <f>T55</f>
        <v>422</v>
      </c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422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495</v>
      </c>
      <c r="D56" s="54"/>
      <c r="E56" s="55"/>
      <c r="F56" s="57">
        <v>102.89</v>
      </c>
      <c r="G56" s="137"/>
      <c r="H56" s="57">
        <f>Source!AE27</f>
        <v>102.89</v>
      </c>
      <c r="I56" s="57">
        <f>GM56</f>
        <v>82.31</v>
      </c>
      <c r="J56" s="137">
        <v>18.3</v>
      </c>
      <c r="K56" s="58">
        <f>Source!R27</f>
        <v>1506.31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>
        <f>ROUND(Source!AE27*Source!AV27*Source!I27,2)</f>
        <v>82.31</v>
      </c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496</v>
      </c>
      <c r="D57" s="54"/>
      <c r="E57" s="55">
        <v>95</v>
      </c>
      <c r="F57" s="138" t="s">
        <v>497</v>
      </c>
      <c r="G57" s="137"/>
      <c r="H57" s="57">
        <f>ROUND((Source!AF27*Source!AV27+Source!AE27*Source!AV27)*(Source!FX27)/100,2)</f>
        <v>97.75</v>
      </c>
      <c r="I57" s="57">
        <f>T57</f>
        <v>78.19</v>
      </c>
      <c r="J57" s="137" t="s">
        <v>498</v>
      </c>
      <c r="K57" s="58">
        <f>U57</f>
        <v>1220.1099999999999</v>
      </c>
      <c r="O57" s="18"/>
      <c r="P57" s="18"/>
      <c r="Q57" s="18"/>
      <c r="R57" s="18"/>
      <c r="S57" s="18"/>
      <c r="T57" s="18">
        <f>ROUND((ROUND(Source!AF27*Source!AV27*Source!I27,2)+ROUND(Source!AE27*Source!AV27*Source!I27,2))*(Source!FX27)/100,2)</f>
        <v>78.19</v>
      </c>
      <c r="U57" s="18">
        <f>Source!X27</f>
        <v>1220.1099999999999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>
        <f>T57</f>
        <v>78.19</v>
      </c>
      <c r="GZ57" s="18"/>
      <c r="HA57" s="18"/>
      <c r="HB57" s="18">
        <f>T57</f>
        <v>78.19</v>
      </c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3.5" thickBot="1" x14ac:dyDescent="0.25">
      <c r="A58" s="61"/>
      <c r="B58" s="62"/>
      <c r="C58" s="62" t="s">
        <v>499</v>
      </c>
      <c r="D58" s="63"/>
      <c r="E58" s="64">
        <v>50</v>
      </c>
      <c r="F58" s="141" t="s">
        <v>497</v>
      </c>
      <c r="G58" s="65"/>
      <c r="H58" s="66">
        <f>ROUND((Source!AF27*Source!AV27+Source!AE27*Source!AV27)*(Source!FY27)/100,2)</f>
        <v>51.45</v>
      </c>
      <c r="I58" s="66">
        <f>T58</f>
        <v>41.16</v>
      </c>
      <c r="J58" s="65" t="s">
        <v>500</v>
      </c>
      <c r="K58" s="142">
        <f>U58</f>
        <v>602.52</v>
      </c>
      <c r="O58" s="18"/>
      <c r="P58" s="18"/>
      <c r="Q58" s="18"/>
      <c r="R58" s="18"/>
      <c r="S58" s="18"/>
      <c r="T58" s="18">
        <f>ROUND((ROUND(Source!AF27*Source!AV27*Source!I27,2)+ROUND(Source!AE27*Source!AV27*Source!I27,2))*(Source!FY27)/100,2)</f>
        <v>41.16</v>
      </c>
      <c r="U58" s="18">
        <f>Source!Y27</f>
        <v>602.52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>
        <f>T58</f>
        <v>41.16</v>
      </c>
      <c r="HA58" s="18"/>
      <c r="HB58" s="18">
        <f>T58</f>
        <v>41.16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60"/>
      <c r="B59" s="59"/>
      <c r="C59" s="59"/>
      <c r="D59" s="59"/>
      <c r="E59" s="59"/>
      <c r="F59" s="59"/>
      <c r="G59" s="59"/>
      <c r="H59" s="118">
        <f>R59</f>
        <v>541.35</v>
      </c>
      <c r="I59" s="119"/>
      <c r="J59" s="118">
        <f>S59</f>
        <v>7097.6299999999992</v>
      </c>
      <c r="K59" s="120"/>
      <c r="O59" s="18"/>
      <c r="P59" s="18"/>
      <c r="Q59" s="18"/>
      <c r="R59" s="18">
        <f>SUM(T54:T58)</f>
        <v>541.35</v>
      </c>
      <c r="S59" s="18">
        <f>SUM(U54:U58)</f>
        <v>7097.6299999999992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>
        <f>R59</f>
        <v>541.35</v>
      </c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36" x14ac:dyDescent="0.2">
      <c r="A60" s="68">
        <v>3</v>
      </c>
      <c r="B60" s="74" t="s">
        <v>27</v>
      </c>
      <c r="C60" s="69" t="s">
        <v>28</v>
      </c>
      <c r="D60" s="70" t="s">
        <v>29</v>
      </c>
      <c r="E60" s="71">
        <v>0.3</v>
      </c>
      <c r="F60" s="72">
        <f>Source!AK29</f>
        <v>1583.82</v>
      </c>
      <c r="G60" s="139" t="s">
        <v>3</v>
      </c>
      <c r="H60" s="72">
        <f>Source!AB29</f>
        <v>1583.82</v>
      </c>
      <c r="I60" s="72"/>
      <c r="J60" s="140"/>
      <c r="K60" s="7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49"/>
      <c r="B61" s="46"/>
      <c r="C61" s="46" t="s">
        <v>493</v>
      </c>
      <c r="D61" s="47"/>
      <c r="E61" s="48"/>
      <c r="F61" s="50">
        <v>1583.82</v>
      </c>
      <c r="G61" s="136"/>
      <c r="H61" s="50">
        <f>Source!AF29</f>
        <v>1583.82</v>
      </c>
      <c r="I61" s="50">
        <f>T61</f>
        <v>475.15</v>
      </c>
      <c r="J61" s="136">
        <v>18.3</v>
      </c>
      <c r="K61" s="51">
        <f>U61</f>
        <v>8695.17</v>
      </c>
      <c r="O61" s="18"/>
      <c r="P61" s="18"/>
      <c r="Q61" s="18"/>
      <c r="R61" s="18"/>
      <c r="S61" s="18"/>
      <c r="T61" s="18">
        <f>ROUND(Source!AF29*Source!AV29*Source!I29,2)</f>
        <v>475.15</v>
      </c>
      <c r="U61" s="18">
        <f>Source!S29</f>
        <v>8695.17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>
        <f>T61</f>
        <v>475.15</v>
      </c>
      <c r="GK61" s="18">
        <f>T61</f>
        <v>475.15</v>
      </c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>
        <f>T61</f>
        <v>475.15</v>
      </c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496</v>
      </c>
      <c r="D62" s="54"/>
      <c r="E62" s="55">
        <v>80</v>
      </c>
      <c r="F62" s="138" t="s">
        <v>497</v>
      </c>
      <c r="G62" s="137"/>
      <c r="H62" s="57">
        <f>ROUND((Source!AF29*Source!AV29+Source!AE29*Source!AV29)*(Source!FX29)/100,2)</f>
        <v>1267.06</v>
      </c>
      <c r="I62" s="57">
        <f>T62</f>
        <v>380.12</v>
      </c>
      <c r="J62" s="137" t="s">
        <v>503</v>
      </c>
      <c r="K62" s="58">
        <f>U62</f>
        <v>5912.72</v>
      </c>
      <c r="O62" s="18"/>
      <c r="P62" s="18"/>
      <c r="Q62" s="18"/>
      <c r="R62" s="18"/>
      <c r="S62" s="18"/>
      <c r="T62" s="18">
        <f>ROUND((ROUND(Source!AF29*Source!AV29*Source!I29,2)+ROUND(Source!AE29*Source!AV29*Source!I29,2))*(Source!FX29)/100,2)</f>
        <v>380.12</v>
      </c>
      <c r="U62" s="18">
        <f>Source!X29</f>
        <v>5912.72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>
        <f>T62</f>
        <v>380.12</v>
      </c>
      <c r="GZ62" s="18"/>
      <c r="HA62" s="18"/>
      <c r="HB62" s="18">
        <f>T62</f>
        <v>380.12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499</v>
      </c>
      <c r="D63" s="54"/>
      <c r="E63" s="55">
        <v>45</v>
      </c>
      <c r="F63" s="138" t="s">
        <v>497</v>
      </c>
      <c r="G63" s="137"/>
      <c r="H63" s="57">
        <f>ROUND((Source!AF29*Source!AV29+Source!AE29*Source!AV29)*(Source!FY29)/100,2)</f>
        <v>712.72</v>
      </c>
      <c r="I63" s="57">
        <f>T63</f>
        <v>213.82</v>
      </c>
      <c r="J63" s="137" t="s">
        <v>504</v>
      </c>
      <c r="K63" s="58">
        <f>U63</f>
        <v>3130.26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ROUND((ROUND(Source!AF29*Source!AV29*Source!I29,2)+ROUND(Source!AE29*Source!AV29*Source!I29,2))*(Source!FY29)/100,2)</f>
        <v>213.82</v>
      </c>
      <c r="U63" s="18">
        <f>Source!Y29</f>
        <v>3130.26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>
        <f>T63</f>
        <v>213.82</v>
      </c>
      <c r="HA63" s="18"/>
      <c r="HB63" s="18">
        <f>T63</f>
        <v>213.82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3.5" thickBot="1" x14ac:dyDescent="0.25">
      <c r="A64" s="61"/>
      <c r="B64" s="62"/>
      <c r="C64" s="62" t="s">
        <v>501</v>
      </c>
      <c r="D64" s="63" t="s">
        <v>502</v>
      </c>
      <c r="E64" s="64">
        <v>189</v>
      </c>
      <c r="F64" s="65"/>
      <c r="G64" s="65"/>
      <c r="H64" s="65">
        <f>ROUND(Source!AH29,2)</f>
        <v>189</v>
      </c>
      <c r="I64" s="66">
        <f>Source!U29</f>
        <v>56.699999999999996</v>
      </c>
      <c r="J64" s="65"/>
      <c r="K64" s="6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60"/>
      <c r="B65" s="59"/>
      <c r="C65" s="59"/>
      <c r="D65" s="59"/>
      <c r="E65" s="59"/>
      <c r="F65" s="59"/>
      <c r="G65" s="59"/>
      <c r="H65" s="118">
        <f>R65</f>
        <v>1069.0899999999999</v>
      </c>
      <c r="I65" s="119"/>
      <c r="J65" s="118">
        <f>S65</f>
        <v>17738.150000000001</v>
      </c>
      <c r="K65" s="120"/>
      <c r="O65" s="18"/>
      <c r="P65" s="18"/>
      <c r="Q65" s="18"/>
      <c r="R65" s="18">
        <f>SUM(T60:T64)</f>
        <v>1069.0899999999999</v>
      </c>
      <c r="S65" s="18">
        <f>SUM(U60:U64)</f>
        <v>17738.150000000001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>
        <f>R65</f>
        <v>1069.0899999999999</v>
      </c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24" x14ac:dyDescent="0.2">
      <c r="A66" s="68">
        <v>4</v>
      </c>
      <c r="B66" s="74" t="s">
        <v>33</v>
      </c>
      <c r="C66" s="69" t="s">
        <v>34</v>
      </c>
      <c r="D66" s="70" t="s">
        <v>35</v>
      </c>
      <c r="E66" s="71">
        <v>13.2</v>
      </c>
      <c r="F66" s="72">
        <f>Source!AK31</f>
        <v>69.12</v>
      </c>
      <c r="G66" s="139" t="s">
        <v>3</v>
      </c>
      <c r="H66" s="72">
        <f>Source!AB31</f>
        <v>68.75</v>
      </c>
      <c r="I66" s="72"/>
      <c r="J66" s="140"/>
      <c r="K66" s="7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49"/>
      <c r="B67" s="46"/>
      <c r="C67" s="46" t="s">
        <v>493</v>
      </c>
      <c r="D67" s="47"/>
      <c r="E67" s="48"/>
      <c r="F67" s="50">
        <v>19.61</v>
      </c>
      <c r="G67" s="136"/>
      <c r="H67" s="50">
        <f>Source!AF31</f>
        <v>19.61</v>
      </c>
      <c r="I67" s="50">
        <f>T67</f>
        <v>258.85000000000002</v>
      </c>
      <c r="J67" s="136">
        <v>18.3</v>
      </c>
      <c r="K67" s="51">
        <f>U67</f>
        <v>4736.99</v>
      </c>
      <c r="O67" s="18"/>
      <c r="P67" s="18"/>
      <c r="Q67" s="18"/>
      <c r="R67" s="18"/>
      <c r="S67" s="18"/>
      <c r="T67" s="18">
        <f>ROUND(Source!AF31*Source!AV31*Source!I31,2)</f>
        <v>258.85000000000002</v>
      </c>
      <c r="U67" s="18">
        <f>Source!S31</f>
        <v>4736.99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258.85000000000002</v>
      </c>
      <c r="GK67" s="18">
        <f>T67</f>
        <v>258.85000000000002</v>
      </c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>
        <f>T67</f>
        <v>258.85000000000002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494</v>
      </c>
      <c r="D68" s="54"/>
      <c r="E68" s="55"/>
      <c r="F68" s="57">
        <v>49.14</v>
      </c>
      <c r="G68" s="137"/>
      <c r="H68" s="57">
        <f>Source!AD31</f>
        <v>49.14</v>
      </c>
      <c r="I68" s="57">
        <f>T68</f>
        <v>648.65</v>
      </c>
      <c r="J68" s="137">
        <v>12.5</v>
      </c>
      <c r="K68" s="58">
        <f>U68</f>
        <v>8108.1</v>
      </c>
      <c r="O68" s="18"/>
      <c r="P68" s="18"/>
      <c r="Q68" s="18"/>
      <c r="R68" s="18"/>
      <c r="S68" s="18"/>
      <c r="T68" s="18">
        <f>ROUND(Source!AD31*Source!AV31*Source!I31,2)</f>
        <v>648.65</v>
      </c>
      <c r="U68" s="18">
        <f>Source!Q31</f>
        <v>8108.1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648.65</v>
      </c>
      <c r="GK68" s="18"/>
      <c r="GL68" s="18">
        <f>T68</f>
        <v>648.65</v>
      </c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648.65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495</v>
      </c>
      <c r="D69" s="54"/>
      <c r="E69" s="55"/>
      <c r="F69" s="57">
        <v>5.56</v>
      </c>
      <c r="G69" s="137"/>
      <c r="H69" s="57">
        <f>Source!AE31</f>
        <v>5.56</v>
      </c>
      <c r="I69" s="57">
        <f>GM69</f>
        <v>73.39</v>
      </c>
      <c r="J69" s="137">
        <v>18.3</v>
      </c>
      <c r="K69" s="58">
        <f>Source!R31</f>
        <v>1343.07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>
        <f>ROUND(Source!AE31*Source!AV31*Source!I31,2)</f>
        <v>73.39</v>
      </c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496</v>
      </c>
      <c r="D70" s="54"/>
      <c r="E70" s="55">
        <v>122</v>
      </c>
      <c r="F70" s="138" t="s">
        <v>497</v>
      </c>
      <c r="G70" s="137"/>
      <c r="H70" s="57">
        <f>ROUND((Source!AF31*Source!AV31+Source!AE31*Source!AV31)*(Source!FX31)/100,2)</f>
        <v>30.71</v>
      </c>
      <c r="I70" s="57">
        <f>T70</f>
        <v>405.33</v>
      </c>
      <c r="J70" s="137" t="s">
        <v>505</v>
      </c>
      <c r="K70" s="58">
        <f>U70</f>
        <v>6323.26</v>
      </c>
      <c r="O70" s="18"/>
      <c r="P70" s="18"/>
      <c r="Q70" s="18"/>
      <c r="R70" s="18"/>
      <c r="S70" s="18"/>
      <c r="T70" s="18">
        <f>ROUND((ROUND(Source!AF31*Source!AV31*Source!I31,2)+ROUND(Source!AE31*Source!AV31*Source!I31,2))*(Source!FX31)/100,2)</f>
        <v>405.33</v>
      </c>
      <c r="U70" s="18">
        <f>Source!X31</f>
        <v>6323.26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>
        <f>T70</f>
        <v>405.33</v>
      </c>
      <c r="GZ70" s="18"/>
      <c r="HA70" s="18"/>
      <c r="HB70" s="18">
        <f>T70</f>
        <v>405.33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499</v>
      </c>
      <c r="D71" s="54"/>
      <c r="E71" s="55">
        <v>80</v>
      </c>
      <c r="F71" s="138" t="s">
        <v>497</v>
      </c>
      <c r="G71" s="137"/>
      <c r="H71" s="57">
        <f>ROUND((Source!AF31*Source!AV31+Source!AE31*Source!AV31)*(Source!FY31)/100,2)</f>
        <v>20.14</v>
      </c>
      <c r="I71" s="57">
        <f>T71</f>
        <v>265.79000000000002</v>
      </c>
      <c r="J71" s="137" t="s">
        <v>506</v>
      </c>
      <c r="K71" s="58">
        <f>U71</f>
        <v>3891.24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ROUND((ROUND(Source!AF31*Source!AV31*Source!I31,2)+ROUND(Source!AE31*Source!AV31*Source!I31,2))*(Source!FY31)/100,2)</f>
        <v>265.79000000000002</v>
      </c>
      <c r="U71" s="18">
        <f>Source!Y31</f>
        <v>3891.24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>
        <f>T71</f>
        <v>265.79000000000002</v>
      </c>
      <c r="HA71" s="18"/>
      <c r="HB71" s="18">
        <f>T71</f>
        <v>265.79000000000002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3.5" thickBot="1" x14ac:dyDescent="0.25">
      <c r="A72" s="61"/>
      <c r="B72" s="62"/>
      <c r="C72" s="62" t="s">
        <v>501</v>
      </c>
      <c r="D72" s="63" t="s">
        <v>502</v>
      </c>
      <c r="E72" s="64">
        <v>2.4</v>
      </c>
      <c r="F72" s="65"/>
      <c r="G72" s="65"/>
      <c r="H72" s="65">
        <f>ROUND(Source!AH31,2)</f>
        <v>2.4</v>
      </c>
      <c r="I72" s="66">
        <f>Source!U31</f>
        <v>31.679999999999996</v>
      </c>
      <c r="J72" s="65"/>
      <c r="K72" s="6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60"/>
      <c r="B73" s="59"/>
      <c r="C73" s="59"/>
      <c r="D73" s="59"/>
      <c r="E73" s="59"/>
      <c r="F73" s="59"/>
      <c r="G73" s="59"/>
      <c r="H73" s="118">
        <f>R73</f>
        <v>1578.62</v>
      </c>
      <c r="I73" s="119"/>
      <c r="J73" s="118">
        <f>S73</f>
        <v>23059.589999999997</v>
      </c>
      <c r="K73" s="120"/>
      <c r="O73" s="18"/>
      <c r="P73" s="18"/>
      <c r="Q73" s="18"/>
      <c r="R73" s="18">
        <f>SUM(T66:T72)</f>
        <v>1578.62</v>
      </c>
      <c r="S73" s="18">
        <f>SUM(U66:U72)</f>
        <v>23059.589999999997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>
        <f>R73</f>
        <v>1578.62</v>
      </c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8">
        <v>5</v>
      </c>
      <c r="B74" s="74" t="s">
        <v>40</v>
      </c>
      <c r="C74" s="69" t="s">
        <v>41</v>
      </c>
      <c r="D74" s="70" t="s">
        <v>29</v>
      </c>
      <c r="E74" s="71">
        <v>0.13200000000000001</v>
      </c>
      <c r="F74" s="72">
        <f>Source!AK33</f>
        <v>3897.23</v>
      </c>
      <c r="G74" s="139" t="s">
        <v>3</v>
      </c>
      <c r="H74" s="72">
        <f>Source!AB33</f>
        <v>2991.74</v>
      </c>
      <c r="I74" s="72"/>
      <c r="J74" s="140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49"/>
      <c r="B75" s="46"/>
      <c r="C75" s="46" t="s">
        <v>493</v>
      </c>
      <c r="D75" s="47"/>
      <c r="E75" s="48"/>
      <c r="F75" s="50">
        <v>1404</v>
      </c>
      <c r="G75" s="136"/>
      <c r="H75" s="50">
        <f>Source!AF33</f>
        <v>1404</v>
      </c>
      <c r="I75" s="50">
        <f>T75</f>
        <v>185.33</v>
      </c>
      <c r="J75" s="136">
        <v>18.3</v>
      </c>
      <c r="K75" s="51">
        <f>U75</f>
        <v>3391.5</v>
      </c>
      <c r="O75" s="18"/>
      <c r="P75" s="18"/>
      <c r="Q75" s="18"/>
      <c r="R75" s="18"/>
      <c r="S75" s="18"/>
      <c r="T75" s="18">
        <f>ROUND(Source!AF33*Source!AV33*Source!I33,2)</f>
        <v>185.33</v>
      </c>
      <c r="U75" s="18">
        <f>Source!S33</f>
        <v>3391.5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185.33</v>
      </c>
      <c r="GK75" s="18">
        <f>T75</f>
        <v>185.33</v>
      </c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>
        <f>T75</f>
        <v>185.33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494</v>
      </c>
      <c r="D76" s="54"/>
      <c r="E76" s="55"/>
      <c r="F76" s="57">
        <v>1587.74</v>
      </c>
      <c r="G76" s="137"/>
      <c r="H76" s="57">
        <f>Source!AD33</f>
        <v>1587.74</v>
      </c>
      <c r="I76" s="57">
        <f>T76</f>
        <v>209.58</v>
      </c>
      <c r="J76" s="137">
        <v>12.5</v>
      </c>
      <c r="K76" s="58">
        <f>U76</f>
        <v>2619.77</v>
      </c>
      <c r="O76" s="18"/>
      <c r="P76" s="18"/>
      <c r="Q76" s="18"/>
      <c r="R76" s="18"/>
      <c r="S76" s="18"/>
      <c r="T76" s="18">
        <f>ROUND(Source!AD33*Source!AV33*Source!I33,2)</f>
        <v>209.58</v>
      </c>
      <c r="U76" s="18">
        <f>Source!Q33</f>
        <v>2619.77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209.58</v>
      </c>
      <c r="GK76" s="18"/>
      <c r="GL76" s="18">
        <f>T76</f>
        <v>209.58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>
        <f>T76</f>
        <v>209.58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495</v>
      </c>
      <c r="D77" s="54"/>
      <c r="E77" s="55"/>
      <c r="F77" s="57">
        <v>244.51</v>
      </c>
      <c r="G77" s="137"/>
      <c r="H77" s="57">
        <f>Source!AE33</f>
        <v>244.51</v>
      </c>
      <c r="I77" s="57">
        <f>GM77</f>
        <v>32.28</v>
      </c>
      <c r="J77" s="137">
        <v>18.3</v>
      </c>
      <c r="K77" s="58">
        <f>Source!R33</f>
        <v>590.64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>
        <f>ROUND(Source!AE33*Source!AV33*Source!I33,2)</f>
        <v>32.28</v>
      </c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496</v>
      </c>
      <c r="D78" s="54"/>
      <c r="E78" s="55">
        <v>105</v>
      </c>
      <c r="F78" s="138" t="s">
        <v>497</v>
      </c>
      <c r="G78" s="137"/>
      <c r="H78" s="57">
        <f>ROUND((Source!AF33*Source!AV33+Source!AE33*Source!AV33)*(Source!FX33)/100,2)</f>
        <v>1730.94</v>
      </c>
      <c r="I78" s="57">
        <f>T78</f>
        <v>228.49</v>
      </c>
      <c r="J78" s="137" t="s">
        <v>507</v>
      </c>
      <c r="K78" s="58">
        <f>U78</f>
        <v>3544.1</v>
      </c>
      <c r="O78" s="18"/>
      <c r="P78" s="18"/>
      <c r="Q78" s="18"/>
      <c r="R78" s="18"/>
      <c r="S78" s="18"/>
      <c r="T78" s="18">
        <f>ROUND((ROUND(Source!AF33*Source!AV33*Source!I33,2)+ROUND(Source!AE33*Source!AV33*Source!I33,2))*(Source!FX33)/100,2)</f>
        <v>228.49</v>
      </c>
      <c r="U78" s="18">
        <f>Source!X33</f>
        <v>3544.1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>
        <f>T78</f>
        <v>228.49</v>
      </c>
      <c r="GZ78" s="18"/>
      <c r="HA78" s="18"/>
      <c r="HB78" s="18">
        <f>T78</f>
        <v>228.49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499</v>
      </c>
      <c r="D79" s="54"/>
      <c r="E79" s="55">
        <v>65</v>
      </c>
      <c r="F79" s="138" t="s">
        <v>497</v>
      </c>
      <c r="G79" s="137"/>
      <c r="H79" s="57">
        <f>ROUND((Source!AF33*Source!AV33+Source!AE33*Source!AV33)*(Source!FY33)/100,2)</f>
        <v>1071.53</v>
      </c>
      <c r="I79" s="57">
        <f>T79</f>
        <v>141.44999999999999</v>
      </c>
      <c r="J79" s="137" t="s">
        <v>508</v>
      </c>
      <c r="K79" s="58">
        <f>U79</f>
        <v>2070.71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ROUND((ROUND(Source!AF33*Source!AV33*Source!I33,2)+ROUND(Source!AE33*Source!AV33*Source!I33,2))*(Source!FY33)/100,2)</f>
        <v>141.44999999999999</v>
      </c>
      <c r="U79" s="18">
        <f>Source!Y33</f>
        <v>2070.71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>
        <f>T79</f>
        <v>141.44999999999999</v>
      </c>
      <c r="HA79" s="18"/>
      <c r="HB79" s="18">
        <f>T79</f>
        <v>141.44999999999999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3.5" thickBot="1" x14ac:dyDescent="0.25">
      <c r="A80" s="61"/>
      <c r="B80" s="62"/>
      <c r="C80" s="62" t="s">
        <v>501</v>
      </c>
      <c r="D80" s="63" t="s">
        <v>502</v>
      </c>
      <c r="E80" s="64">
        <v>180</v>
      </c>
      <c r="F80" s="65"/>
      <c r="G80" s="65"/>
      <c r="H80" s="65">
        <f>ROUND(Source!AH33,2)</f>
        <v>180</v>
      </c>
      <c r="I80" s="66">
        <f>Source!U33</f>
        <v>23.76</v>
      </c>
      <c r="J80" s="65"/>
      <c r="K80" s="6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60"/>
      <c r="B81" s="59"/>
      <c r="C81" s="59"/>
      <c r="D81" s="59"/>
      <c r="E81" s="59"/>
      <c r="F81" s="59"/>
      <c r="G81" s="59"/>
      <c r="H81" s="118">
        <f>R81</f>
        <v>764.85000000000014</v>
      </c>
      <c r="I81" s="119"/>
      <c r="J81" s="118">
        <f>S81</f>
        <v>11626.080000000002</v>
      </c>
      <c r="K81" s="120"/>
      <c r="O81" s="18"/>
      <c r="P81" s="18"/>
      <c r="Q81" s="18"/>
      <c r="R81" s="18">
        <f>SUM(T74:T80)</f>
        <v>764.85000000000014</v>
      </c>
      <c r="S81" s="18">
        <f>SUM(U74:U80)</f>
        <v>11626.080000000002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>
        <f>R81</f>
        <v>764.85000000000014</v>
      </c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8">
        <v>6</v>
      </c>
      <c r="B82" s="74" t="s">
        <v>46</v>
      </c>
      <c r="C82" s="69" t="s">
        <v>47</v>
      </c>
      <c r="D82" s="70" t="s">
        <v>48</v>
      </c>
      <c r="E82" s="71">
        <v>3</v>
      </c>
      <c r="F82" s="72">
        <f>Source!AK35</f>
        <v>6242.18</v>
      </c>
      <c r="G82" s="139" t="s">
        <v>3</v>
      </c>
      <c r="H82" s="72">
        <f>Source!AB35</f>
        <v>4752.41</v>
      </c>
      <c r="I82" s="72"/>
      <c r="J82" s="140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49"/>
      <c r="B83" s="46"/>
      <c r="C83" s="46" t="s">
        <v>493</v>
      </c>
      <c r="D83" s="47"/>
      <c r="E83" s="48"/>
      <c r="F83" s="50">
        <v>2328.04</v>
      </c>
      <c r="G83" s="136"/>
      <c r="H83" s="50">
        <f>Source!AF35</f>
        <v>2328.04</v>
      </c>
      <c r="I83" s="50">
        <f>T83</f>
        <v>6984.12</v>
      </c>
      <c r="J83" s="136">
        <v>18.3</v>
      </c>
      <c r="K83" s="51">
        <f>U83</f>
        <v>127809.4</v>
      </c>
      <c r="O83" s="18"/>
      <c r="P83" s="18"/>
      <c r="Q83" s="18"/>
      <c r="R83" s="18"/>
      <c r="S83" s="18"/>
      <c r="T83" s="18">
        <f>ROUND(Source!AF35*Source!AV35*Source!I35,2)</f>
        <v>6984.12</v>
      </c>
      <c r="U83" s="18">
        <f>Source!S35</f>
        <v>127809.4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>
        <f>T83</f>
        <v>6984.12</v>
      </c>
      <c r="GK83" s="18">
        <f>T83</f>
        <v>6984.12</v>
      </c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>
        <f>T83</f>
        <v>6984.12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6"/>
      <c r="B84" s="53"/>
      <c r="C84" s="53" t="s">
        <v>494</v>
      </c>
      <c r="D84" s="54"/>
      <c r="E84" s="55"/>
      <c r="F84" s="57">
        <v>2424.36</v>
      </c>
      <c r="G84" s="137"/>
      <c r="H84" s="57">
        <f>Source!AD35</f>
        <v>2424.36</v>
      </c>
      <c r="I84" s="57">
        <f>T84</f>
        <v>7273.08</v>
      </c>
      <c r="J84" s="137">
        <v>12.5</v>
      </c>
      <c r="K84" s="58">
        <f>U84</f>
        <v>90913.5</v>
      </c>
      <c r="O84" s="18"/>
      <c r="P84" s="18"/>
      <c r="Q84" s="18"/>
      <c r="R84" s="18"/>
      <c r="S84" s="18"/>
      <c r="T84" s="18">
        <f>ROUND(Source!AD35*Source!AV35*Source!I35,2)</f>
        <v>7273.08</v>
      </c>
      <c r="U84" s="18">
        <f>Source!Q35</f>
        <v>90913.5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7273.08</v>
      </c>
      <c r="GK84" s="18"/>
      <c r="GL84" s="18">
        <f>T84</f>
        <v>7273.08</v>
      </c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7273.08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495</v>
      </c>
      <c r="D85" s="54"/>
      <c r="E85" s="55"/>
      <c r="F85" s="57">
        <v>322.45999999999998</v>
      </c>
      <c r="G85" s="137"/>
      <c r="H85" s="57">
        <f>Source!AE35</f>
        <v>322.45999999999998</v>
      </c>
      <c r="I85" s="57">
        <f>GM85</f>
        <v>967.38</v>
      </c>
      <c r="J85" s="137">
        <v>18.3</v>
      </c>
      <c r="K85" s="58">
        <f>Source!R35</f>
        <v>17703.05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>
        <f>ROUND(Source!AE35*Source!AV35*Source!I35,2)</f>
        <v>967.38</v>
      </c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509</v>
      </c>
      <c r="D86" s="54"/>
      <c r="E86" s="55"/>
      <c r="F86" s="57">
        <v>1489.78</v>
      </c>
      <c r="G86" s="137"/>
      <c r="H86" s="57">
        <f>Source!AC35</f>
        <v>0.01</v>
      </c>
      <c r="I86" s="57">
        <f>T86</f>
        <v>0.03</v>
      </c>
      <c r="J86" s="137">
        <v>7.5</v>
      </c>
      <c r="K86" s="58">
        <f>U86</f>
        <v>0.23</v>
      </c>
      <c r="O86" s="18"/>
      <c r="P86" s="18"/>
      <c r="Q86" s="18"/>
      <c r="R86" s="18"/>
      <c r="S86" s="18"/>
      <c r="T86" s="18">
        <f>ROUND(Source!AC35*Source!AW35*Source!I35,2)</f>
        <v>0.03</v>
      </c>
      <c r="U86" s="18">
        <f>Source!P35</f>
        <v>0.23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0.03</v>
      </c>
      <c r="GK86" s="18"/>
      <c r="GL86" s="18"/>
      <c r="GM86" s="18"/>
      <c r="GN86" s="18">
        <f>T86</f>
        <v>0.03</v>
      </c>
      <c r="GO86" s="18"/>
      <c r="GP86" s="18">
        <f>T86</f>
        <v>0.03</v>
      </c>
      <c r="GQ86" s="18">
        <f>T86</f>
        <v>0.03</v>
      </c>
      <c r="GR86" s="18"/>
      <c r="GS86" s="18">
        <f>T86</f>
        <v>0.03</v>
      </c>
      <c r="GT86" s="18"/>
      <c r="GU86" s="18"/>
      <c r="GV86" s="18"/>
      <c r="GW86" s="18">
        <f>ROUND(Source!AG35*Source!I35,2)</f>
        <v>0</v>
      </c>
      <c r="GX86" s="18">
        <f>ROUND(Source!AJ35*Source!I35,2)</f>
        <v>0</v>
      </c>
      <c r="GY86" s="18"/>
      <c r="GZ86" s="18"/>
      <c r="HA86" s="18"/>
      <c r="HB86" s="18"/>
      <c r="HC86" s="18">
        <f>T86</f>
        <v>0.03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496</v>
      </c>
      <c r="D87" s="54"/>
      <c r="E87" s="55">
        <v>80</v>
      </c>
      <c r="F87" s="138" t="s">
        <v>497</v>
      </c>
      <c r="G87" s="137"/>
      <c r="H87" s="57">
        <f>ROUND((Source!AF35*Source!AV35+Source!AE35*Source!AV35)*(Source!FX35)/100,2)</f>
        <v>2120.4</v>
      </c>
      <c r="I87" s="57">
        <f>T87</f>
        <v>6361.2</v>
      </c>
      <c r="J87" s="137" t="s">
        <v>503</v>
      </c>
      <c r="K87" s="58">
        <f>U87</f>
        <v>98948.47</v>
      </c>
      <c r="O87" s="18"/>
      <c r="P87" s="18"/>
      <c r="Q87" s="18"/>
      <c r="R87" s="18"/>
      <c r="S87" s="18"/>
      <c r="T87" s="18">
        <f>ROUND((ROUND(Source!AF35*Source!AV35*Source!I35,2)+ROUND(Source!AE35*Source!AV35*Source!I35,2))*(Source!FX35)/100,2)</f>
        <v>6361.2</v>
      </c>
      <c r="U87" s="18">
        <f>Source!X35</f>
        <v>98948.47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>
        <f>T87</f>
        <v>6361.2</v>
      </c>
      <c r="GZ87" s="18"/>
      <c r="HA87" s="18"/>
      <c r="HB87" s="18"/>
      <c r="HC87" s="18">
        <f>T87</f>
        <v>6361.2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499</v>
      </c>
      <c r="D88" s="54"/>
      <c r="E88" s="55">
        <v>60</v>
      </c>
      <c r="F88" s="138" t="s">
        <v>497</v>
      </c>
      <c r="G88" s="137"/>
      <c r="H88" s="57">
        <f>ROUND((Source!AF35*Source!AV35+Source!AE35*Source!AV35)*(Source!FY35)/100,2)</f>
        <v>1590.3</v>
      </c>
      <c r="I88" s="57">
        <f>T88</f>
        <v>4770.8999999999996</v>
      </c>
      <c r="J88" s="137" t="s">
        <v>510</v>
      </c>
      <c r="K88" s="58">
        <f>U88</f>
        <v>69845.98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ROUND((ROUND(Source!AF35*Source!AV35*Source!I35,2)+ROUND(Source!AE35*Source!AV35*Source!I35,2))*(Source!FY35)/100,2)</f>
        <v>4770.8999999999996</v>
      </c>
      <c r="U88" s="18">
        <f>Source!Y35</f>
        <v>69845.98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>
        <f>T88</f>
        <v>4770.8999999999996</v>
      </c>
      <c r="HA88" s="18"/>
      <c r="HB88" s="18"/>
      <c r="HC88" s="18">
        <f>T88</f>
        <v>4770.8999999999996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3.5" thickBot="1" x14ac:dyDescent="0.25">
      <c r="A89" s="61"/>
      <c r="B89" s="62"/>
      <c r="C89" s="62" t="s">
        <v>501</v>
      </c>
      <c r="D89" s="63" t="s">
        <v>502</v>
      </c>
      <c r="E89" s="64">
        <v>242</v>
      </c>
      <c r="F89" s="65"/>
      <c r="G89" s="65"/>
      <c r="H89" s="65">
        <f>ROUND(Source!AH35,2)</f>
        <v>242</v>
      </c>
      <c r="I89" s="66">
        <f>Source!U35</f>
        <v>726</v>
      </c>
      <c r="J89" s="65"/>
      <c r="K89" s="6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60"/>
      <c r="B90" s="59"/>
      <c r="C90" s="59"/>
      <c r="D90" s="59"/>
      <c r="E90" s="59"/>
      <c r="F90" s="59"/>
      <c r="G90" s="59"/>
      <c r="H90" s="118">
        <f>R90</f>
        <v>25389.33</v>
      </c>
      <c r="I90" s="119"/>
      <c r="J90" s="118">
        <f>S90</f>
        <v>387517.57999999996</v>
      </c>
      <c r="K90" s="120"/>
      <c r="O90" s="18"/>
      <c r="P90" s="18"/>
      <c r="Q90" s="18"/>
      <c r="R90" s="18">
        <f>SUM(T82:T89)</f>
        <v>25389.33</v>
      </c>
      <c r="S90" s="18">
        <f>SUM(U82:U89)</f>
        <v>387517.57999999996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>
        <f>R90</f>
        <v>25389.33</v>
      </c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48" x14ac:dyDescent="0.2">
      <c r="A91" s="68">
        <v>7</v>
      </c>
      <c r="B91" s="74" t="s">
        <v>23</v>
      </c>
      <c r="C91" s="69" t="s">
        <v>24</v>
      </c>
      <c r="D91" s="70" t="s">
        <v>15</v>
      </c>
      <c r="E91" s="71">
        <v>7.4999999999999997E-2</v>
      </c>
      <c r="F91" s="72">
        <f>Source!AK37</f>
        <v>527.5</v>
      </c>
      <c r="G91" s="139" t="s">
        <v>3</v>
      </c>
      <c r="H91" s="72">
        <f>Source!AB37</f>
        <v>527.5</v>
      </c>
      <c r="I91" s="72"/>
      <c r="J91" s="140"/>
      <c r="K91" s="73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49"/>
      <c r="B92" s="46"/>
      <c r="C92" s="46" t="s">
        <v>494</v>
      </c>
      <c r="D92" s="47"/>
      <c r="E92" s="48"/>
      <c r="F92" s="50">
        <v>527.5</v>
      </c>
      <c r="G92" s="136"/>
      <c r="H92" s="50">
        <f>Source!AD37</f>
        <v>527.5</v>
      </c>
      <c r="I92" s="50">
        <f>T92</f>
        <v>39.56</v>
      </c>
      <c r="J92" s="136">
        <v>12.5</v>
      </c>
      <c r="K92" s="51">
        <f>U92</f>
        <v>494.53</v>
      </c>
      <c r="O92" s="18"/>
      <c r="P92" s="18"/>
      <c r="Q92" s="18"/>
      <c r="R92" s="18"/>
      <c r="S92" s="18"/>
      <c r="T92" s="18">
        <f>ROUND(Source!AD37*Source!AV37*Source!I37,2)</f>
        <v>39.56</v>
      </c>
      <c r="U92" s="18">
        <f>Source!Q37</f>
        <v>494.53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39.56</v>
      </c>
      <c r="GK92" s="18"/>
      <c r="GL92" s="18">
        <f>T92</f>
        <v>39.56</v>
      </c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>
        <f>T92</f>
        <v>39.56</v>
      </c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6"/>
      <c r="B93" s="53"/>
      <c r="C93" s="53" t="s">
        <v>495</v>
      </c>
      <c r="D93" s="54"/>
      <c r="E93" s="55"/>
      <c r="F93" s="57">
        <v>102.89</v>
      </c>
      <c r="G93" s="137"/>
      <c r="H93" s="57">
        <f>Source!AE37</f>
        <v>102.89</v>
      </c>
      <c r="I93" s="57">
        <f>GM93</f>
        <v>7.72</v>
      </c>
      <c r="J93" s="137">
        <v>18.3</v>
      </c>
      <c r="K93" s="58">
        <f>Source!R37</f>
        <v>141.22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>
        <f>ROUND(Source!AE37*Source!AV37*Source!I37,2)</f>
        <v>7.72</v>
      </c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496</v>
      </c>
      <c r="D94" s="54"/>
      <c r="E94" s="55">
        <v>95</v>
      </c>
      <c r="F94" s="138" t="s">
        <v>497</v>
      </c>
      <c r="G94" s="137"/>
      <c r="H94" s="57">
        <f>ROUND((Source!AF37*Source!AV37+Source!AE37*Source!AV37)*(Source!FX37)/100,2)</f>
        <v>97.75</v>
      </c>
      <c r="I94" s="57">
        <f>T94</f>
        <v>7.33</v>
      </c>
      <c r="J94" s="137" t="s">
        <v>498</v>
      </c>
      <c r="K94" s="58">
        <f>U94</f>
        <v>114.39</v>
      </c>
      <c r="O94" s="18"/>
      <c r="P94" s="18"/>
      <c r="Q94" s="18"/>
      <c r="R94" s="18"/>
      <c r="S94" s="18"/>
      <c r="T94" s="18">
        <f>ROUND((ROUND(Source!AF37*Source!AV37*Source!I37,2)+ROUND(Source!AE37*Source!AV37*Source!I37,2))*(Source!FX37)/100,2)</f>
        <v>7.33</v>
      </c>
      <c r="U94" s="18">
        <f>Source!X37</f>
        <v>114.39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>
        <f>T94</f>
        <v>7.33</v>
      </c>
      <c r="GZ94" s="18"/>
      <c r="HA94" s="18"/>
      <c r="HB94" s="18">
        <f>T94</f>
        <v>7.33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13.5" thickBot="1" x14ac:dyDescent="0.25">
      <c r="A95" s="61"/>
      <c r="B95" s="62"/>
      <c r="C95" s="62" t="s">
        <v>499</v>
      </c>
      <c r="D95" s="63"/>
      <c r="E95" s="64">
        <v>50</v>
      </c>
      <c r="F95" s="141" t="s">
        <v>497</v>
      </c>
      <c r="G95" s="65"/>
      <c r="H95" s="66">
        <f>ROUND((Source!AF37*Source!AV37+Source!AE37*Source!AV37)*(Source!FY37)/100,2)</f>
        <v>51.45</v>
      </c>
      <c r="I95" s="66">
        <f>T95</f>
        <v>3.86</v>
      </c>
      <c r="J95" s="65" t="s">
        <v>500</v>
      </c>
      <c r="K95" s="142">
        <f>U95</f>
        <v>56.49</v>
      </c>
      <c r="O95" s="18"/>
      <c r="P95" s="18"/>
      <c r="Q95" s="18"/>
      <c r="R95" s="18"/>
      <c r="S95" s="18"/>
      <c r="T95" s="18">
        <f>ROUND((ROUND(Source!AF37*Source!AV37*Source!I37,2)+ROUND(Source!AE37*Source!AV37*Source!I37,2))*(Source!FY37)/100,2)</f>
        <v>3.86</v>
      </c>
      <c r="U95" s="18">
        <f>Source!Y37</f>
        <v>56.49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>
        <f>T95</f>
        <v>3.86</v>
      </c>
      <c r="HA95" s="18"/>
      <c r="HB95" s="18">
        <f>T95</f>
        <v>3.86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60"/>
      <c r="B96" s="59"/>
      <c r="C96" s="59"/>
      <c r="D96" s="59"/>
      <c r="E96" s="59"/>
      <c r="F96" s="59"/>
      <c r="G96" s="59"/>
      <c r="H96" s="118">
        <f>R96</f>
        <v>50.75</v>
      </c>
      <c r="I96" s="119"/>
      <c r="J96" s="118">
        <f>S96</f>
        <v>665.41</v>
      </c>
      <c r="K96" s="120"/>
      <c r="O96" s="18"/>
      <c r="P96" s="18"/>
      <c r="Q96" s="18"/>
      <c r="R96" s="18">
        <f>SUM(T91:T95)</f>
        <v>50.75</v>
      </c>
      <c r="S96" s="18">
        <f>SUM(U91:U95)</f>
        <v>665.41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>
        <f>R96</f>
        <v>50.75</v>
      </c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ht="36" x14ac:dyDescent="0.2">
      <c r="A97" s="68">
        <v>8</v>
      </c>
      <c r="B97" s="74" t="s">
        <v>55</v>
      </c>
      <c r="C97" s="69" t="s">
        <v>56</v>
      </c>
      <c r="D97" s="70" t="s">
        <v>15</v>
      </c>
      <c r="E97" s="71">
        <v>7.4999999999999997E-2</v>
      </c>
      <c r="F97" s="72">
        <f>Source!AK39</f>
        <v>136.79</v>
      </c>
      <c r="G97" s="139" t="s">
        <v>3</v>
      </c>
      <c r="H97" s="72">
        <f>Source!AB39</f>
        <v>136.79</v>
      </c>
      <c r="I97" s="72"/>
      <c r="J97" s="140"/>
      <c r="K97" s="73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49"/>
      <c r="B98" s="46"/>
      <c r="C98" s="46" t="s">
        <v>494</v>
      </c>
      <c r="D98" s="47"/>
      <c r="E98" s="48"/>
      <c r="F98" s="50">
        <v>136.79</v>
      </c>
      <c r="G98" s="136"/>
      <c r="H98" s="50">
        <f>Source!AD39</f>
        <v>136.79</v>
      </c>
      <c r="I98" s="50">
        <f>T98</f>
        <v>10.26</v>
      </c>
      <c r="J98" s="136">
        <v>12.5</v>
      </c>
      <c r="K98" s="51">
        <f>U98</f>
        <v>128.24</v>
      </c>
      <c r="O98" s="18"/>
      <c r="P98" s="18"/>
      <c r="Q98" s="18"/>
      <c r="R98" s="18"/>
      <c r="S98" s="18"/>
      <c r="T98" s="18">
        <f>ROUND(Source!AD39*Source!AV39*Source!I39,2)</f>
        <v>10.26</v>
      </c>
      <c r="U98" s="18">
        <f>Source!Q39</f>
        <v>128.24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10.26</v>
      </c>
      <c r="GK98" s="18"/>
      <c r="GL98" s="18">
        <f>T98</f>
        <v>10.26</v>
      </c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>
        <f>T98</f>
        <v>10.26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6"/>
      <c r="B99" s="53"/>
      <c r="C99" s="53" t="s">
        <v>495</v>
      </c>
      <c r="D99" s="54"/>
      <c r="E99" s="55"/>
      <c r="F99" s="57">
        <v>23.36</v>
      </c>
      <c r="G99" s="137"/>
      <c r="H99" s="57">
        <f>Source!AE39</f>
        <v>23.36</v>
      </c>
      <c r="I99" s="57">
        <f>GM99</f>
        <v>1.75</v>
      </c>
      <c r="J99" s="137">
        <v>18.3</v>
      </c>
      <c r="K99" s="58">
        <f>Source!R39</f>
        <v>32.06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>
        <f>ROUND(Source!AE39*Source!AV39*Source!I39,2)</f>
        <v>1.75</v>
      </c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6"/>
      <c r="B100" s="53"/>
      <c r="C100" s="53" t="s">
        <v>496</v>
      </c>
      <c r="D100" s="54"/>
      <c r="E100" s="55">
        <v>95</v>
      </c>
      <c r="F100" s="138" t="s">
        <v>497</v>
      </c>
      <c r="G100" s="137"/>
      <c r="H100" s="57">
        <f>ROUND((Source!AF39*Source!AV39+Source!AE39*Source!AV39)*(Source!FX39)/100,2)</f>
        <v>22.19</v>
      </c>
      <c r="I100" s="57">
        <f>T100</f>
        <v>1.66</v>
      </c>
      <c r="J100" s="137" t="s">
        <v>498</v>
      </c>
      <c r="K100" s="58">
        <f>U100</f>
        <v>25.97</v>
      </c>
      <c r="O100" s="18"/>
      <c r="P100" s="18"/>
      <c r="Q100" s="18"/>
      <c r="R100" s="18"/>
      <c r="S100" s="18"/>
      <c r="T100" s="18">
        <f>ROUND((ROUND(Source!AF39*Source!AV39*Source!I39,2)+ROUND(Source!AE39*Source!AV39*Source!I39,2))*(Source!FX39)/100,2)</f>
        <v>1.66</v>
      </c>
      <c r="U100" s="18">
        <f>Source!X39</f>
        <v>25.97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>
        <f>T100</f>
        <v>1.66</v>
      </c>
      <c r="GZ100" s="18"/>
      <c r="HA100" s="18"/>
      <c r="HB100" s="18">
        <f>T100</f>
        <v>1.66</v>
      </c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3.5" thickBot="1" x14ac:dyDescent="0.25">
      <c r="A101" s="61"/>
      <c r="B101" s="62"/>
      <c r="C101" s="62" t="s">
        <v>499</v>
      </c>
      <c r="D101" s="63"/>
      <c r="E101" s="64">
        <v>50</v>
      </c>
      <c r="F101" s="141" t="s">
        <v>497</v>
      </c>
      <c r="G101" s="65"/>
      <c r="H101" s="66">
        <f>ROUND((Source!AF39*Source!AV39+Source!AE39*Source!AV39)*(Source!FY39)/100,2)</f>
        <v>11.68</v>
      </c>
      <c r="I101" s="66">
        <f>T101</f>
        <v>0.88</v>
      </c>
      <c r="J101" s="65" t="s">
        <v>500</v>
      </c>
      <c r="K101" s="142">
        <f>U101</f>
        <v>12.82</v>
      </c>
      <c r="O101" s="18"/>
      <c r="P101" s="18"/>
      <c r="Q101" s="18"/>
      <c r="R101" s="18"/>
      <c r="S101" s="18"/>
      <c r="T101" s="18">
        <f>ROUND((ROUND(Source!AF39*Source!AV39*Source!I39,2)+ROUND(Source!AE39*Source!AV39*Source!I39,2))*(Source!FY39)/100,2)</f>
        <v>0.88</v>
      </c>
      <c r="U101" s="18">
        <f>Source!Y39</f>
        <v>12.82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>
        <f>T101</f>
        <v>0.88</v>
      </c>
      <c r="HA101" s="18"/>
      <c r="HB101" s="18">
        <f>T101</f>
        <v>0.88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60"/>
      <c r="B102" s="59"/>
      <c r="C102" s="59"/>
      <c r="D102" s="59"/>
      <c r="E102" s="59"/>
      <c r="F102" s="59"/>
      <c r="G102" s="59"/>
      <c r="H102" s="118">
        <f>R102</f>
        <v>12.8</v>
      </c>
      <c r="I102" s="119"/>
      <c r="J102" s="118">
        <f>S102</f>
        <v>167.03</v>
      </c>
      <c r="K102" s="120"/>
      <c r="O102" s="18"/>
      <c r="P102" s="18"/>
      <c r="Q102" s="18"/>
      <c r="R102" s="18">
        <f>SUM(T97:T101)</f>
        <v>12.8</v>
      </c>
      <c r="S102" s="18">
        <f>SUM(U97:U101)</f>
        <v>167.03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>
        <f>R102</f>
        <v>12.8</v>
      </c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24" x14ac:dyDescent="0.2">
      <c r="A103" s="68">
        <v>9</v>
      </c>
      <c r="B103" s="74" t="s">
        <v>59</v>
      </c>
      <c r="C103" s="69" t="s">
        <v>60</v>
      </c>
      <c r="D103" s="70" t="s">
        <v>29</v>
      </c>
      <c r="E103" s="71">
        <v>0.75</v>
      </c>
      <c r="F103" s="72">
        <f>Source!AK41</f>
        <v>387.18</v>
      </c>
      <c r="G103" s="139" t="s">
        <v>3</v>
      </c>
      <c r="H103" s="72">
        <f>Source!AB41</f>
        <v>387.18</v>
      </c>
      <c r="I103" s="72"/>
      <c r="J103" s="140"/>
      <c r="K103" s="73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49"/>
      <c r="B104" s="46"/>
      <c r="C104" s="46" t="s">
        <v>493</v>
      </c>
      <c r="D104" s="47"/>
      <c r="E104" s="48"/>
      <c r="F104" s="50">
        <v>106.88</v>
      </c>
      <c r="G104" s="136"/>
      <c r="H104" s="50">
        <f>Source!AF41</f>
        <v>106.88</v>
      </c>
      <c r="I104" s="50">
        <f>T104</f>
        <v>80.16</v>
      </c>
      <c r="J104" s="136">
        <v>18.3</v>
      </c>
      <c r="K104" s="51">
        <f>U104</f>
        <v>1466.93</v>
      </c>
      <c r="O104" s="18"/>
      <c r="P104" s="18"/>
      <c r="Q104" s="18"/>
      <c r="R104" s="18"/>
      <c r="S104" s="18"/>
      <c r="T104" s="18">
        <f>ROUND(Source!AF41*Source!AV41*Source!I41,2)</f>
        <v>80.16</v>
      </c>
      <c r="U104" s="18">
        <f>Source!S41</f>
        <v>1466.93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80.16</v>
      </c>
      <c r="GK104" s="18">
        <f>T104</f>
        <v>80.16</v>
      </c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80.16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494</v>
      </c>
      <c r="D105" s="54"/>
      <c r="E105" s="55"/>
      <c r="F105" s="57">
        <v>280.3</v>
      </c>
      <c r="G105" s="137"/>
      <c r="H105" s="57">
        <f>Source!AD41</f>
        <v>280.3</v>
      </c>
      <c r="I105" s="57">
        <f>T105</f>
        <v>210.23</v>
      </c>
      <c r="J105" s="137">
        <v>12.5</v>
      </c>
      <c r="K105" s="58">
        <f>U105</f>
        <v>2627.81</v>
      </c>
      <c r="O105" s="18"/>
      <c r="P105" s="18"/>
      <c r="Q105" s="18"/>
      <c r="R105" s="18"/>
      <c r="S105" s="18"/>
      <c r="T105" s="18">
        <f>ROUND(Source!AD41*Source!AV41*Source!I41,2)</f>
        <v>210.23</v>
      </c>
      <c r="U105" s="18">
        <f>Source!Q41</f>
        <v>2627.81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210.23</v>
      </c>
      <c r="GK105" s="18"/>
      <c r="GL105" s="18">
        <f>T105</f>
        <v>210.23</v>
      </c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>
        <f>T105</f>
        <v>210.23</v>
      </c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495</v>
      </c>
      <c r="D106" s="54"/>
      <c r="E106" s="55"/>
      <c r="F106" s="57">
        <v>30.58</v>
      </c>
      <c r="G106" s="137"/>
      <c r="H106" s="57">
        <f>Source!AE41</f>
        <v>30.58</v>
      </c>
      <c r="I106" s="57">
        <f>GM106</f>
        <v>22.94</v>
      </c>
      <c r="J106" s="137">
        <v>18.3</v>
      </c>
      <c r="K106" s="58">
        <f>Source!R41</f>
        <v>419.71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>
        <f>ROUND(Source!AE41*Source!AV41*Source!I41,2)</f>
        <v>22.94</v>
      </c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6"/>
      <c r="B107" s="53"/>
      <c r="C107" s="53" t="s">
        <v>496</v>
      </c>
      <c r="D107" s="54"/>
      <c r="E107" s="55">
        <v>95</v>
      </c>
      <c r="F107" s="138" t="s">
        <v>497</v>
      </c>
      <c r="G107" s="137"/>
      <c r="H107" s="57">
        <f>ROUND((Source!AF41*Source!AV41+Source!AE41*Source!AV41)*(Source!FX41)/100,2)</f>
        <v>130.59</v>
      </c>
      <c r="I107" s="57">
        <f>T107</f>
        <v>97.95</v>
      </c>
      <c r="J107" s="137" t="s">
        <v>498</v>
      </c>
      <c r="K107" s="58">
        <f>U107</f>
        <v>1528.18</v>
      </c>
      <c r="O107" s="18"/>
      <c r="P107" s="18"/>
      <c r="Q107" s="18"/>
      <c r="R107" s="18"/>
      <c r="S107" s="18"/>
      <c r="T107" s="18">
        <f>ROUND((ROUND(Source!AF41*Source!AV41*Source!I41,2)+ROUND(Source!AE41*Source!AV41*Source!I41,2))*(Source!FX41)/100,2)</f>
        <v>97.95</v>
      </c>
      <c r="U107" s="18">
        <f>Source!X41</f>
        <v>1528.18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>
        <f>T107</f>
        <v>97.95</v>
      </c>
      <c r="GZ107" s="18"/>
      <c r="HA107" s="18"/>
      <c r="HB107" s="18">
        <f>T107</f>
        <v>97.95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499</v>
      </c>
      <c r="D108" s="54"/>
      <c r="E108" s="55">
        <v>50</v>
      </c>
      <c r="F108" s="138" t="s">
        <v>497</v>
      </c>
      <c r="G108" s="137"/>
      <c r="H108" s="57">
        <f>ROUND((Source!AF41*Source!AV41+Source!AE41*Source!AV41)*(Source!FY41)/100,2)</f>
        <v>68.73</v>
      </c>
      <c r="I108" s="57">
        <f>T108</f>
        <v>51.55</v>
      </c>
      <c r="J108" s="137" t="s">
        <v>500</v>
      </c>
      <c r="K108" s="58">
        <f>U108</f>
        <v>754.66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ROUND((ROUND(Source!AF41*Source!AV41*Source!I41,2)+ROUND(Source!AE41*Source!AV41*Source!I41,2))*(Source!FY41)/100,2)</f>
        <v>51.55</v>
      </c>
      <c r="U108" s="18">
        <f>Source!Y41</f>
        <v>754.66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>
        <f>T108</f>
        <v>51.55</v>
      </c>
      <c r="HA108" s="18"/>
      <c r="HB108" s="18">
        <f>T108</f>
        <v>51.55</v>
      </c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13.5" thickBot="1" x14ac:dyDescent="0.25">
      <c r="A109" s="61"/>
      <c r="B109" s="62"/>
      <c r="C109" s="62" t="s">
        <v>501</v>
      </c>
      <c r="D109" s="63" t="s">
        <v>502</v>
      </c>
      <c r="E109" s="64">
        <v>12.53</v>
      </c>
      <c r="F109" s="65"/>
      <c r="G109" s="65"/>
      <c r="H109" s="65">
        <f>ROUND(Source!AH41,2)</f>
        <v>12.53</v>
      </c>
      <c r="I109" s="66">
        <f>Source!U41</f>
        <v>9.3974999999999991</v>
      </c>
      <c r="J109" s="65"/>
      <c r="K109" s="6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60"/>
      <c r="B110" s="59"/>
      <c r="C110" s="59"/>
      <c r="D110" s="59"/>
      <c r="E110" s="59"/>
      <c r="F110" s="59"/>
      <c r="G110" s="59"/>
      <c r="H110" s="118">
        <f>R110</f>
        <v>439.89</v>
      </c>
      <c r="I110" s="119"/>
      <c r="J110" s="118">
        <f>S110</f>
        <v>6377.58</v>
      </c>
      <c r="K110" s="120"/>
      <c r="O110" s="18"/>
      <c r="P110" s="18"/>
      <c r="Q110" s="18"/>
      <c r="R110" s="18">
        <f>SUM(T103:T109)</f>
        <v>439.89</v>
      </c>
      <c r="S110" s="18">
        <f>SUM(U103:U109)</f>
        <v>6377.58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>
        <f>R110</f>
        <v>439.89</v>
      </c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36" x14ac:dyDescent="0.2">
      <c r="A111" s="68">
        <v>10</v>
      </c>
      <c r="B111" s="74" t="s">
        <v>63</v>
      </c>
      <c r="C111" s="69" t="s">
        <v>64</v>
      </c>
      <c r="D111" s="70" t="s">
        <v>29</v>
      </c>
      <c r="E111" s="71">
        <v>0.6</v>
      </c>
      <c r="F111" s="72">
        <f>Source!AK43</f>
        <v>1201.2</v>
      </c>
      <c r="G111" s="139" t="s">
        <v>3</v>
      </c>
      <c r="H111" s="72">
        <f>Source!AB43</f>
        <v>1201.2</v>
      </c>
      <c r="I111" s="72"/>
      <c r="J111" s="140"/>
      <c r="K111" s="73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49"/>
      <c r="B112" s="46"/>
      <c r="C112" s="46" t="s">
        <v>493</v>
      </c>
      <c r="D112" s="47"/>
      <c r="E112" s="48"/>
      <c r="F112" s="50">
        <v>1201.2</v>
      </c>
      <c r="G112" s="136"/>
      <c r="H112" s="50">
        <f>Source!AF43</f>
        <v>1201.2</v>
      </c>
      <c r="I112" s="50">
        <f>T112</f>
        <v>720.72</v>
      </c>
      <c r="J112" s="136">
        <v>18.3</v>
      </c>
      <c r="K112" s="51">
        <f>U112</f>
        <v>13189.18</v>
      </c>
      <c r="O112" s="18"/>
      <c r="P112" s="18"/>
      <c r="Q112" s="18"/>
      <c r="R112" s="18"/>
      <c r="S112" s="18"/>
      <c r="T112" s="18">
        <f>ROUND(Source!AF43*Source!AV43*Source!I43,2)</f>
        <v>720.72</v>
      </c>
      <c r="U112" s="18">
        <f>Source!S43</f>
        <v>13189.18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f>T112</f>
        <v>720.72</v>
      </c>
      <c r="GK112" s="18">
        <f>T112</f>
        <v>720.72</v>
      </c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>
        <f>T112</f>
        <v>720.72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6"/>
      <c r="B113" s="53"/>
      <c r="C113" s="53" t="s">
        <v>496</v>
      </c>
      <c r="D113" s="54"/>
      <c r="E113" s="55">
        <v>80</v>
      </c>
      <c r="F113" s="138" t="s">
        <v>497</v>
      </c>
      <c r="G113" s="137"/>
      <c r="H113" s="57">
        <f>ROUND((Source!AF43*Source!AV43+Source!AE43*Source!AV43)*(Source!FX43)/100,2)</f>
        <v>960.96</v>
      </c>
      <c r="I113" s="57">
        <f>T113</f>
        <v>576.58000000000004</v>
      </c>
      <c r="J113" s="137" t="s">
        <v>503</v>
      </c>
      <c r="K113" s="58">
        <f>U113</f>
        <v>8968.64</v>
      </c>
      <c r="O113" s="18"/>
      <c r="P113" s="18"/>
      <c r="Q113" s="18"/>
      <c r="R113" s="18"/>
      <c r="S113" s="18"/>
      <c r="T113" s="18">
        <f>ROUND((ROUND(Source!AF43*Source!AV43*Source!I43,2)+ROUND(Source!AE43*Source!AV43*Source!I43,2))*(Source!FX43)/100,2)</f>
        <v>576.58000000000004</v>
      </c>
      <c r="U113" s="18">
        <f>Source!X43</f>
        <v>8968.64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>
        <f>T113</f>
        <v>576.58000000000004</v>
      </c>
      <c r="GZ113" s="18"/>
      <c r="HA113" s="18"/>
      <c r="HB113" s="18">
        <f>T113</f>
        <v>576.58000000000004</v>
      </c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499</v>
      </c>
      <c r="D114" s="54"/>
      <c r="E114" s="55">
        <v>45</v>
      </c>
      <c r="F114" s="138" t="s">
        <v>497</v>
      </c>
      <c r="G114" s="137"/>
      <c r="H114" s="57">
        <f>ROUND((Source!AF43*Source!AV43+Source!AE43*Source!AV43)*(Source!FY43)/100,2)</f>
        <v>540.54</v>
      </c>
      <c r="I114" s="57">
        <f>T114</f>
        <v>324.32</v>
      </c>
      <c r="J114" s="137" t="s">
        <v>504</v>
      </c>
      <c r="K114" s="58">
        <f>U114</f>
        <v>4748.1000000000004</v>
      </c>
      <c r="O114" s="18"/>
      <c r="P114" s="18"/>
      <c r="Q114" s="18"/>
      <c r="R114" s="18"/>
      <c r="S114" s="18"/>
      <c r="T114" s="18">
        <f>ROUND((ROUND(Source!AF43*Source!AV43*Source!I43,2)+ROUND(Source!AE43*Source!AV43*Source!I43,2))*(Source!FY43)/100,2)</f>
        <v>324.32</v>
      </c>
      <c r="U114" s="18">
        <f>Source!Y43</f>
        <v>4748.1000000000004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>
        <f>T114</f>
        <v>324.32</v>
      </c>
      <c r="HA114" s="18"/>
      <c r="HB114" s="18">
        <f>T114</f>
        <v>324.32</v>
      </c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13.5" thickBot="1" x14ac:dyDescent="0.25">
      <c r="A115" s="61"/>
      <c r="B115" s="62"/>
      <c r="C115" s="62" t="s">
        <v>501</v>
      </c>
      <c r="D115" s="63" t="s">
        <v>502</v>
      </c>
      <c r="E115" s="64">
        <v>154</v>
      </c>
      <c r="F115" s="65"/>
      <c r="G115" s="65"/>
      <c r="H115" s="65">
        <f>ROUND(Source!AH43,2)</f>
        <v>154</v>
      </c>
      <c r="I115" s="66">
        <f>Source!U43</f>
        <v>92.399999999999991</v>
      </c>
      <c r="J115" s="65"/>
      <c r="K115" s="6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60"/>
      <c r="B116" s="59"/>
      <c r="C116" s="59"/>
      <c r="D116" s="59"/>
      <c r="E116" s="59"/>
      <c r="F116" s="59"/>
      <c r="G116" s="59"/>
      <c r="H116" s="118">
        <f>R116</f>
        <v>1621.6200000000001</v>
      </c>
      <c r="I116" s="119"/>
      <c r="J116" s="118">
        <f>S116</f>
        <v>26905.919999999998</v>
      </c>
      <c r="K116" s="120"/>
      <c r="O116" s="18"/>
      <c r="P116" s="18"/>
      <c r="Q116" s="18"/>
      <c r="R116" s="18">
        <f>SUM(T111:T115)</f>
        <v>1621.6200000000001</v>
      </c>
      <c r="S116" s="18">
        <f>SUM(U111:U115)</f>
        <v>26905.919999999998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>
        <f>R116</f>
        <v>1621.6200000000001</v>
      </c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24" x14ac:dyDescent="0.2">
      <c r="A117" s="68">
        <v>11</v>
      </c>
      <c r="B117" s="74" t="s">
        <v>67</v>
      </c>
      <c r="C117" s="69" t="s">
        <v>68</v>
      </c>
      <c r="D117" s="70" t="s">
        <v>29</v>
      </c>
      <c r="E117" s="71">
        <v>0.6</v>
      </c>
      <c r="F117" s="72">
        <f>Source!AK45</f>
        <v>729</v>
      </c>
      <c r="G117" s="139" t="s">
        <v>3</v>
      </c>
      <c r="H117" s="72">
        <f>Source!AB45</f>
        <v>729</v>
      </c>
      <c r="I117" s="72"/>
      <c r="J117" s="140"/>
      <c r="K117" s="73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49"/>
      <c r="B118" s="46"/>
      <c r="C118" s="46" t="s">
        <v>493</v>
      </c>
      <c r="D118" s="47"/>
      <c r="E118" s="48"/>
      <c r="F118" s="50">
        <v>729</v>
      </c>
      <c r="G118" s="136"/>
      <c r="H118" s="50">
        <f>Source!AF45</f>
        <v>729</v>
      </c>
      <c r="I118" s="50">
        <f>T118</f>
        <v>437.4</v>
      </c>
      <c r="J118" s="136">
        <v>18.3</v>
      </c>
      <c r="K118" s="51">
        <f>U118</f>
        <v>8004.42</v>
      </c>
      <c r="O118" s="18"/>
      <c r="P118" s="18"/>
      <c r="Q118" s="18"/>
      <c r="R118" s="18"/>
      <c r="S118" s="18"/>
      <c r="T118" s="18">
        <f>ROUND(Source!AF45*Source!AV45*Source!I45,2)</f>
        <v>437.4</v>
      </c>
      <c r="U118" s="18">
        <f>Source!S45</f>
        <v>8004.42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437.4</v>
      </c>
      <c r="GK118" s="18">
        <f>T118</f>
        <v>437.4</v>
      </c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>
        <f>T118</f>
        <v>437.4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6"/>
      <c r="B119" s="53"/>
      <c r="C119" s="53" t="s">
        <v>496</v>
      </c>
      <c r="D119" s="54"/>
      <c r="E119" s="55">
        <v>80</v>
      </c>
      <c r="F119" s="138" t="s">
        <v>497</v>
      </c>
      <c r="G119" s="137"/>
      <c r="H119" s="57">
        <f>ROUND((Source!AF45*Source!AV45+Source!AE45*Source!AV45)*(Source!FX45)/100,2)</f>
        <v>583.20000000000005</v>
      </c>
      <c r="I119" s="57">
        <f>T119</f>
        <v>349.92</v>
      </c>
      <c r="J119" s="137" t="s">
        <v>503</v>
      </c>
      <c r="K119" s="58">
        <f>U119</f>
        <v>5443.01</v>
      </c>
      <c r="O119" s="18"/>
      <c r="P119" s="18"/>
      <c r="Q119" s="18"/>
      <c r="R119" s="18"/>
      <c r="S119" s="18"/>
      <c r="T119" s="18">
        <f>ROUND((ROUND(Source!AF45*Source!AV45*Source!I45,2)+ROUND(Source!AE45*Source!AV45*Source!I45,2))*(Source!FX45)/100,2)</f>
        <v>349.92</v>
      </c>
      <c r="U119" s="18">
        <f>Source!X45</f>
        <v>5443.01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>
        <f>T119</f>
        <v>349.92</v>
      </c>
      <c r="GZ119" s="18"/>
      <c r="HA119" s="18"/>
      <c r="HB119" s="18">
        <f>T119</f>
        <v>349.92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6"/>
      <c r="B120" s="53"/>
      <c r="C120" s="53" t="s">
        <v>499</v>
      </c>
      <c r="D120" s="54"/>
      <c r="E120" s="55">
        <v>45</v>
      </c>
      <c r="F120" s="138" t="s">
        <v>497</v>
      </c>
      <c r="G120" s="137"/>
      <c r="H120" s="57">
        <f>ROUND((Source!AF45*Source!AV45+Source!AE45*Source!AV45)*(Source!FY45)/100,2)</f>
        <v>328.05</v>
      </c>
      <c r="I120" s="57">
        <f>T120</f>
        <v>196.83</v>
      </c>
      <c r="J120" s="137" t="s">
        <v>504</v>
      </c>
      <c r="K120" s="58">
        <f>U120</f>
        <v>2881.59</v>
      </c>
      <c r="O120" s="18"/>
      <c r="P120" s="18"/>
      <c r="Q120" s="18"/>
      <c r="R120" s="18"/>
      <c r="S120" s="18"/>
      <c r="T120" s="18">
        <f>ROUND((ROUND(Source!AF45*Source!AV45*Source!I45,2)+ROUND(Source!AE45*Source!AV45*Source!I45,2))*(Source!FY45)/100,2)</f>
        <v>196.83</v>
      </c>
      <c r="U120" s="18">
        <f>Source!Y45</f>
        <v>2881.59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>
        <f>T120</f>
        <v>196.83</v>
      </c>
      <c r="HA120" s="18"/>
      <c r="HB120" s="18">
        <f>T120</f>
        <v>196.83</v>
      </c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13.5" thickBot="1" x14ac:dyDescent="0.25">
      <c r="A121" s="61"/>
      <c r="B121" s="62"/>
      <c r="C121" s="62" t="s">
        <v>501</v>
      </c>
      <c r="D121" s="63" t="s">
        <v>502</v>
      </c>
      <c r="E121" s="64">
        <v>97.2</v>
      </c>
      <c r="F121" s="65"/>
      <c r="G121" s="65"/>
      <c r="H121" s="65">
        <f>ROUND(Source!AH45,2)</f>
        <v>97.2</v>
      </c>
      <c r="I121" s="66">
        <f>Source!U45</f>
        <v>58.32</v>
      </c>
      <c r="J121" s="65"/>
      <c r="K121" s="6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60"/>
      <c r="B122" s="59"/>
      <c r="C122" s="59"/>
      <c r="D122" s="59"/>
      <c r="E122" s="59"/>
      <c r="F122" s="59"/>
      <c r="G122" s="59"/>
      <c r="H122" s="118">
        <f>R122</f>
        <v>984.15</v>
      </c>
      <c r="I122" s="119"/>
      <c r="J122" s="118">
        <f>S122</f>
        <v>16329.02</v>
      </c>
      <c r="K122" s="120"/>
      <c r="O122" s="18"/>
      <c r="P122" s="18"/>
      <c r="Q122" s="18"/>
      <c r="R122" s="18">
        <f>SUM(T117:T121)</f>
        <v>984.15</v>
      </c>
      <c r="S122" s="18">
        <f>SUM(U117:U121)</f>
        <v>16329.02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>
        <f>R122</f>
        <v>984.15</v>
      </c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36" x14ac:dyDescent="0.2">
      <c r="A123" s="68">
        <v>12</v>
      </c>
      <c r="B123" s="74" t="s">
        <v>71</v>
      </c>
      <c r="C123" s="69" t="s">
        <v>72</v>
      </c>
      <c r="D123" s="70" t="s">
        <v>73</v>
      </c>
      <c r="E123" s="71">
        <v>0.13500000000000001</v>
      </c>
      <c r="F123" s="72">
        <f>Source!AK47</f>
        <v>105.87</v>
      </c>
      <c r="G123" s="139" t="s">
        <v>3</v>
      </c>
      <c r="H123" s="72">
        <f>Source!AB47</f>
        <v>105.87</v>
      </c>
      <c r="I123" s="72"/>
      <c r="J123" s="140"/>
      <c r="K123" s="73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49"/>
      <c r="B124" s="46"/>
      <c r="C124" s="46" t="s">
        <v>494</v>
      </c>
      <c r="D124" s="47"/>
      <c r="E124" s="48"/>
      <c r="F124" s="50">
        <v>105.87</v>
      </c>
      <c r="G124" s="136"/>
      <c r="H124" s="50">
        <f>Source!AD47</f>
        <v>105.87</v>
      </c>
      <c r="I124" s="50">
        <f>T124</f>
        <v>14.29</v>
      </c>
      <c r="J124" s="136">
        <v>12.5</v>
      </c>
      <c r="K124" s="51">
        <f>U124</f>
        <v>178.66</v>
      </c>
      <c r="O124" s="18"/>
      <c r="P124" s="18"/>
      <c r="Q124" s="18"/>
      <c r="R124" s="18"/>
      <c r="S124" s="18"/>
      <c r="T124" s="18">
        <f>ROUND(Source!AD47*Source!AV47*Source!I47,2)</f>
        <v>14.29</v>
      </c>
      <c r="U124" s="18">
        <f>Source!Q47</f>
        <v>178.66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14.29</v>
      </c>
      <c r="GK124" s="18"/>
      <c r="GL124" s="18">
        <f>T124</f>
        <v>14.29</v>
      </c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>
        <f>T124</f>
        <v>14.29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495</v>
      </c>
      <c r="D125" s="54"/>
      <c r="E125" s="55"/>
      <c r="F125" s="57">
        <v>14.86</v>
      </c>
      <c r="G125" s="137"/>
      <c r="H125" s="57">
        <f>Source!AE47</f>
        <v>14.86</v>
      </c>
      <c r="I125" s="57">
        <f>GM125</f>
        <v>2.0099999999999998</v>
      </c>
      <c r="J125" s="137">
        <v>18.3</v>
      </c>
      <c r="K125" s="58">
        <f>Source!R47</f>
        <v>36.71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>
        <f>ROUND(Source!AE47*Source!AV47*Source!I47,2)</f>
        <v>2.0099999999999998</v>
      </c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496</v>
      </c>
      <c r="D126" s="54"/>
      <c r="E126" s="55">
        <v>80</v>
      </c>
      <c r="F126" s="138" t="s">
        <v>497</v>
      </c>
      <c r="G126" s="137"/>
      <c r="H126" s="57">
        <f>ROUND((Source!AF47*Source!AV47+Source!AE47*Source!AV47)*(Source!FX47)/100,2)</f>
        <v>11.89</v>
      </c>
      <c r="I126" s="57">
        <f>T126</f>
        <v>1.61</v>
      </c>
      <c r="J126" s="137" t="s">
        <v>503</v>
      </c>
      <c r="K126" s="58">
        <f>U126</f>
        <v>24.96</v>
      </c>
      <c r="O126" s="18"/>
      <c r="P126" s="18"/>
      <c r="Q126" s="18"/>
      <c r="R126" s="18"/>
      <c r="S126" s="18"/>
      <c r="T126" s="18">
        <f>ROUND((ROUND(Source!AF47*Source!AV47*Source!I47,2)+ROUND(Source!AE47*Source!AV47*Source!I47,2))*(Source!FX47)/100,2)</f>
        <v>1.61</v>
      </c>
      <c r="U126" s="18">
        <f>Source!X47</f>
        <v>24.96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>
        <f>T126</f>
        <v>1.61</v>
      </c>
      <c r="GZ126" s="18"/>
      <c r="HA126" s="18"/>
      <c r="HB126" s="18">
        <f>T126</f>
        <v>1.61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1"/>
      <c r="B127" s="62"/>
      <c r="C127" s="62" t="s">
        <v>499</v>
      </c>
      <c r="D127" s="63"/>
      <c r="E127" s="64">
        <v>45</v>
      </c>
      <c r="F127" s="141" t="s">
        <v>497</v>
      </c>
      <c r="G127" s="65"/>
      <c r="H127" s="66">
        <f>ROUND((Source!AF47*Source!AV47+Source!AE47*Source!AV47)*(Source!FY47)/100,2)</f>
        <v>6.69</v>
      </c>
      <c r="I127" s="66">
        <f>T127</f>
        <v>0.9</v>
      </c>
      <c r="J127" s="65" t="s">
        <v>504</v>
      </c>
      <c r="K127" s="142">
        <f>U127</f>
        <v>13.22</v>
      </c>
      <c r="O127" s="18"/>
      <c r="P127" s="18"/>
      <c r="Q127" s="18"/>
      <c r="R127" s="18"/>
      <c r="S127" s="18"/>
      <c r="T127" s="18">
        <f>ROUND((ROUND(Source!AF47*Source!AV47*Source!I47,2)+ROUND(Source!AE47*Source!AV47*Source!I47,2))*(Source!FY47)/100,2)</f>
        <v>0.9</v>
      </c>
      <c r="U127" s="18">
        <f>Source!Y47</f>
        <v>13.22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>
        <f>T127</f>
        <v>0.9</v>
      </c>
      <c r="HA127" s="18"/>
      <c r="HB127" s="18">
        <f>T127</f>
        <v>0.9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18">
        <f>R128</f>
        <v>16.799999999999997</v>
      </c>
      <c r="I128" s="119"/>
      <c r="J128" s="118">
        <f>S128</f>
        <v>216.84</v>
      </c>
      <c r="K128" s="120"/>
      <c r="O128" s="18"/>
      <c r="P128" s="18"/>
      <c r="Q128" s="18"/>
      <c r="R128" s="18">
        <f>SUM(T123:T127)</f>
        <v>16.799999999999997</v>
      </c>
      <c r="S128" s="18">
        <f>SUM(U123:U127)</f>
        <v>216.84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16.799999999999997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24" x14ac:dyDescent="0.2">
      <c r="A129" s="68">
        <v>13</v>
      </c>
      <c r="B129" s="74" t="s">
        <v>77</v>
      </c>
      <c r="C129" s="69" t="s">
        <v>78</v>
      </c>
      <c r="D129" s="70" t="s">
        <v>29</v>
      </c>
      <c r="E129" s="71">
        <v>8.6999999999999994E-2</v>
      </c>
      <c r="F129" s="72">
        <f>Source!AK49</f>
        <v>2281.9899999999998</v>
      </c>
      <c r="G129" s="139" t="s">
        <v>3</v>
      </c>
      <c r="H129" s="72">
        <f>Source!AB49</f>
        <v>2269.79</v>
      </c>
      <c r="I129" s="72"/>
      <c r="J129" s="140"/>
      <c r="K129" s="73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493</v>
      </c>
      <c r="D130" s="47"/>
      <c r="E130" s="48"/>
      <c r="F130" s="50">
        <v>126.07</v>
      </c>
      <c r="G130" s="136"/>
      <c r="H130" s="50">
        <f>Source!AF49</f>
        <v>126.07</v>
      </c>
      <c r="I130" s="50">
        <f>T130</f>
        <v>10.97</v>
      </c>
      <c r="J130" s="136">
        <v>18.3</v>
      </c>
      <c r="K130" s="51">
        <f>U130</f>
        <v>200.72</v>
      </c>
      <c r="O130" s="18"/>
      <c r="P130" s="18"/>
      <c r="Q130" s="18"/>
      <c r="R130" s="18"/>
      <c r="S130" s="18"/>
      <c r="T130" s="18">
        <f>ROUND(Source!AF49*Source!AV49*Source!I49,2)</f>
        <v>10.97</v>
      </c>
      <c r="U130" s="18">
        <f>Source!S49</f>
        <v>200.72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10.97</v>
      </c>
      <c r="GK130" s="18">
        <f>T130</f>
        <v>10.97</v>
      </c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10.97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494</v>
      </c>
      <c r="D131" s="54"/>
      <c r="E131" s="55"/>
      <c r="F131" s="57">
        <v>2143.7199999999998</v>
      </c>
      <c r="G131" s="137"/>
      <c r="H131" s="57">
        <f>Source!AD49</f>
        <v>2143.7199999999998</v>
      </c>
      <c r="I131" s="57">
        <f>T131</f>
        <v>186.5</v>
      </c>
      <c r="J131" s="137">
        <v>12.5</v>
      </c>
      <c r="K131" s="58">
        <f>U131</f>
        <v>2331.3000000000002</v>
      </c>
      <c r="O131" s="18"/>
      <c r="P131" s="18"/>
      <c r="Q131" s="18"/>
      <c r="R131" s="18"/>
      <c r="S131" s="18"/>
      <c r="T131" s="18">
        <f>ROUND(Source!AD49*Source!AV49*Source!I49,2)</f>
        <v>186.5</v>
      </c>
      <c r="U131" s="18">
        <f>Source!Q49</f>
        <v>2331.3000000000002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186.5</v>
      </c>
      <c r="GK131" s="18"/>
      <c r="GL131" s="18">
        <f>T131</f>
        <v>186.5</v>
      </c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>
        <f>T131</f>
        <v>186.5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495</v>
      </c>
      <c r="D132" s="54"/>
      <c r="E132" s="55"/>
      <c r="F132" s="57">
        <v>177.59</v>
      </c>
      <c r="G132" s="137"/>
      <c r="H132" s="57">
        <f>Source!AE49</f>
        <v>177.59</v>
      </c>
      <c r="I132" s="57">
        <f>GM132</f>
        <v>15.45</v>
      </c>
      <c r="J132" s="137">
        <v>18.3</v>
      </c>
      <c r="K132" s="58">
        <f>Source!R49</f>
        <v>282.74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>
        <f>ROUND(Source!AE49*Source!AV49*Source!I49,2)</f>
        <v>15.45</v>
      </c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496</v>
      </c>
      <c r="D133" s="54"/>
      <c r="E133" s="55">
        <v>142</v>
      </c>
      <c r="F133" s="138" t="s">
        <v>497</v>
      </c>
      <c r="G133" s="137"/>
      <c r="H133" s="57">
        <f>ROUND((Source!AF49*Source!AV49+Source!AE49*Source!AV49)*(Source!FX49)/100,2)</f>
        <v>431.2</v>
      </c>
      <c r="I133" s="57">
        <f>T133</f>
        <v>37.520000000000003</v>
      </c>
      <c r="J133" s="137" t="s">
        <v>511</v>
      </c>
      <c r="K133" s="58">
        <f>U133</f>
        <v>584.99</v>
      </c>
      <c r="O133" s="18"/>
      <c r="P133" s="18"/>
      <c r="Q133" s="18"/>
      <c r="R133" s="18"/>
      <c r="S133" s="18"/>
      <c r="T133" s="18">
        <f>ROUND((ROUND(Source!AF49*Source!AV49*Source!I49,2)+ROUND(Source!AE49*Source!AV49*Source!I49,2))*(Source!FX49)/100,2)</f>
        <v>37.520000000000003</v>
      </c>
      <c r="U133" s="18">
        <f>Source!X49</f>
        <v>584.99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>
        <f>T133</f>
        <v>37.520000000000003</v>
      </c>
      <c r="GZ133" s="18"/>
      <c r="HA133" s="18"/>
      <c r="HB133" s="18">
        <f>T133</f>
        <v>37.520000000000003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56"/>
      <c r="B134" s="53"/>
      <c r="C134" s="53" t="s">
        <v>499</v>
      </c>
      <c r="D134" s="54"/>
      <c r="E134" s="55">
        <v>95</v>
      </c>
      <c r="F134" s="138" t="s">
        <v>497</v>
      </c>
      <c r="G134" s="137"/>
      <c r="H134" s="57">
        <f>ROUND((Source!AF49*Source!AV49+Source!AE49*Source!AV49)*(Source!FY49)/100,2)</f>
        <v>288.48</v>
      </c>
      <c r="I134" s="57">
        <f>T134</f>
        <v>25.1</v>
      </c>
      <c r="J134" s="137" t="s">
        <v>512</v>
      </c>
      <c r="K134" s="58">
        <f>U134</f>
        <v>367.43</v>
      </c>
      <c r="O134" s="18"/>
      <c r="P134" s="18"/>
      <c r="Q134" s="18"/>
      <c r="R134" s="18"/>
      <c r="S134" s="18"/>
      <c r="T134" s="18">
        <f>ROUND((ROUND(Source!AF49*Source!AV49*Source!I49,2)+ROUND(Source!AE49*Source!AV49*Source!I49,2))*(Source!FY49)/100,2)</f>
        <v>25.1</v>
      </c>
      <c r="U134" s="18">
        <f>Source!Y49</f>
        <v>367.43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>
        <f>T134</f>
        <v>25.1</v>
      </c>
      <c r="HA134" s="18"/>
      <c r="HB134" s="18">
        <f>T134</f>
        <v>25.1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3.5" thickBot="1" x14ac:dyDescent="0.25">
      <c r="A135" s="61"/>
      <c r="B135" s="62"/>
      <c r="C135" s="62" t="s">
        <v>501</v>
      </c>
      <c r="D135" s="63" t="s">
        <v>502</v>
      </c>
      <c r="E135" s="64">
        <v>15.72</v>
      </c>
      <c r="F135" s="65"/>
      <c r="G135" s="65"/>
      <c r="H135" s="65">
        <f>ROUND(Source!AH49,2)</f>
        <v>15.72</v>
      </c>
      <c r="I135" s="66">
        <f>Source!U49</f>
        <v>1.36764</v>
      </c>
      <c r="J135" s="65"/>
      <c r="K135" s="6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0"/>
      <c r="B136" s="59"/>
      <c r="C136" s="59"/>
      <c r="D136" s="59"/>
      <c r="E136" s="59"/>
      <c r="F136" s="59"/>
      <c r="G136" s="59"/>
      <c r="H136" s="118">
        <f>R136</f>
        <v>260.09000000000003</v>
      </c>
      <c r="I136" s="119"/>
      <c r="J136" s="118">
        <f>S136</f>
        <v>3484.44</v>
      </c>
      <c r="K136" s="120"/>
      <c r="O136" s="18"/>
      <c r="P136" s="18"/>
      <c r="Q136" s="18"/>
      <c r="R136" s="18">
        <f>SUM(T129:T135)</f>
        <v>260.09000000000003</v>
      </c>
      <c r="S136" s="18">
        <f>SUM(U129:U135)</f>
        <v>3484.44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>
        <f>R136</f>
        <v>260.09000000000003</v>
      </c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72" x14ac:dyDescent="0.2">
      <c r="A137" s="68">
        <v>14</v>
      </c>
      <c r="B137" s="74" t="s">
        <v>83</v>
      </c>
      <c r="C137" s="69" t="s">
        <v>84</v>
      </c>
      <c r="D137" s="70" t="s">
        <v>73</v>
      </c>
      <c r="E137" s="71">
        <v>8.6999999999999994E-2</v>
      </c>
      <c r="F137" s="72">
        <f>Source!AK51</f>
        <v>22804.16</v>
      </c>
      <c r="G137" s="139" t="s">
        <v>3</v>
      </c>
      <c r="H137" s="72">
        <f>Source!AB51</f>
        <v>3288.36</v>
      </c>
      <c r="I137" s="72"/>
      <c r="J137" s="140"/>
      <c r="K137" s="73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49"/>
      <c r="B138" s="46"/>
      <c r="C138" s="46" t="s">
        <v>493</v>
      </c>
      <c r="D138" s="47"/>
      <c r="E138" s="48"/>
      <c r="F138" s="50">
        <v>270.83999999999997</v>
      </c>
      <c r="G138" s="136"/>
      <c r="H138" s="50">
        <f>Source!AF51</f>
        <v>270.83999999999997</v>
      </c>
      <c r="I138" s="50">
        <f>T138</f>
        <v>23.56</v>
      </c>
      <c r="J138" s="136">
        <v>18.3</v>
      </c>
      <c r="K138" s="51">
        <f>U138</f>
        <v>431.2</v>
      </c>
      <c r="O138" s="18"/>
      <c r="P138" s="18"/>
      <c r="Q138" s="18"/>
      <c r="R138" s="18"/>
      <c r="S138" s="18"/>
      <c r="T138" s="18">
        <f>ROUND(Source!AF51*Source!AV51*Source!I51,2)</f>
        <v>23.56</v>
      </c>
      <c r="U138" s="18">
        <f>Source!S51</f>
        <v>431.2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23.56</v>
      </c>
      <c r="GK138" s="18">
        <f>T138</f>
        <v>23.56</v>
      </c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>
        <f>T138</f>
        <v>23.56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56"/>
      <c r="B139" s="53"/>
      <c r="C139" s="53" t="s">
        <v>494</v>
      </c>
      <c r="D139" s="54"/>
      <c r="E139" s="55"/>
      <c r="F139" s="57">
        <v>3017.52</v>
      </c>
      <c r="G139" s="137"/>
      <c r="H139" s="57">
        <f>Source!AD51</f>
        <v>3017.52</v>
      </c>
      <c r="I139" s="57">
        <f>T139</f>
        <v>262.52</v>
      </c>
      <c r="J139" s="137">
        <v>12.5</v>
      </c>
      <c r="K139" s="58">
        <f>U139</f>
        <v>3281.55</v>
      </c>
      <c r="O139" s="18"/>
      <c r="P139" s="18"/>
      <c r="Q139" s="18"/>
      <c r="R139" s="18"/>
      <c r="S139" s="18"/>
      <c r="T139" s="18">
        <f>ROUND(Source!AD51*Source!AV51*Source!I51,2)</f>
        <v>262.52</v>
      </c>
      <c r="U139" s="18">
        <f>Source!Q51</f>
        <v>3281.55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262.52</v>
      </c>
      <c r="GK139" s="18"/>
      <c r="GL139" s="18">
        <f>T139</f>
        <v>262.52</v>
      </c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>
        <f>T139</f>
        <v>262.52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56"/>
      <c r="B140" s="53"/>
      <c r="C140" s="53" t="s">
        <v>495</v>
      </c>
      <c r="D140" s="54"/>
      <c r="E140" s="55"/>
      <c r="F140" s="57">
        <v>379.93</v>
      </c>
      <c r="G140" s="137"/>
      <c r="H140" s="57">
        <f>Source!AE51</f>
        <v>379.93</v>
      </c>
      <c r="I140" s="57">
        <f>GM140</f>
        <v>33.049999999999997</v>
      </c>
      <c r="J140" s="137">
        <v>18.3</v>
      </c>
      <c r="K140" s="58">
        <f>Source!R51</f>
        <v>604.89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>
        <f>ROUND(Source!AE51*Source!AV51*Source!I51,2)</f>
        <v>33.049999999999997</v>
      </c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56"/>
      <c r="B141" s="53"/>
      <c r="C141" s="53" t="s">
        <v>496</v>
      </c>
      <c r="D141" s="54"/>
      <c r="E141" s="55">
        <v>142</v>
      </c>
      <c r="F141" s="138" t="s">
        <v>497</v>
      </c>
      <c r="G141" s="137"/>
      <c r="H141" s="57">
        <f>ROUND((Source!AF51*Source!AV51+Source!AE51*Source!AV51)*(Source!FX51)/100,2)</f>
        <v>924.09</v>
      </c>
      <c r="I141" s="57">
        <f>T141</f>
        <v>80.39</v>
      </c>
      <c r="J141" s="137" t="s">
        <v>511</v>
      </c>
      <c r="K141" s="58">
        <f>U141</f>
        <v>1253.67</v>
      </c>
      <c r="O141" s="18"/>
      <c r="P141" s="18"/>
      <c r="Q141" s="18"/>
      <c r="R141" s="18"/>
      <c r="S141" s="18"/>
      <c r="T141" s="18">
        <f>ROUND((ROUND(Source!AF51*Source!AV51*Source!I51,2)+ROUND(Source!AE51*Source!AV51*Source!I51,2))*(Source!FX51)/100,2)</f>
        <v>80.39</v>
      </c>
      <c r="U141" s="18">
        <f>Source!X51</f>
        <v>1253.67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>
        <f>T141</f>
        <v>80.39</v>
      </c>
      <c r="GZ141" s="18"/>
      <c r="HA141" s="18"/>
      <c r="HB141" s="18">
        <f>T141</f>
        <v>80.39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56"/>
      <c r="B142" s="53"/>
      <c r="C142" s="53" t="s">
        <v>499</v>
      </c>
      <c r="D142" s="54"/>
      <c r="E142" s="55">
        <v>95</v>
      </c>
      <c r="F142" s="138" t="s">
        <v>497</v>
      </c>
      <c r="G142" s="137"/>
      <c r="H142" s="57">
        <f>ROUND((Source!AF51*Source!AV51+Source!AE51*Source!AV51)*(Source!FY51)/100,2)</f>
        <v>618.23</v>
      </c>
      <c r="I142" s="57">
        <f>T142</f>
        <v>53.78</v>
      </c>
      <c r="J142" s="137" t="s">
        <v>512</v>
      </c>
      <c r="K142" s="58">
        <f>U142</f>
        <v>787.43</v>
      </c>
      <c r="O142" s="18"/>
      <c r="P142" s="18"/>
      <c r="Q142" s="18"/>
      <c r="R142" s="18"/>
      <c r="S142" s="18"/>
      <c r="T142" s="18">
        <f>ROUND((ROUND(Source!AF51*Source!AV51*Source!I51,2)+ROUND(Source!AE51*Source!AV51*Source!I51,2))*(Source!FY51)/100,2)</f>
        <v>53.78</v>
      </c>
      <c r="U142" s="18">
        <f>Source!Y51</f>
        <v>787.43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>
        <f>T142</f>
        <v>53.78</v>
      </c>
      <c r="HA142" s="18"/>
      <c r="HB142" s="18">
        <f>T142</f>
        <v>53.78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3.5" thickBot="1" x14ac:dyDescent="0.25">
      <c r="A143" s="61"/>
      <c r="B143" s="62"/>
      <c r="C143" s="62" t="s">
        <v>501</v>
      </c>
      <c r="D143" s="63" t="s">
        <v>502</v>
      </c>
      <c r="E143" s="64">
        <v>33.15</v>
      </c>
      <c r="F143" s="65"/>
      <c r="G143" s="65"/>
      <c r="H143" s="65">
        <f>ROUND(Source!AH51,2)</f>
        <v>33.15</v>
      </c>
      <c r="I143" s="66">
        <f>Source!U51</f>
        <v>2.8840499999999998</v>
      </c>
      <c r="J143" s="65"/>
      <c r="K143" s="6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/>
      <c r="B144" s="59"/>
      <c r="C144" s="59"/>
      <c r="D144" s="59"/>
      <c r="E144" s="59"/>
      <c r="F144" s="59"/>
      <c r="G144" s="59"/>
      <c r="H144" s="118">
        <f>R144</f>
        <v>420.25</v>
      </c>
      <c r="I144" s="119"/>
      <c r="J144" s="118">
        <f>S144</f>
        <v>5753.85</v>
      </c>
      <c r="K144" s="120"/>
      <c r="O144" s="18"/>
      <c r="P144" s="18"/>
      <c r="Q144" s="18"/>
      <c r="R144" s="18">
        <f>SUM(T137:T143)</f>
        <v>420.25</v>
      </c>
      <c r="S144" s="18">
        <f>SUM(U137:U143)</f>
        <v>5753.85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>
        <f>R144</f>
        <v>420.25</v>
      </c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48" x14ac:dyDescent="0.2">
      <c r="A145" s="68">
        <v>15</v>
      </c>
      <c r="B145" s="74" t="s">
        <v>87</v>
      </c>
      <c r="C145" s="69" t="s">
        <v>88</v>
      </c>
      <c r="D145" s="70" t="s">
        <v>89</v>
      </c>
      <c r="E145" s="71">
        <v>0.54</v>
      </c>
      <c r="F145" s="72">
        <f>Source!AK53</f>
        <v>299.11</v>
      </c>
      <c r="G145" s="139" t="s">
        <v>3</v>
      </c>
      <c r="H145" s="72">
        <f>Source!AB53</f>
        <v>197.71</v>
      </c>
      <c r="I145" s="72"/>
      <c r="J145" s="140"/>
      <c r="K145" s="73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49"/>
      <c r="B146" s="46"/>
      <c r="C146" s="46" t="s">
        <v>493</v>
      </c>
      <c r="D146" s="47"/>
      <c r="E146" s="48"/>
      <c r="F146" s="50">
        <v>140.46</v>
      </c>
      <c r="G146" s="136"/>
      <c r="H146" s="50">
        <f>Source!AF53</f>
        <v>140.46</v>
      </c>
      <c r="I146" s="50">
        <f>T146</f>
        <v>75.849999999999994</v>
      </c>
      <c r="J146" s="136">
        <v>18.3</v>
      </c>
      <c r="K146" s="51">
        <f>U146</f>
        <v>1388.03</v>
      </c>
      <c r="O146" s="18"/>
      <c r="P146" s="18"/>
      <c r="Q146" s="18"/>
      <c r="R146" s="18"/>
      <c r="S146" s="18"/>
      <c r="T146" s="18">
        <f>ROUND(Source!AF53*Source!AV53*Source!I53,2)</f>
        <v>75.849999999999994</v>
      </c>
      <c r="U146" s="18">
        <f>Source!S53</f>
        <v>1388.03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>
        <f>T146</f>
        <v>75.849999999999994</v>
      </c>
      <c r="GK146" s="18">
        <f>T146</f>
        <v>75.849999999999994</v>
      </c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>
        <f>T146</f>
        <v>75.849999999999994</v>
      </c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56"/>
      <c r="B147" s="53"/>
      <c r="C147" s="53" t="s">
        <v>494</v>
      </c>
      <c r="D147" s="54"/>
      <c r="E147" s="55"/>
      <c r="F147" s="57">
        <v>57.25</v>
      </c>
      <c r="G147" s="137"/>
      <c r="H147" s="57">
        <f>Source!AD53</f>
        <v>57.25</v>
      </c>
      <c r="I147" s="57">
        <f>T147</f>
        <v>30.92</v>
      </c>
      <c r="J147" s="137">
        <v>12.5</v>
      </c>
      <c r="K147" s="58">
        <f>U147</f>
        <v>386.44</v>
      </c>
      <c r="O147" s="18"/>
      <c r="P147" s="18"/>
      <c r="Q147" s="18"/>
      <c r="R147" s="18"/>
      <c r="S147" s="18"/>
      <c r="T147" s="18">
        <f>ROUND(Source!AD53*Source!AV53*Source!I53,2)</f>
        <v>30.92</v>
      </c>
      <c r="U147" s="18">
        <f>Source!Q53</f>
        <v>386.44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30.92</v>
      </c>
      <c r="GK147" s="18"/>
      <c r="GL147" s="18">
        <f>T147</f>
        <v>30.92</v>
      </c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>
        <f>T147</f>
        <v>30.92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56"/>
      <c r="B148" s="53"/>
      <c r="C148" s="53" t="s">
        <v>495</v>
      </c>
      <c r="D148" s="54"/>
      <c r="E148" s="55"/>
      <c r="F148" s="57">
        <v>0.8</v>
      </c>
      <c r="G148" s="137"/>
      <c r="H148" s="57">
        <f>Source!AE53</f>
        <v>0.8</v>
      </c>
      <c r="I148" s="57">
        <f>GM148</f>
        <v>0.43</v>
      </c>
      <c r="J148" s="137">
        <v>18.3</v>
      </c>
      <c r="K148" s="58">
        <f>Source!R53</f>
        <v>7.91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>
        <f>ROUND(Source!AE53*Source!AV53*Source!I53,2)</f>
        <v>0.43</v>
      </c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56"/>
      <c r="B149" s="53"/>
      <c r="C149" s="53" t="s">
        <v>496</v>
      </c>
      <c r="D149" s="54"/>
      <c r="E149" s="55">
        <v>142</v>
      </c>
      <c r="F149" s="138" t="s">
        <v>497</v>
      </c>
      <c r="G149" s="137"/>
      <c r="H149" s="57">
        <f>ROUND((Source!AF53*Source!AV53+Source!AE53*Source!AV53)*(Source!FX53)/100,2)</f>
        <v>200.59</v>
      </c>
      <c r="I149" s="57">
        <f>T149</f>
        <v>108.32</v>
      </c>
      <c r="J149" s="137" t="s">
        <v>511</v>
      </c>
      <c r="K149" s="58">
        <f>U149</f>
        <v>1689.09</v>
      </c>
      <c r="O149" s="18"/>
      <c r="P149" s="18"/>
      <c r="Q149" s="18"/>
      <c r="R149" s="18"/>
      <c r="S149" s="18"/>
      <c r="T149" s="18">
        <f>ROUND((ROUND(Source!AF53*Source!AV53*Source!I53,2)+ROUND(Source!AE53*Source!AV53*Source!I53,2))*(Source!FX53)/100,2)</f>
        <v>108.32</v>
      </c>
      <c r="U149" s="18">
        <f>Source!X53</f>
        <v>1689.09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>
        <f>T149</f>
        <v>108.32</v>
      </c>
      <c r="GZ149" s="18"/>
      <c r="HA149" s="18"/>
      <c r="HB149" s="18">
        <f>T149</f>
        <v>108.32</v>
      </c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56"/>
      <c r="B150" s="53"/>
      <c r="C150" s="53" t="s">
        <v>499</v>
      </c>
      <c r="D150" s="54"/>
      <c r="E150" s="55">
        <v>95</v>
      </c>
      <c r="F150" s="138" t="s">
        <v>497</v>
      </c>
      <c r="G150" s="137"/>
      <c r="H150" s="57">
        <f>ROUND((Source!AF53*Source!AV53+Source!AE53*Source!AV53)*(Source!FY53)/100,2)</f>
        <v>134.19999999999999</v>
      </c>
      <c r="I150" s="57">
        <f>T150</f>
        <v>72.47</v>
      </c>
      <c r="J150" s="137" t="s">
        <v>512</v>
      </c>
      <c r="K150" s="58">
        <f>U150</f>
        <v>1060.9100000000001</v>
      </c>
      <c r="O150" s="18"/>
      <c r="P150" s="18"/>
      <c r="Q150" s="18"/>
      <c r="R150" s="18"/>
      <c r="S150" s="18"/>
      <c r="T150" s="18">
        <f>ROUND((ROUND(Source!AF53*Source!AV53*Source!I53,2)+ROUND(Source!AE53*Source!AV53*Source!I53,2))*(Source!FY53)/100,2)</f>
        <v>72.47</v>
      </c>
      <c r="U150" s="18">
        <f>Source!Y53</f>
        <v>1060.9100000000001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>
        <f>T150</f>
        <v>72.47</v>
      </c>
      <c r="HA150" s="18"/>
      <c r="HB150" s="18">
        <f>T150</f>
        <v>72.47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61"/>
      <c r="B151" s="62"/>
      <c r="C151" s="62" t="s">
        <v>501</v>
      </c>
      <c r="D151" s="63" t="s">
        <v>502</v>
      </c>
      <c r="E151" s="64">
        <v>15.12</v>
      </c>
      <c r="F151" s="65"/>
      <c r="G151" s="65"/>
      <c r="H151" s="65">
        <f>ROUND(Source!AH53,2)</f>
        <v>15.12</v>
      </c>
      <c r="I151" s="66">
        <f>Source!U53</f>
        <v>8.1647999999999996</v>
      </c>
      <c r="J151" s="65"/>
      <c r="K151" s="6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18">
        <f>R152</f>
        <v>287.55999999999995</v>
      </c>
      <c r="I152" s="119"/>
      <c r="J152" s="118">
        <f>S152</f>
        <v>4524.47</v>
      </c>
      <c r="K152" s="120"/>
      <c r="O152" s="18"/>
      <c r="P152" s="18"/>
      <c r="Q152" s="18"/>
      <c r="R152" s="18">
        <f>SUM(T145:T151)</f>
        <v>287.55999999999995</v>
      </c>
      <c r="S152" s="18">
        <f>SUM(U145:U151)</f>
        <v>4524.47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287.55999999999995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36" x14ac:dyDescent="0.2">
      <c r="A153" s="68">
        <v>16</v>
      </c>
      <c r="B153" s="74" t="s">
        <v>92</v>
      </c>
      <c r="C153" s="69" t="s">
        <v>93</v>
      </c>
      <c r="D153" s="70" t="s">
        <v>89</v>
      </c>
      <c r="E153" s="71">
        <v>0.54</v>
      </c>
      <c r="F153" s="72">
        <f>Source!AK55</f>
        <v>29.950000000000003</v>
      </c>
      <c r="G153" s="139" t="s">
        <v>3</v>
      </c>
      <c r="H153" s="72">
        <f>Source!AB55</f>
        <v>29.95</v>
      </c>
      <c r="I153" s="72"/>
      <c r="J153" s="140"/>
      <c r="K153" s="73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49"/>
      <c r="B154" s="46"/>
      <c r="C154" s="46" t="s">
        <v>493</v>
      </c>
      <c r="D154" s="47"/>
      <c r="E154" s="48"/>
      <c r="F154" s="50">
        <v>21.55</v>
      </c>
      <c r="G154" s="136"/>
      <c r="H154" s="50">
        <f>Source!AF55</f>
        <v>21.55</v>
      </c>
      <c r="I154" s="50">
        <f>T154</f>
        <v>11.64</v>
      </c>
      <c r="J154" s="136">
        <v>18.3</v>
      </c>
      <c r="K154" s="51">
        <f>U154</f>
        <v>212.96</v>
      </c>
      <c r="O154" s="18"/>
      <c r="P154" s="18"/>
      <c r="Q154" s="18"/>
      <c r="R154" s="18"/>
      <c r="S154" s="18"/>
      <c r="T154" s="18">
        <f>ROUND(Source!AF55*Source!AV55*Source!I55,2)</f>
        <v>11.64</v>
      </c>
      <c r="U154" s="18">
        <f>Source!S55</f>
        <v>212.96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11.64</v>
      </c>
      <c r="GK154" s="18">
        <f>T154</f>
        <v>11.64</v>
      </c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>
        <f>T154</f>
        <v>11.64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x14ac:dyDescent="0.2">
      <c r="A155" s="56"/>
      <c r="B155" s="53"/>
      <c r="C155" s="53" t="s">
        <v>494</v>
      </c>
      <c r="D155" s="54"/>
      <c r="E155" s="55"/>
      <c r="F155" s="57">
        <v>8.4</v>
      </c>
      <c r="G155" s="137"/>
      <c r="H155" s="57">
        <f>Source!AD55</f>
        <v>8.4</v>
      </c>
      <c r="I155" s="57">
        <f>T155</f>
        <v>4.54</v>
      </c>
      <c r="J155" s="137">
        <v>12.5</v>
      </c>
      <c r="K155" s="58">
        <f>U155</f>
        <v>56.7</v>
      </c>
      <c r="O155" s="18"/>
      <c r="P155" s="18"/>
      <c r="Q155" s="18"/>
      <c r="R155" s="18"/>
      <c r="S155" s="18"/>
      <c r="T155" s="18">
        <f>ROUND(Source!AD55*Source!AV55*Source!I55,2)</f>
        <v>4.54</v>
      </c>
      <c r="U155" s="18">
        <f>Source!Q55</f>
        <v>56.7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>
        <f>T155</f>
        <v>4.54</v>
      </c>
      <c r="GK155" s="18"/>
      <c r="GL155" s="18">
        <f>T155</f>
        <v>4.54</v>
      </c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>
        <f>T155</f>
        <v>4.54</v>
      </c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56"/>
      <c r="B156" s="53"/>
      <c r="C156" s="53" t="s">
        <v>496</v>
      </c>
      <c r="D156" s="54"/>
      <c r="E156" s="55">
        <v>142</v>
      </c>
      <c r="F156" s="138" t="s">
        <v>497</v>
      </c>
      <c r="G156" s="137"/>
      <c r="H156" s="57">
        <f>ROUND((Source!AF55*Source!AV55+Source!AE55*Source!AV55)*(Source!FX55)/100,2)</f>
        <v>30.6</v>
      </c>
      <c r="I156" s="57">
        <f>T156</f>
        <v>16.53</v>
      </c>
      <c r="J156" s="137" t="s">
        <v>511</v>
      </c>
      <c r="K156" s="58">
        <f>U156</f>
        <v>257.68</v>
      </c>
      <c r="O156" s="18"/>
      <c r="P156" s="18"/>
      <c r="Q156" s="18"/>
      <c r="R156" s="18"/>
      <c r="S156" s="18"/>
      <c r="T156" s="18">
        <f>ROUND((ROUND(Source!AF55*Source!AV55*Source!I55,2)+ROUND(Source!AE55*Source!AV55*Source!I55,2))*(Source!FX55)/100,2)</f>
        <v>16.53</v>
      </c>
      <c r="U156" s="18">
        <f>Source!X55</f>
        <v>257.68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>
        <f>T156</f>
        <v>16.53</v>
      </c>
      <c r="GZ156" s="18"/>
      <c r="HA156" s="18"/>
      <c r="HB156" s="18">
        <f>T156</f>
        <v>16.53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56"/>
      <c r="B157" s="53"/>
      <c r="C157" s="53" t="s">
        <v>499</v>
      </c>
      <c r="D157" s="54"/>
      <c r="E157" s="55">
        <v>95</v>
      </c>
      <c r="F157" s="138" t="s">
        <v>497</v>
      </c>
      <c r="G157" s="137"/>
      <c r="H157" s="57">
        <f>ROUND((Source!AF55*Source!AV55+Source!AE55*Source!AV55)*(Source!FY55)/100,2)</f>
        <v>20.47</v>
      </c>
      <c r="I157" s="57">
        <f>T157</f>
        <v>11.06</v>
      </c>
      <c r="J157" s="137" t="s">
        <v>512</v>
      </c>
      <c r="K157" s="58">
        <f>U157</f>
        <v>161.85</v>
      </c>
      <c r="O157" s="18"/>
      <c r="P157" s="18"/>
      <c r="Q157" s="18"/>
      <c r="R157" s="18"/>
      <c r="S157" s="18"/>
      <c r="T157" s="18">
        <f>ROUND((ROUND(Source!AF55*Source!AV55*Source!I55,2)+ROUND(Source!AE55*Source!AV55*Source!I55,2))*(Source!FY55)/100,2)</f>
        <v>11.06</v>
      </c>
      <c r="U157" s="18">
        <f>Source!Y55</f>
        <v>161.85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>
        <f>T157</f>
        <v>11.06</v>
      </c>
      <c r="HA157" s="18"/>
      <c r="HB157" s="18">
        <f>T157</f>
        <v>11.06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3.5" thickBot="1" x14ac:dyDescent="0.25">
      <c r="A158" s="61"/>
      <c r="B158" s="62"/>
      <c r="C158" s="62" t="s">
        <v>501</v>
      </c>
      <c r="D158" s="63" t="s">
        <v>502</v>
      </c>
      <c r="E158" s="64">
        <v>2.3199999999999998</v>
      </c>
      <c r="F158" s="65"/>
      <c r="G158" s="65"/>
      <c r="H158" s="65">
        <f>ROUND(Source!AH55,2)</f>
        <v>2.3199999999999998</v>
      </c>
      <c r="I158" s="66">
        <f>Source!U55</f>
        <v>1.2527999999999999</v>
      </c>
      <c r="J158" s="65"/>
      <c r="K158" s="6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0"/>
      <c r="B159" s="59"/>
      <c r="C159" s="59"/>
      <c r="D159" s="59"/>
      <c r="E159" s="59"/>
      <c r="F159" s="59"/>
      <c r="G159" s="59"/>
      <c r="H159" s="118">
        <f>R159</f>
        <v>43.77</v>
      </c>
      <c r="I159" s="119"/>
      <c r="J159" s="118">
        <f>S159</f>
        <v>689.19</v>
      </c>
      <c r="K159" s="120"/>
      <c r="O159" s="18"/>
      <c r="P159" s="18"/>
      <c r="Q159" s="18"/>
      <c r="R159" s="18">
        <f>SUM(T153:T158)</f>
        <v>43.77</v>
      </c>
      <c r="S159" s="18">
        <f>SUM(U153:U158)</f>
        <v>689.19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>
        <f>R159</f>
        <v>43.77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24" x14ac:dyDescent="0.2">
      <c r="A160" s="68">
        <v>17</v>
      </c>
      <c r="B160" s="74" t="s">
        <v>96</v>
      </c>
      <c r="C160" s="69" t="s">
        <v>97</v>
      </c>
      <c r="D160" s="70" t="s">
        <v>98</v>
      </c>
      <c r="E160" s="71">
        <v>0.6</v>
      </c>
      <c r="F160" s="72">
        <f>Source!AK57</f>
        <v>634.36</v>
      </c>
      <c r="G160" s="139" t="s">
        <v>3</v>
      </c>
      <c r="H160" s="72">
        <f>Source!AB57</f>
        <v>148.52000000000001</v>
      </c>
      <c r="I160" s="72"/>
      <c r="J160" s="140"/>
      <c r="K160" s="73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49"/>
      <c r="B161" s="46"/>
      <c r="C161" s="46" t="s">
        <v>493</v>
      </c>
      <c r="D161" s="47"/>
      <c r="E161" s="48"/>
      <c r="F161" s="50">
        <v>100.58</v>
      </c>
      <c r="G161" s="136"/>
      <c r="H161" s="50">
        <f>Source!AF57</f>
        <v>100.58</v>
      </c>
      <c r="I161" s="50">
        <f>T161</f>
        <v>60.35</v>
      </c>
      <c r="J161" s="136">
        <v>18.3</v>
      </c>
      <c r="K161" s="51">
        <f>U161</f>
        <v>1104.3699999999999</v>
      </c>
      <c r="O161" s="18"/>
      <c r="P161" s="18"/>
      <c r="Q161" s="18"/>
      <c r="R161" s="18"/>
      <c r="S161" s="18"/>
      <c r="T161" s="18">
        <f>ROUND(Source!AF57*Source!AV57*Source!I57,2)</f>
        <v>60.35</v>
      </c>
      <c r="U161" s="18">
        <f>Source!S57</f>
        <v>1104.3699999999999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60.35</v>
      </c>
      <c r="GK161" s="18">
        <f>T161</f>
        <v>60.35</v>
      </c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>
        <f>T161</f>
        <v>60.35</v>
      </c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56"/>
      <c r="B162" s="53"/>
      <c r="C162" s="53" t="s">
        <v>494</v>
      </c>
      <c r="D162" s="54"/>
      <c r="E162" s="55"/>
      <c r="F162" s="57">
        <v>47.94</v>
      </c>
      <c r="G162" s="137"/>
      <c r="H162" s="57">
        <f>Source!AD57</f>
        <v>47.94</v>
      </c>
      <c r="I162" s="57">
        <f>T162</f>
        <v>28.76</v>
      </c>
      <c r="J162" s="137">
        <v>12.5</v>
      </c>
      <c r="K162" s="58">
        <f>U162</f>
        <v>359.55</v>
      </c>
      <c r="O162" s="18"/>
      <c r="P162" s="18"/>
      <c r="Q162" s="18"/>
      <c r="R162" s="18"/>
      <c r="S162" s="18"/>
      <c r="T162" s="18">
        <f>ROUND(Source!AD57*Source!AV57*Source!I57,2)</f>
        <v>28.76</v>
      </c>
      <c r="U162" s="18">
        <f>Source!Q57</f>
        <v>359.55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28.76</v>
      </c>
      <c r="GK162" s="18"/>
      <c r="GL162" s="18">
        <f>T162</f>
        <v>28.76</v>
      </c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>
        <f>T162</f>
        <v>28.76</v>
      </c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56"/>
      <c r="B163" s="53"/>
      <c r="C163" s="53" t="s">
        <v>495</v>
      </c>
      <c r="D163" s="54"/>
      <c r="E163" s="55"/>
      <c r="F163" s="57">
        <v>4.7699999999999996</v>
      </c>
      <c r="G163" s="137"/>
      <c r="H163" s="57">
        <f>Source!AE57</f>
        <v>4.7699999999999996</v>
      </c>
      <c r="I163" s="57">
        <f>GM163</f>
        <v>2.86</v>
      </c>
      <c r="J163" s="137">
        <v>18.3</v>
      </c>
      <c r="K163" s="58">
        <f>Source!R57</f>
        <v>52.37</v>
      </c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>
        <f>ROUND(Source!AE57*Source!AV57*Source!I57,2)</f>
        <v>2.86</v>
      </c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56"/>
      <c r="B164" s="53"/>
      <c r="C164" s="53" t="s">
        <v>496</v>
      </c>
      <c r="D164" s="54"/>
      <c r="E164" s="55">
        <v>95</v>
      </c>
      <c r="F164" s="138" t="s">
        <v>497</v>
      </c>
      <c r="G164" s="137"/>
      <c r="H164" s="57">
        <f>ROUND((Source!AF57*Source!AV57+Source!AE57*Source!AV57)*(Source!FX57)/100,2)</f>
        <v>100.08</v>
      </c>
      <c r="I164" s="57">
        <f>T164</f>
        <v>60.05</v>
      </c>
      <c r="J164" s="137" t="s">
        <v>498</v>
      </c>
      <c r="K164" s="58">
        <f>U164</f>
        <v>936.96</v>
      </c>
      <c r="O164" s="18"/>
      <c r="P164" s="18"/>
      <c r="Q164" s="18"/>
      <c r="R164" s="18"/>
      <c r="S164" s="18"/>
      <c r="T164" s="18">
        <f>ROUND((ROUND(Source!AF57*Source!AV57*Source!I57,2)+ROUND(Source!AE57*Source!AV57*Source!I57,2))*(Source!FX57)/100,2)</f>
        <v>60.05</v>
      </c>
      <c r="U164" s="18">
        <f>Source!X57</f>
        <v>936.96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>
        <f>T164</f>
        <v>60.05</v>
      </c>
      <c r="GZ164" s="18"/>
      <c r="HA164" s="18"/>
      <c r="HB164" s="18"/>
      <c r="HC164" s="18">
        <f>T164</f>
        <v>60.05</v>
      </c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56"/>
      <c r="B165" s="53"/>
      <c r="C165" s="53" t="s">
        <v>499</v>
      </c>
      <c r="D165" s="54"/>
      <c r="E165" s="55">
        <v>65</v>
      </c>
      <c r="F165" s="138" t="s">
        <v>497</v>
      </c>
      <c r="G165" s="137"/>
      <c r="H165" s="57">
        <f>ROUND((Source!AF57*Source!AV57+Source!AE57*Source!AV57)*(Source!FY57)/100,2)</f>
        <v>68.48</v>
      </c>
      <c r="I165" s="57">
        <f>T165</f>
        <v>41.09</v>
      </c>
      <c r="J165" s="137" t="s">
        <v>508</v>
      </c>
      <c r="K165" s="58">
        <f>U165</f>
        <v>601.5</v>
      </c>
      <c r="O165" s="18"/>
      <c r="P165" s="18"/>
      <c r="Q165" s="18"/>
      <c r="R165" s="18"/>
      <c r="S165" s="18"/>
      <c r="T165" s="18">
        <f>ROUND((ROUND(Source!AF57*Source!AV57*Source!I57,2)+ROUND(Source!AE57*Source!AV57*Source!I57,2))*(Source!FY57)/100,2)</f>
        <v>41.09</v>
      </c>
      <c r="U165" s="18">
        <f>Source!Y57</f>
        <v>601.5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>
        <f>T165</f>
        <v>41.09</v>
      </c>
      <c r="HA165" s="18"/>
      <c r="HB165" s="18"/>
      <c r="HC165" s="18">
        <f>T165</f>
        <v>41.09</v>
      </c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61"/>
      <c r="B166" s="62"/>
      <c r="C166" s="62" t="s">
        <v>501</v>
      </c>
      <c r="D166" s="63" t="s">
        <v>502</v>
      </c>
      <c r="E166" s="64">
        <v>10.7</v>
      </c>
      <c r="F166" s="65"/>
      <c r="G166" s="65"/>
      <c r="H166" s="65">
        <f>ROUND(Source!AH57,2)</f>
        <v>10.7</v>
      </c>
      <c r="I166" s="66">
        <f>Source!U57</f>
        <v>6.419999999999999</v>
      </c>
      <c r="J166" s="65"/>
      <c r="K166" s="6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18">
        <f>R167</f>
        <v>190.25</v>
      </c>
      <c r="I167" s="119"/>
      <c r="J167" s="118">
        <f>S167</f>
        <v>3002.38</v>
      </c>
      <c r="K167" s="120"/>
      <c r="O167" s="18"/>
      <c r="P167" s="18"/>
      <c r="Q167" s="18"/>
      <c r="R167" s="18">
        <f>SUM(T160:T166)</f>
        <v>190.25</v>
      </c>
      <c r="S167" s="18">
        <f>SUM(U160:U166)</f>
        <v>3002.38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190.25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24" x14ac:dyDescent="0.2">
      <c r="A168" s="68">
        <v>18</v>
      </c>
      <c r="B168" s="74" t="s">
        <v>103</v>
      </c>
      <c r="C168" s="69" t="s">
        <v>104</v>
      </c>
      <c r="D168" s="70" t="s">
        <v>98</v>
      </c>
      <c r="E168" s="71">
        <v>0.45</v>
      </c>
      <c r="F168" s="72">
        <f>Source!AK59</f>
        <v>760.58999999999992</v>
      </c>
      <c r="G168" s="139" t="s">
        <v>3</v>
      </c>
      <c r="H168" s="72">
        <f>Source!AB59</f>
        <v>178.41</v>
      </c>
      <c r="I168" s="72"/>
      <c r="J168" s="140"/>
      <c r="K168" s="73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49"/>
      <c r="B169" s="46"/>
      <c r="C169" s="46" t="s">
        <v>493</v>
      </c>
      <c r="D169" s="47"/>
      <c r="E169" s="48"/>
      <c r="F169" s="50">
        <v>110.92</v>
      </c>
      <c r="G169" s="136"/>
      <c r="H169" s="50">
        <f>Source!AF59</f>
        <v>110.92</v>
      </c>
      <c r="I169" s="50">
        <f>T169</f>
        <v>49.91</v>
      </c>
      <c r="J169" s="136">
        <v>18.3</v>
      </c>
      <c r="K169" s="51">
        <f>U169</f>
        <v>913.43</v>
      </c>
      <c r="O169" s="18"/>
      <c r="P169" s="18"/>
      <c r="Q169" s="18"/>
      <c r="R169" s="18"/>
      <c r="S169" s="18"/>
      <c r="T169" s="18">
        <f>ROUND(Source!AF59*Source!AV59*Source!I59,2)</f>
        <v>49.91</v>
      </c>
      <c r="U169" s="18">
        <f>Source!S59</f>
        <v>913.43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49.91</v>
      </c>
      <c r="GK169" s="18">
        <f>T169</f>
        <v>49.91</v>
      </c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>
        <f>T169</f>
        <v>49.91</v>
      </c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6"/>
      <c r="B170" s="53"/>
      <c r="C170" s="53" t="s">
        <v>494</v>
      </c>
      <c r="D170" s="54"/>
      <c r="E170" s="55"/>
      <c r="F170" s="57">
        <v>67.489999999999995</v>
      </c>
      <c r="G170" s="137"/>
      <c r="H170" s="57">
        <f>Source!AD59</f>
        <v>67.489999999999995</v>
      </c>
      <c r="I170" s="57">
        <f>T170</f>
        <v>30.37</v>
      </c>
      <c r="J170" s="137">
        <v>12.5</v>
      </c>
      <c r="K170" s="58">
        <f>U170</f>
        <v>379.63</v>
      </c>
      <c r="O170" s="18"/>
      <c r="P170" s="18"/>
      <c r="Q170" s="18"/>
      <c r="R170" s="18"/>
      <c r="S170" s="18"/>
      <c r="T170" s="18">
        <f>ROUND(Source!AD59*Source!AV59*Source!I59,2)</f>
        <v>30.37</v>
      </c>
      <c r="U170" s="18">
        <f>Source!Q59</f>
        <v>379.63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>
        <f>T170</f>
        <v>30.37</v>
      </c>
      <c r="GK170" s="18"/>
      <c r="GL170" s="18">
        <f>T170</f>
        <v>30.37</v>
      </c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>
        <f>T170</f>
        <v>30.37</v>
      </c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56"/>
      <c r="B171" s="53"/>
      <c r="C171" s="53" t="s">
        <v>495</v>
      </c>
      <c r="D171" s="54"/>
      <c r="E171" s="55"/>
      <c r="F171" s="57">
        <v>7.53</v>
      </c>
      <c r="G171" s="137"/>
      <c r="H171" s="57">
        <f>Source!AE59</f>
        <v>7.53</v>
      </c>
      <c r="I171" s="57">
        <f>GM171</f>
        <v>3.39</v>
      </c>
      <c r="J171" s="137">
        <v>18.3</v>
      </c>
      <c r="K171" s="58">
        <f>Source!R59</f>
        <v>62.01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>
        <f>ROUND(Source!AE59*Source!AV59*Source!I59,2)</f>
        <v>3.39</v>
      </c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56"/>
      <c r="B172" s="53"/>
      <c r="C172" s="53" t="s">
        <v>496</v>
      </c>
      <c r="D172" s="54"/>
      <c r="E172" s="55">
        <v>95</v>
      </c>
      <c r="F172" s="138" t="s">
        <v>497</v>
      </c>
      <c r="G172" s="137"/>
      <c r="H172" s="57">
        <f>ROUND((Source!AF59*Source!AV59+Source!AE59*Source!AV59)*(Source!FX59)/100,2)</f>
        <v>112.53</v>
      </c>
      <c r="I172" s="57">
        <f>T172</f>
        <v>50.64</v>
      </c>
      <c r="J172" s="137" t="s">
        <v>498</v>
      </c>
      <c r="K172" s="58">
        <f>U172</f>
        <v>790.11</v>
      </c>
      <c r="O172" s="18"/>
      <c r="P172" s="18"/>
      <c r="Q172" s="18"/>
      <c r="R172" s="18"/>
      <c r="S172" s="18"/>
      <c r="T172" s="18">
        <f>ROUND((ROUND(Source!AF59*Source!AV59*Source!I59,2)+ROUND(Source!AE59*Source!AV59*Source!I59,2))*(Source!FX59)/100,2)</f>
        <v>50.64</v>
      </c>
      <c r="U172" s="18">
        <f>Source!X59</f>
        <v>790.11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>
        <f>T172</f>
        <v>50.64</v>
      </c>
      <c r="GZ172" s="18"/>
      <c r="HA172" s="18"/>
      <c r="HB172" s="18"/>
      <c r="HC172" s="18">
        <f>T172</f>
        <v>50.64</v>
      </c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x14ac:dyDescent="0.2">
      <c r="A173" s="56"/>
      <c r="B173" s="53"/>
      <c r="C173" s="53" t="s">
        <v>499</v>
      </c>
      <c r="D173" s="54"/>
      <c r="E173" s="55">
        <v>65</v>
      </c>
      <c r="F173" s="138" t="s">
        <v>497</v>
      </c>
      <c r="G173" s="137"/>
      <c r="H173" s="57">
        <f>ROUND((Source!AF59*Source!AV59+Source!AE59*Source!AV59)*(Source!FY59)/100,2)</f>
        <v>76.989999999999995</v>
      </c>
      <c r="I173" s="57">
        <f>T173</f>
        <v>34.65</v>
      </c>
      <c r="J173" s="137" t="s">
        <v>508</v>
      </c>
      <c r="K173" s="58">
        <f>U173</f>
        <v>507.23</v>
      </c>
      <c r="O173" s="18"/>
      <c r="P173" s="18"/>
      <c r="Q173" s="18"/>
      <c r="R173" s="18"/>
      <c r="S173" s="18"/>
      <c r="T173" s="18">
        <f>ROUND((ROUND(Source!AF59*Source!AV59*Source!I59,2)+ROUND(Source!AE59*Source!AV59*Source!I59,2))*(Source!FY59)/100,2)</f>
        <v>34.65</v>
      </c>
      <c r="U173" s="18">
        <f>Source!Y59</f>
        <v>507.23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>
        <f>T173</f>
        <v>34.65</v>
      </c>
      <c r="HA173" s="18"/>
      <c r="HB173" s="18"/>
      <c r="HC173" s="18">
        <f>T173</f>
        <v>34.65</v>
      </c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ht="13.5" thickBot="1" x14ac:dyDescent="0.25">
      <c r="A174" s="61"/>
      <c r="B174" s="62"/>
      <c r="C174" s="62" t="s">
        <v>501</v>
      </c>
      <c r="D174" s="63" t="s">
        <v>502</v>
      </c>
      <c r="E174" s="64">
        <v>11.8</v>
      </c>
      <c r="F174" s="65"/>
      <c r="G174" s="65"/>
      <c r="H174" s="65">
        <f>ROUND(Source!AH59,2)</f>
        <v>11.8</v>
      </c>
      <c r="I174" s="66">
        <f>Source!U59</f>
        <v>5.3100000000000005</v>
      </c>
      <c r="J174" s="65"/>
      <c r="K174" s="6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x14ac:dyDescent="0.2">
      <c r="A175" s="60"/>
      <c r="B175" s="59"/>
      <c r="C175" s="59"/>
      <c r="D175" s="59"/>
      <c r="E175" s="59"/>
      <c r="F175" s="59"/>
      <c r="G175" s="59"/>
      <c r="H175" s="118">
        <f>R175</f>
        <v>165.57000000000002</v>
      </c>
      <c r="I175" s="119"/>
      <c r="J175" s="118">
        <f>S175</f>
        <v>2590.4</v>
      </c>
      <c r="K175" s="120"/>
      <c r="O175" s="18"/>
      <c r="P175" s="18"/>
      <c r="Q175" s="18"/>
      <c r="R175" s="18">
        <f>SUM(T168:T174)</f>
        <v>165.57000000000002</v>
      </c>
      <c r="S175" s="18">
        <f>SUM(U168:U174)</f>
        <v>2590.4</v>
      </c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>
        <f>R175</f>
        <v>165.57000000000002</v>
      </c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ht="36" x14ac:dyDescent="0.2">
      <c r="A176" s="68">
        <v>19</v>
      </c>
      <c r="B176" s="74" t="s">
        <v>107</v>
      </c>
      <c r="C176" s="69" t="s">
        <v>108</v>
      </c>
      <c r="D176" s="70" t="s">
        <v>48</v>
      </c>
      <c r="E176" s="71">
        <v>2</v>
      </c>
      <c r="F176" s="72">
        <f>Source!AK61</f>
        <v>291.64999999999998</v>
      </c>
      <c r="G176" s="139" t="s">
        <v>3</v>
      </c>
      <c r="H176" s="72">
        <f>Source!AB61</f>
        <v>291.64999999999998</v>
      </c>
      <c r="I176" s="72"/>
      <c r="J176" s="140"/>
      <c r="K176" s="73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49"/>
      <c r="B177" s="46"/>
      <c r="C177" s="46" t="s">
        <v>493</v>
      </c>
      <c r="D177" s="47"/>
      <c r="E177" s="48"/>
      <c r="F177" s="50">
        <v>291.64999999999998</v>
      </c>
      <c r="G177" s="136"/>
      <c r="H177" s="50">
        <f>Source!AF61</f>
        <v>291.64999999999998</v>
      </c>
      <c r="I177" s="50">
        <f>T177</f>
        <v>583.29999999999995</v>
      </c>
      <c r="J177" s="136">
        <v>18.3</v>
      </c>
      <c r="K177" s="51">
        <f>U177</f>
        <v>10674.39</v>
      </c>
      <c r="O177" s="18"/>
      <c r="P177" s="18"/>
      <c r="Q177" s="18"/>
      <c r="R177" s="18"/>
      <c r="S177" s="18"/>
      <c r="T177" s="18">
        <f>ROUND(Source!AF61*Source!AV61*Source!I61,2)</f>
        <v>583.29999999999995</v>
      </c>
      <c r="U177" s="18">
        <f>Source!S61</f>
        <v>10674.39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583.29999999999995</v>
      </c>
      <c r="GK177" s="18">
        <f>T177</f>
        <v>583.29999999999995</v>
      </c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>
        <f>T177</f>
        <v>583.29999999999995</v>
      </c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56"/>
      <c r="B178" s="53"/>
      <c r="C178" s="53" t="s">
        <v>496</v>
      </c>
      <c r="D178" s="54"/>
      <c r="E178" s="55">
        <v>65</v>
      </c>
      <c r="F178" s="138" t="s">
        <v>497</v>
      </c>
      <c r="G178" s="137"/>
      <c r="H178" s="57">
        <f>ROUND((Source!AF61*Source!AV61+Source!AE61*Source!AV61)*(Source!FX61)/100,2)</f>
        <v>189.57</v>
      </c>
      <c r="I178" s="57">
        <f>T178</f>
        <v>379.15</v>
      </c>
      <c r="J178" s="137" t="s">
        <v>513</v>
      </c>
      <c r="K178" s="58">
        <f>U178</f>
        <v>5870.91</v>
      </c>
      <c r="O178" s="18"/>
      <c r="P178" s="18"/>
      <c r="Q178" s="18"/>
      <c r="R178" s="18"/>
      <c r="S178" s="18"/>
      <c r="T178" s="18">
        <f>ROUND((ROUND(Source!AF61*Source!AV61*Source!I61,2)+ROUND(Source!AE61*Source!AV61*Source!I61,2))*(Source!FX61)/100,2)</f>
        <v>379.15</v>
      </c>
      <c r="U178" s="18">
        <f>Source!X61</f>
        <v>5870.91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>
        <f>T178</f>
        <v>379.15</v>
      </c>
      <c r="GZ178" s="18"/>
      <c r="HA178" s="18"/>
      <c r="HB178" s="18"/>
      <c r="HC178" s="18"/>
      <c r="HD178" s="18"/>
      <c r="HE178" s="18">
        <f>T178</f>
        <v>379.15</v>
      </c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x14ac:dyDescent="0.2">
      <c r="A179" s="56"/>
      <c r="B179" s="53"/>
      <c r="C179" s="53" t="s">
        <v>499</v>
      </c>
      <c r="D179" s="54"/>
      <c r="E179" s="55">
        <v>40</v>
      </c>
      <c r="F179" s="138" t="s">
        <v>497</v>
      </c>
      <c r="G179" s="137"/>
      <c r="H179" s="57">
        <f>ROUND((Source!AF61*Source!AV61+Source!AE61*Source!AV61)*(Source!FY61)/100,2)</f>
        <v>116.66</v>
      </c>
      <c r="I179" s="57">
        <f>T179</f>
        <v>233.32</v>
      </c>
      <c r="J179" s="137" t="s">
        <v>514</v>
      </c>
      <c r="K179" s="58">
        <f>U179</f>
        <v>3415.8</v>
      </c>
      <c r="O179" s="18"/>
      <c r="P179" s="18"/>
      <c r="Q179" s="18"/>
      <c r="R179" s="18"/>
      <c r="S179" s="18"/>
      <c r="T179" s="18">
        <f>ROUND((ROUND(Source!AF61*Source!AV61*Source!I61,2)+ROUND(Source!AE61*Source!AV61*Source!I61,2))*(Source!FY61)/100,2)</f>
        <v>233.32</v>
      </c>
      <c r="U179" s="18">
        <f>Source!Y61</f>
        <v>3415.8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>
        <f>T179</f>
        <v>233.32</v>
      </c>
      <c r="HA179" s="18"/>
      <c r="HB179" s="18"/>
      <c r="HC179" s="18"/>
      <c r="HD179" s="18"/>
      <c r="HE179" s="18">
        <f>T179</f>
        <v>233.32</v>
      </c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13.5" thickBot="1" x14ac:dyDescent="0.25">
      <c r="A180" s="61"/>
      <c r="B180" s="62"/>
      <c r="C180" s="62" t="s">
        <v>501</v>
      </c>
      <c r="D180" s="63" t="s">
        <v>502</v>
      </c>
      <c r="E180" s="64">
        <v>22.5</v>
      </c>
      <c r="F180" s="65"/>
      <c r="G180" s="65"/>
      <c r="H180" s="65">
        <f>ROUND(Source!AH61,2)</f>
        <v>22.5</v>
      </c>
      <c r="I180" s="66">
        <f>Source!U61</f>
        <v>45</v>
      </c>
      <c r="J180" s="65"/>
      <c r="K180" s="6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x14ac:dyDescent="0.2">
      <c r="A181" s="60"/>
      <c r="B181" s="59"/>
      <c r="C181" s="59"/>
      <c r="D181" s="59"/>
      <c r="E181" s="59"/>
      <c r="F181" s="59"/>
      <c r="G181" s="59"/>
      <c r="H181" s="118">
        <f>R181</f>
        <v>1195.77</v>
      </c>
      <c r="I181" s="119"/>
      <c r="J181" s="118">
        <f>S181</f>
        <v>19961.099999999999</v>
      </c>
      <c r="K181" s="120"/>
      <c r="O181" s="18"/>
      <c r="P181" s="18"/>
      <c r="Q181" s="18"/>
      <c r="R181" s="18">
        <f>SUM(T176:T180)</f>
        <v>1195.77</v>
      </c>
      <c r="S181" s="18">
        <f>SUM(U176:U180)</f>
        <v>19961.099999999999</v>
      </c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>
        <f>R181</f>
        <v>1195.77</v>
      </c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ht="36" x14ac:dyDescent="0.2">
      <c r="A182" s="68">
        <v>20</v>
      </c>
      <c r="B182" s="74" t="s">
        <v>114</v>
      </c>
      <c r="C182" s="69" t="s">
        <v>115</v>
      </c>
      <c r="D182" s="70" t="s">
        <v>48</v>
      </c>
      <c r="E182" s="71">
        <v>2</v>
      </c>
      <c r="F182" s="72">
        <f>Source!AK63</f>
        <v>20.75</v>
      </c>
      <c r="G182" s="139" t="s">
        <v>3</v>
      </c>
      <c r="H182" s="72">
        <f>Source!AB63</f>
        <v>20.75</v>
      </c>
      <c r="I182" s="72"/>
      <c r="J182" s="140"/>
      <c r="K182" s="73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49"/>
      <c r="B183" s="46"/>
      <c r="C183" s="46" t="s">
        <v>493</v>
      </c>
      <c r="D183" s="47"/>
      <c r="E183" s="48"/>
      <c r="F183" s="50">
        <v>20.75</v>
      </c>
      <c r="G183" s="136"/>
      <c r="H183" s="50">
        <f>Source!AF63</f>
        <v>20.75</v>
      </c>
      <c r="I183" s="50">
        <f>T183</f>
        <v>41.5</v>
      </c>
      <c r="J183" s="136">
        <v>18.3</v>
      </c>
      <c r="K183" s="51">
        <f>U183</f>
        <v>759.45</v>
      </c>
      <c r="O183" s="18"/>
      <c r="P183" s="18"/>
      <c r="Q183" s="18"/>
      <c r="R183" s="18"/>
      <c r="S183" s="18"/>
      <c r="T183" s="18">
        <f>ROUND(Source!AF63*Source!AV63*Source!I63,2)</f>
        <v>41.5</v>
      </c>
      <c r="U183" s="18">
        <f>Source!S63</f>
        <v>759.45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>
        <f>T183</f>
        <v>41.5</v>
      </c>
      <c r="GK183" s="18">
        <f>T183</f>
        <v>41.5</v>
      </c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>
        <f>T183</f>
        <v>41.5</v>
      </c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56"/>
      <c r="B184" s="53"/>
      <c r="C184" s="53" t="s">
        <v>496</v>
      </c>
      <c r="D184" s="54"/>
      <c r="E184" s="55">
        <v>65</v>
      </c>
      <c r="F184" s="138" t="s">
        <v>497</v>
      </c>
      <c r="G184" s="137"/>
      <c r="H184" s="57">
        <f>ROUND((Source!AF63*Source!AV63+Source!AE63*Source!AV63)*(Source!FX63)/100,2)</f>
        <v>13.49</v>
      </c>
      <c r="I184" s="57">
        <f>T184</f>
        <v>26.98</v>
      </c>
      <c r="J184" s="137" t="s">
        <v>513</v>
      </c>
      <c r="K184" s="58">
        <f>U184</f>
        <v>417.7</v>
      </c>
      <c r="O184" s="18"/>
      <c r="P184" s="18"/>
      <c r="Q184" s="18"/>
      <c r="R184" s="18"/>
      <c r="S184" s="18"/>
      <c r="T184" s="18">
        <f>ROUND((ROUND(Source!AF63*Source!AV63*Source!I63,2)+ROUND(Source!AE63*Source!AV63*Source!I63,2))*(Source!FX63)/100,2)</f>
        <v>26.98</v>
      </c>
      <c r="U184" s="18">
        <f>Source!X63</f>
        <v>417.7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>
        <f>T184</f>
        <v>26.98</v>
      </c>
      <c r="GZ184" s="18"/>
      <c r="HA184" s="18"/>
      <c r="HB184" s="18"/>
      <c r="HC184" s="18"/>
      <c r="HD184" s="18"/>
      <c r="HE184" s="18">
        <f>T184</f>
        <v>26.98</v>
      </c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x14ac:dyDescent="0.2">
      <c r="A185" s="56"/>
      <c r="B185" s="53"/>
      <c r="C185" s="53" t="s">
        <v>499</v>
      </c>
      <c r="D185" s="54"/>
      <c r="E185" s="55">
        <v>40</v>
      </c>
      <c r="F185" s="138" t="s">
        <v>497</v>
      </c>
      <c r="G185" s="137"/>
      <c r="H185" s="57">
        <f>ROUND((Source!AF63*Source!AV63+Source!AE63*Source!AV63)*(Source!FY63)/100,2)</f>
        <v>8.3000000000000007</v>
      </c>
      <c r="I185" s="57">
        <f>T185</f>
        <v>16.600000000000001</v>
      </c>
      <c r="J185" s="137" t="s">
        <v>514</v>
      </c>
      <c r="K185" s="58">
        <f>U185</f>
        <v>243.02</v>
      </c>
      <c r="O185" s="18"/>
      <c r="P185" s="18"/>
      <c r="Q185" s="18"/>
      <c r="R185" s="18"/>
      <c r="S185" s="18"/>
      <c r="T185" s="18">
        <f>ROUND((ROUND(Source!AF63*Source!AV63*Source!I63,2)+ROUND(Source!AE63*Source!AV63*Source!I63,2))*(Source!FY63)/100,2)</f>
        <v>16.600000000000001</v>
      </c>
      <c r="U185" s="18">
        <f>Source!Y63</f>
        <v>243.02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>
        <f>T185</f>
        <v>16.600000000000001</v>
      </c>
      <c r="HA185" s="18"/>
      <c r="HB185" s="18"/>
      <c r="HC185" s="18"/>
      <c r="HD185" s="18"/>
      <c r="HE185" s="18">
        <f>T185</f>
        <v>16.600000000000001</v>
      </c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13.5" thickBot="1" x14ac:dyDescent="0.25">
      <c r="A186" s="61"/>
      <c r="B186" s="62"/>
      <c r="C186" s="62" t="s">
        <v>501</v>
      </c>
      <c r="D186" s="63" t="s">
        <v>502</v>
      </c>
      <c r="E186" s="64">
        <v>1.62</v>
      </c>
      <c r="F186" s="65"/>
      <c r="G186" s="65"/>
      <c r="H186" s="65">
        <f>ROUND(Source!AH63,2)</f>
        <v>1.62</v>
      </c>
      <c r="I186" s="66">
        <f>Source!U63</f>
        <v>3.24</v>
      </c>
      <c r="J186" s="65"/>
      <c r="K186" s="6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x14ac:dyDescent="0.2">
      <c r="A187" s="60"/>
      <c r="B187" s="59"/>
      <c r="C187" s="59"/>
      <c r="D187" s="59"/>
      <c r="E187" s="59"/>
      <c r="F187" s="59"/>
      <c r="G187" s="59"/>
      <c r="H187" s="118">
        <f>R187</f>
        <v>85.080000000000013</v>
      </c>
      <c r="I187" s="119"/>
      <c r="J187" s="118">
        <f>S187</f>
        <v>1420.17</v>
      </c>
      <c r="K187" s="120"/>
      <c r="O187" s="18"/>
      <c r="P187" s="18"/>
      <c r="Q187" s="18"/>
      <c r="R187" s="18">
        <f>SUM(T182:T186)</f>
        <v>85.080000000000013</v>
      </c>
      <c r="S187" s="18">
        <f>SUM(U182:U186)</f>
        <v>1420.17</v>
      </c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>
        <f>R187</f>
        <v>85.080000000000013</v>
      </c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36" x14ac:dyDescent="0.2">
      <c r="A188" s="68">
        <v>21</v>
      </c>
      <c r="B188" s="74" t="s">
        <v>118</v>
      </c>
      <c r="C188" s="69" t="s">
        <v>119</v>
      </c>
      <c r="D188" s="70" t="s">
        <v>120</v>
      </c>
      <c r="E188" s="71">
        <v>2</v>
      </c>
      <c r="F188" s="72">
        <f>Source!AK65</f>
        <v>165.95</v>
      </c>
      <c r="G188" s="139" t="s">
        <v>3</v>
      </c>
      <c r="H188" s="72">
        <f>Source!AB65</f>
        <v>165.95</v>
      </c>
      <c r="I188" s="72"/>
      <c r="J188" s="140"/>
      <c r="K188" s="73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x14ac:dyDescent="0.2">
      <c r="A189" s="49"/>
      <c r="B189" s="46"/>
      <c r="C189" s="46" t="s">
        <v>493</v>
      </c>
      <c r="D189" s="47"/>
      <c r="E189" s="48"/>
      <c r="F189" s="50">
        <v>165.95</v>
      </c>
      <c r="G189" s="136"/>
      <c r="H189" s="50">
        <f>Source!AF65</f>
        <v>165.95</v>
      </c>
      <c r="I189" s="50">
        <f>T189</f>
        <v>331.9</v>
      </c>
      <c r="J189" s="136">
        <v>18.3</v>
      </c>
      <c r="K189" s="51">
        <f>U189</f>
        <v>6073.77</v>
      </c>
      <c r="O189" s="18"/>
      <c r="P189" s="18"/>
      <c r="Q189" s="18"/>
      <c r="R189" s="18"/>
      <c r="S189" s="18"/>
      <c r="T189" s="18">
        <f>ROUND(Source!AF65*Source!AV65*Source!I65,2)</f>
        <v>331.9</v>
      </c>
      <c r="U189" s="18">
        <f>Source!S65</f>
        <v>6073.77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>
        <f>T189</f>
        <v>331.9</v>
      </c>
      <c r="GK189" s="18">
        <f>T189</f>
        <v>331.9</v>
      </c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>
        <f>T189</f>
        <v>331.9</v>
      </c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x14ac:dyDescent="0.2">
      <c r="A190" s="56"/>
      <c r="B190" s="53"/>
      <c r="C190" s="53" t="s">
        <v>496</v>
      </c>
      <c r="D190" s="54"/>
      <c r="E190" s="55">
        <v>65</v>
      </c>
      <c r="F190" s="138" t="s">
        <v>497</v>
      </c>
      <c r="G190" s="137"/>
      <c r="H190" s="57">
        <f>ROUND((Source!AF65*Source!AV65+Source!AE65*Source!AV65)*(Source!FX65)/100,2)</f>
        <v>107.87</v>
      </c>
      <c r="I190" s="57">
        <f>T190</f>
        <v>215.74</v>
      </c>
      <c r="J190" s="137" t="s">
        <v>513</v>
      </c>
      <c r="K190" s="58">
        <f>U190</f>
        <v>3340.57</v>
      </c>
      <c r="O190" s="18"/>
      <c r="P190" s="18"/>
      <c r="Q190" s="18"/>
      <c r="R190" s="18"/>
      <c r="S190" s="18"/>
      <c r="T190" s="18">
        <f>ROUND((ROUND(Source!AF65*Source!AV65*Source!I65,2)+ROUND(Source!AE65*Source!AV65*Source!I65,2))*(Source!FX65)/100,2)</f>
        <v>215.74</v>
      </c>
      <c r="U190" s="18">
        <f>Source!X65</f>
        <v>3340.57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>
        <f>T190</f>
        <v>215.74</v>
      </c>
      <c r="GZ190" s="18"/>
      <c r="HA190" s="18"/>
      <c r="HB190" s="18"/>
      <c r="HC190" s="18"/>
      <c r="HD190" s="18"/>
      <c r="HE190" s="18">
        <f>T190</f>
        <v>215.74</v>
      </c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56"/>
      <c r="B191" s="53"/>
      <c r="C191" s="53" t="s">
        <v>499</v>
      </c>
      <c r="D191" s="54"/>
      <c r="E191" s="55">
        <v>40</v>
      </c>
      <c r="F191" s="138" t="s">
        <v>497</v>
      </c>
      <c r="G191" s="137"/>
      <c r="H191" s="57">
        <f>ROUND((Source!AF65*Source!AV65+Source!AE65*Source!AV65)*(Source!FY65)/100,2)</f>
        <v>66.38</v>
      </c>
      <c r="I191" s="57">
        <f>T191</f>
        <v>132.76</v>
      </c>
      <c r="J191" s="137" t="s">
        <v>514</v>
      </c>
      <c r="K191" s="58">
        <f>U191</f>
        <v>1943.61</v>
      </c>
      <c r="O191" s="18"/>
      <c r="P191" s="18"/>
      <c r="Q191" s="18"/>
      <c r="R191" s="18"/>
      <c r="S191" s="18"/>
      <c r="T191" s="18">
        <f>ROUND((ROUND(Source!AF65*Source!AV65*Source!I65,2)+ROUND(Source!AE65*Source!AV65*Source!I65,2))*(Source!FY65)/100,2)</f>
        <v>132.76</v>
      </c>
      <c r="U191" s="18">
        <f>Source!Y65</f>
        <v>1943.61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>
        <f>T191</f>
        <v>132.76</v>
      </c>
      <c r="HA191" s="18"/>
      <c r="HB191" s="18"/>
      <c r="HC191" s="18"/>
      <c r="HD191" s="18"/>
      <c r="HE191" s="18">
        <f>T191</f>
        <v>132.76</v>
      </c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13.5" thickBot="1" x14ac:dyDescent="0.25">
      <c r="A192" s="61"/>
      <c r="B192" s="62"/>
      <c r="C192" s="62" t="s">
        <v>501</v>
      </c>
      <c r="D192" s="63" t="s">
        <v>502</v>
      </c>
      <c r="E192" s="64">
        <v>12.96</v>
      </c>
      <c r="F192" s="65"/>
      <c r="G192" s="65"/>
      <c r="H192" s="65">
        <f>ROUND(Source!AH65,2)</f>
        <v>12.96</v>
      </c>
      <c r="I192" s="66">
        <f>Source!U65</f>
        <v>25.92</v>
      </c>
      <c r="J192" s="65"/>
      <c r="K192" s="6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60"/>
      <c r="B193" s="59"/>
      <c r="C193" s="59"/>
      <c r="D193" s="59"/>
      <c r="E193" s="59"/>
      <c r="F193" s="59"/>
      <c r="G193" s="59"/>
      <c r="H193" s="118">
        <f>R193</f>
        <v>680.4</v>
      </c>
      <c r="I193" s="119"/>
      <c r="J193" s="118">
        <f>S193</f>
        <v>11357.95</v>
      </c>
      <c r="K193" s="120"/>
      <c r="O193" s="18"/>
      <c r="P193" s="18"/>
      <c r="Q193" s="18"/>
      <c r="R193" s="18">
        <f>SUM(T188:T192)</f>
        <v>680.4</v>
      </c>
      <c r="S193" s="18">
        <f>SUM(U188:U192)</f>
        <v>11357.95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>
        <f>R193</f>
        <v>680.4</v>
      </c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48" x14ac:dyDescent="0.2">
      <c r="A194" s="68">
        <v>22</v>
      </c>
      <c r="B194" s="74" t="s">
        <v>123</v>
      </c>
      <c r="C194" s="69" t="s">
        <v>124</v>
      </c>
      <c r="D194" s="70" t="s">
        <v>126</v>
      </c>
      <c r="E194" s="71">
        <v>1</v>
      </c>
      <c r="F194" s="72">
        <v>519026.67</v>
      </c>
      <c r="G194" s="143"/>
      <c r="H194" s="72">
        <f>Source!AC67</f>
        <v>519026.67</v>
      </c>
      <c r="I194" s="72">
        <f>T194</f>
        <v>519026.67</v>
      </c>
      <c r="J194" s="143">
        <v>7.5</v>
      </c>
      <c r="K194" s="73">
        <f>U194</f>
        <v>3892700.03</v>
      </c>
      <c r="O194" s="18"/>
      <c r="P194" s="18"/>
      <c r="Q194" s="18"/>
      <c r="R194" s="18"/>
      <c r="S194" s="18"/>
      <c r="T194" s="18">
        <f>ROUND(Source!AC67*Source!AW67*Source!I67,2)</f>
        <v>519026.67</v>
      </c>
      <c r="U194" s="18">
        <f>Source!P67</f>
        <v>3892700.03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>
        <f>T194</f>
        <v>519026.67</v>
      </c>
      <c r="GK194" s="18"/>
      <c r="GL194" s="18"/>
      <c r="GM194" s="18"/>
      <c r="GN194" s="18">
        <f>T194</f>
        <v>519026.67</v>
      </c>
      <c r="GO194" s="18"/>
      <c r="GP194" s="18">
        <f>T194</f>
        <v>519026.67</v>
      </c>
      <c r="GQ194" s="18">
        <f>T194</f>
        <v>519026.67</v>
      </c>
      <c r="GR194" s="18"/>
      <c r="GS194" s="18">
        <f>T194</f>
        <v>519026.67</v>
      </c>
      <c r="GT194" s="18"/>
      <c r="GU194" s="18"/>
      <c r="GV194" s="18"/>
      <c r="GW194" s="18">
        <f>ROUND(Source!AG67*Source!I67,2)</f>
        <v>0</v>
      </c>
      <c r="GX194" s="18">
        <f>ROUND(Source!AJ67*Source!I67,2)</f>
        <v>0</v>
      </c>
      <c r="GY194" s="18"/>
      <c r="GZ194" s="18"/>
      <c r="HA194" s="18"/>
      <c r="HB194" s="18">
        <f>T194</f>
        <v>519026.67</v>
      </c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ht="13.5" thickBot="1" x14ac:dyDescent="0.25">
      <c r="A195" s="144"/>
      <c r="B195" s="145" t="s">
        <v>515</v>
      </c>
      <c r="C195" s="145" t="s">
        <v>516</v>
      </c>
      <c r="D195" s="146"/>
      <c r="E195" s="146"/>
      <c r="F195" s="146"/>
      <c r="G195" s="146"/>
      <c r="H195" s="146"/>
      <c r="I195" s="146"/>
      <c r="J195" s="146"/>
      <c r="K195" s="147"/>
    </row>
    <row r="196" spans="1:255" x14ac:dyDescent="0.2">
      <c r="A196" s="60"/>
      <c r="B196" s="59"/>
      <c r="C196" s="59"/>
      <c r="D196" s="59"/>
      <c r="E196" s="59"/>
      <c r="F196" s="59"/>
      <c r="G196" s="59"/>
      <c r="H196" s="118">
        <f>R196</f>
        <v>519026.67</v>
      </c>
      <c r="I196" s="119"/>
      <c r="J196" s="118">
        <f>S196</f>
        <v>3892700.03</v>
      </c>
      <c r="K196" s="120"/>
      <c r="O196" s="18"/>
      <c r="P196" s="18"/>
      <c r="Q196" s="18"/>
      <c r="R196" s="18">
        <f>SUM(T194:T195)</f>
        <v>519026.67</v>
      </c>
      <c r="S196" s="18">
        <f>SUM(U194:U195)</f>
        <v>3892700.03</v>
      </c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>
        <f>R196</f>
        <v>519026.67</v>
      </c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24" x14ac:dyDescent="0.2">
      <c r="A197" s="68">
        <v>23</v>
      </c>
      <c r="B197" s="74" t="s">
        <v>123</v>
      </c>
      <c r="C197" s="69" t="s">
        <v>132</v>
      </c>
      <c r="D197" s="70" t="s">
        <v>134</v>
      </c>
      <c r="E197" s="71">
        <v>13.2</v>
      </c>
      <c r="F197" s="72">
        <v>353.33</v>
      </c>
      <c r="G197" s="143"/>
      <c r="H197" s="72">
        <f>Source!AC69</f>
        <v>353.33</v>
      </c>
      <c r="I197" s="72">
        <f>T197</f>
        <v>4663.96</v>
      </c>
      <c r="J197" s="143">
        <v>7.5</v>
      </c>
      <c r="K197" s="73">
        <f>U197</f>
        <v>34979.67</v>
      </c>
      <c r="O197" s="18"/>
      <c r="P197" s="18"/>
      <c r="Q197" s="18"/>
      <c r="R197" s="18"/>
      <c r="S197" s="18"/>
      <c r="T197" s="18">
        <f>ROUND(Source!AC69*Source!AW69*Source!I69,2)</f>
        <v>4663.96</v>
      </c>
      <c r="U197" s="18">
        <f>Source!P69</f>
        <v>34979.67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>
        <f>T197</f>
        <v>4663.96</v>
      </c>
      <c r="GK197" s="18"/>
      <c r="GL197" s="18"/>
      <c r="GM197" s="18"/>
      <c r="GN197" s="18">
        <f>T197</f>
        <v>4663.96</v>
      </c>
      <c r="GO197" s="18"/>
      <c r="GP197" s="18">
        <f>T197</f>
        <v>4663.96</v>
      </c>
      <c r="GQ197" s="18">
        <f>T197</f>
        <v>4663.96</v>
      </c>
      <c r="GR197" s="18"/>
      <c r="GS197" s="18">
        <f>T197</f>
        <v>4663.96</v>
      </c>
      <c r="GT197" s="18"/>
      <c r="GU197" s="18"/>
      <c r="GV197" s="18"/>
      <c r="GW197" s="18">
        <f>ROUND(Source!AG69*Source!I69,2)</f>
        <v>0</v>
      </c>
      <c r="GX197" s="18">
        <f>ROUND(Source!AJ69*Source!I69,2)</f>
        <v>0</v>
      </c>
      <c r="GY197" s="18"/>
      <c r="GZ197" s="18"/>
      <c r="HA197" s="18"/>
      <c r="HB197" s="18">
        <f>T197</f>
        <v>4663.96</v>
      </c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3.5" thickBot="1" x14ac:dyDescent="0.25">
      <c r="A198" s="144"/>
      <c r="B198" s="145" t="s">
        <v>515</v>
      </c>
      <c r="C198" s="145" t="s">
        <v>517</v>
      </c>
      <c r="D198" s="146"/>
      <c r="E198" s="146"/>
      <c r="F198" s="146"/>
      <c r="G198" s="146"/>
      <c r="H198" s="146"/>
      <c r="I198" s="146"/>
      <c r="J198" s="146"/>
      <c r="K198" s="147"/>
    </row>
    <row r="199" spans="1:255" x14ac:dyDescent="0.2">
      <c r="A199" s="60"/>
      <c r="B199" s="59"/>
      <c r="C199" s="59"/>
      <c r="D199" s="59"/>
      <c r="E199" s="59"/>
      <c r="F199" s="59"/>
      <c r="G199" s="59"/>
      <c r="H199" s="118">
        <f>R199</f>
        <v>4663.96</v>
      </c>
      <c r="I199" s="119"/>
      <c r="J199" s="118">
        <f>S199</f>
        <v>34979.67</v>
      </c>
      <c r="K199" s="120"/>
      <c r="O199" s="18"/>
      <c r="P199" s="18"/>
      <c r="Q199" s="18"/>
      <c r="R199" s="18">
        <f>SUM(T197:T198)</f>
        <v>4663.96</v>
      </c>
      <c r="S199" s="18">
        <f>SUM(U197:U198)</f>
        <v>34979.67</v>
      </c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>
        <f>R199</f>
        <v>4663.96</v>
      </c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24" x14ac:dyDescent="0.2">
      <c r="A200" s="68">
        <v>24</v>
      </c>
      <c r="B200" s="74" t="s">
        <v>123</v>
      </c>
      <c r="C200" s="69" t="s">
        <v>137</v>
      </c>
      <c r="D200" s="70" t="s">
        <v>139</v>
      </c>
      <c r="E200" s="71">
        <v>1.5</v>
      </c>
      <c r="F200" s="72">
        <v>2426.67</v>
      </c>
      <c r="G200" s="143"/>
      <c r="H200" s="72">
        <f>Source!AC71</f>
        <v>2426.67</v>
      </c>
      <c r="I200" s="72">
        <f>T200</f>
        <v>3640.01</v>
      </c>
      <c r="J200" s="143">
        <v>7.5</v>
      </c>
      <c r="K200" s="73">
        <f>U200</f>
        <v>27300.04</v>
      </c>
      <c r="O200" s="18"/>
      <c r="P200" s="18"/>
      <c r="Q200" s="18"/>
      <c r="R200" s="18"/>
      <c r="S200" s="18"/>
      <c r="T200" s="18">
        <f>ROUND(Source!AC71*Source!AW71*Source!I71,2)</f>
        <v>3640.01</v>
      </c>
      <c r="U200" s="18">
        <f>Source!P71</f>
        <v>27300.04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>
        <f>T200</f>
        <v>3640.01</v>
      </c>
      <c r="GK200" s="18"/>
      <c r="GL200" s="18"/>
      <c r="GM200" s="18"/>
      <c r="GN200" s="18">
        <f>T200</f>
        <v>3640.01</v>
      </c>
      <c r="GO200" s="18"/>
      <c r="GP200" s="18">
        <f>T200</f>
        <v>3640.01</v>
      </c>
      <c r="GQ200" s="18">
        <f>T200</f>
        <v>3640.01</v>
      </c>
      <c r="GR200" s="18"/>
      <c r="GS200" s="18">
        <f>T200</f>
        <v>3640.01</v>
      </c>
      <c r="GT200" s="18"/>
      <c r="GU200" s="18"/>
      <c r="GV200" s="18"/>
      <c r="GW200" s="18">
        <f>ROUND(Source!AG71*Source!I71,2)</f>
        <v>0</v>
      </c>
      <c r="GX200" s="18">
        <f>ROUND(Source!AJ71*Source!I71,2)</f>
        <v>0</v>
      </c>
      <c r="GY200" s="18"/>
      <c r="GZ200" s="18"/>
      <c r="HA200" s="18"/>
      <c r="HB200" s="18">
        <f>T200</f>
        <v>3640.01</v>
      </c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ht="13.5" thickBot="1" x14ac:dyDescent="0.25">
      <c r="A201" s="144"/>
      <c r="B201" s="145" t="s">
        <v>515</v>
      </c>
      <c r="C201" s="145" t="s">
        <v>518</v>
      </c>
      <c r="D201" s="146"/>
      <c r="E201" s="146"/>
      <c r="F201" s="146"/>
      <c r="G201" s="146"/>
      <c r="H201" s="146"/>
      <c r="I201" s="146"/>
      <c r="J201" s="146"/>
      <c r="K201" s="147"/>
    </row>
    <row r="202" spans="1:255" x14ac:dyDescent="0.2">
      <c r="A202" s="60"/>
      <c r="B202" s="59"/>
      <c r="C202" s="59"/>
      <c r="D202" s="59"/>
      <c r="E202" s="59"/>
      <c r="F202" s="59"/>
      <c r="G202" s="59"/>
      <c r="H202" s="118">
        <f>R202</f>
        <v>3640.01</v>
      </c>
      <c r="I202" s="119"/>
      <c r="J202" s="118">
        <f>S202</f>
        <v>27300.04</v>
      </c>
      <c r="K202" s="120"/>
      <c r="O202" s="18"/>
      <c r="P202" s="18"/>
      <c r="Q202" s="18"/>
      <c r="R202" s="18">
        <f>SUM(T200:T201)</f>
        <v>3640.01</v>
      </c>
      <c r="S202" s="18">
        <f>SUM(U200:U201)</f>
        <v>27300.04</v>
      </c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>
        <f>R202</f>
        <v>3640.01</v>
      </c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x14ac:dyDescent="0.2">
      <c r="A203" s="68">
        <v>25</v>
      </c>
      <c r="B203" s="74" t="s">
        <v>123</v>
      </c>
      <c r="C203" s="69" t="s">
        <v>142</v>
      </c>
      <c r="D203" s="70" t="s">
        <v>35</v>
      </c>
      <c r="E203" s="71">
        <v>8.25</v>
      </c>
      <c r="F203" s="72">
        <v>3.22</v>
      </c>
      <c r="G203" s="143"/>
      <c r="H203" s="72">
        <f>Source!AC73</f>
        <v>3.22</v>
      </c>
      <c r="I203" s="72">
        <f>T203</f>
        <v>26.57</v>
      </c>
      <c r="J203" s="143">
        <v>7.5</v>
      </c>
      <c r="K203" s="73">
        <f>U203</f>
        <v>199.24</v>
      </c>
      <c r="O203" s="18"/>
      <c r="P203" s="18"/>
      <c r="Q203" s="18"/>
      <c r="R203" s="18"/>
      <c r="S203" s="18"/>
      <c r="T203" s="18">
        <f>ROUND(Source!AC73*Source!AW73*Source!I73,2)</f>
        <v>26.57</v>
      </c>
      <c r="U203" s="18">
        <f>Source!P73</f>
        <v>199.24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>
        <f>T203</f>
        <v>26.57</v>
      </c>
      <c r="GK203" s="18"/>
      <c r="GL203" s="18"/>
      <c r="GM203" s="18"/>
      <c r="GN203" s="18">
        <f>T203</f>
        <v>26.57</v>
      </c>
      <c r="GO203" s="18"/>
      <c r="GP203" s="18">
        <f>T203</f>
        <v>26.57</v>
      </c>
      <c r="GQ203" s="18">
        <f>T203</f>
        <v>26.57</v>
      </c>
      <c r="GR203" s="18"/>
      <c r="GS203" s="18">
        <f>T203</f>
        <v>26.57</v>
      </c>
      <c r="GT203" s="18"/>
      <c r="GU203" s="18"/>
      <c r="GV203" s="18"/>
      <c r="GW203" s="18">
        <f>ROUND(Source!AG73*Source!I73,2)</f>
        <v>0</v>
      </c>
      <c r="GX203" s="18">
        <f>ROUND(Source!AJ73*Source!I73,2)</f>
        <v>0</v>
      </c>
      <c r="GY203" s="18"/>
      <c r="GZ203" s="18"/>
      <c r="HA203" s="18"/>
      <c r="HB203" s="18">
        <f>T203</f>
        <v>26.57</v>
      </c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13.5" thickBot="1" x14ac:dyDescent="0.25">
      <c r="A204" s="144"/>
      <c r="B204" s="145" t="s">
        <v>515</v>
      </c>
      <c r="C204" s="145" t="s">
        <v>519</v>
      </c>
      <c r="D204" s="146"/>
      <c r="E204" s="146"/>
      <c r="F204" s="146"/>
      <c r="G204" s="146"/>
      <c r="H204" s="146"/>
      <c r="I204" s="146"/>
      <c r="J204" s="146"/>
      <c r="K204" s="147"/>
    </row>
    <row r="205" spans="1:255" x14ac:dyDescent="0.2">
      <c r="A205" s="60"/>
      <c r="B205" s="59"/>
      <c r="C205" s="59"/>
      <c r="D205" s="59"/>
      <c r="E205" s="59"/>
      <c r="F205" s="59"/>
      <c r="G205" s="59"/>
      <c r="H205" s="118">
        <f>R205</f>
        <v>26.57</v>
      </c>
      <c r="I205" s="119"/>
      <c r="J205" s="118">
        <f>S205</f>
        <v>199.24</v>
      </c>
      <c r="K205" s="120"/>
      <c r="O205" s="18"/>
      <c r="P205" s="18"/>
      <c r="Q205" s="18"/>
      <c r="R205" s="18">
        <f>SUM(T203:T204)</f>
        <v>26.57</v>
      </c>
      <c r="S205" s="18">
        <f>SUM(U203:U204)</f>
        <v>199.24</v>
      </c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>
        <f>R205</f>
        <v>26.57</v>
      </c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68">
        <v>26</v>
      </c>
      <c r="B206" s="74" t="s">
        <v>123</v>
      </c>
      <c r="C206" s="69" t="s">
        <v>145</v>
      </c>
      <c r="D206" s="70" t="s">
        <v>35</v>
      </c>
      <c r="E206" s="71">
        <v>42</v>
      </c>
      <c r="F206" s="72">
        <v>0.83</v>
      </c>
      <c r="G206" s="143"/>
      <c r="H206" s="72">
        <f>Source!AC75</f>
        <v>0.83</v>
      </c>
      <c r="I206" s="72">
        <f>T206</f>
        <v>34.86</v>
      </c>
      <c r="J206" s="143">
        <v>7.5</v>
      </c>
      <c r="K206" s="73">
        <f>U206</f>
        <v>261.45</v>
      </c>
      <c r="O206" s="18"/>
      <c r="P206" s="18"/>
      <c r="Q206" s="18"/>
      <c r="R206" s="18"/>
      <c r="S206" s="18"/>
      <c r="T206" s="18">
        <f>ROUND(Source!AC75*Source!AW75*Source!I75,2)</f>
        <v>34.86</v>
      </c>
      <c r="U206" s="18">
        <f>Source!P75</f>
        <v>261.45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>
        <f>T206</f>
        <v>34.86</v>
      </c>
      <c r="GK206" s="18"/>
      <c r="GL206" s="18"/>
      <c r="GM206" s="18"/>
      <c r="GN206" s="18">
        <f>T206</f>
        <v>34.86</v>
      </c>
      <c r="GO206" s="18"/>
      <c r="GP206" s="18">
        <f>T206</f>
        <v>34.86</v>
      </c>
      <c r="GQ206" s="18">
        <f>T206</f>
        <v>34.86</v>
      </c>
      <c r="GR206" s="18"/>
      <c r="GS206" s="18">
        <f>T206</f>
        <v>34.86</v>
      </c>
      <c r="GT206" s="18"/>
      <c r="GU206" s="18"/>
      <c r="GV206" s="18"/>
      <c r="GW206" s="18">
        <f>ROUND(Source!AG75*Source!I75,2)</f>
        <v>0</v>
      </c>
      <c r="GX206" s="18">
        <f>ROUND(Source!AJ75*Source!I75,2)</f>
        <v>0</v>
      </c>
      <c r="GY206" s="18"/>
      <c r="GZ206" s="18"/>
      <c r="HA206" s="18"/>
      <c r="HB206" s="18">
        <f>T206</f>
        <v>34.86</v>
      </c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ht="13.5" thickBot="1" x14ac:dyDescent="0.25">
      <c r="A207" s="144"/>
      <c r="B207" s="145" t="s">
        <v>515</v>
      </c>
      <c r="C207" s="145" t="s">
        <v>520</v>
      </c>
      <c r="D207" s="146"/>
      <c r="E207" s="146"/>
      <c r="F207" s="146"/>
      <c r="G207" s="146"/>
      <c r="H207" s="146"/>
      <c r="I207" s="146"/>
      <c r="J207" s="146"/>
      <c r="K207" s="147"/>
    </row>
    <row r="208" spans="1:255" x14ac:dyDescent="0.2">
      <c r="A208" s="60"/>
      <c r="B208" s="59"/>
      <c r="C208" s="59"/>
      <c r="D208" s="59"/>
      <c r="E208" s="59"/>
      <c r="F208" s="59"/>
      <c r="G208" s="59"/>
      <c r="H208" s="118">
        <f>R208</f>
        <v>34.86</v>
      </c>
      <c r="I208" s="119"/>
      <c r="J208" s="118">
        <f>S208</f>
        <v>261.45</v>
      </c>
      <c r="K208" s="120"/>
      <c r="O208" s="18"/>
      <c r="P208" s="18"/>
      <c r="Q208" s="18"/>
      <c r="R208" s="18">
        <f>SUM(T206:T207)</f>
        <v>34.86</v>
      </c>
      <c r="S208" s="18">
        <f>SUM(U206:U207)</f>
        <v>261.45</v>
      </c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>
        <f>R208</f>
        <v>34.86</v>
      </c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24" x14ac:dyDescent="0.2">
      <c r="A209" s="68">
        <v>27</v>
      </c>
      <c r="B209" s="74" t="s">
        <v>123</v>
      </c>
      <c r="C209" s="69" t="s">
        <v>148</v>
      </c>
      <c r="D209" s="70" t="s">
        <v>35</v>
      </c>
      <c r="E209" s="71">
        <v>9.1999999999999993</v>
      </c>
      <c r="F209" s="72">
        <v>23.73</v>
      </c>
      <c r="G209" s="143"/>
      <c r="H209" s="72">
        <f>Source!AC77</f>
        <v>23.73</v>
      </c>
      <c r="I209" s="72">
        <f>T209</f>
        <v>218.32</v>
      </c>
      <c r="J209" s="143">
        <v>7.5</v>
      </c>
      <c r="K209" s="73">
        <f>U209</f>
        <v>1637.37</v>
      </c>
      <c r="O209" s="18"/>
      <c r="P209" s="18"/>
      <c r="Q209" s="18"/>
      <c r="R209" s="18"/>
      <c r="S209" s="18"/>
      <c r="T209" s="18">
        <f>ROUND(Source!AC77*Source!AW77*Source!I77,2)</f>
        <v>218.32</v>
      </c>
      <c r="U209" s="18">
        <f>Source!P77</f>
        <v>1637.37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>
        <f>T209</f>
        <v>218.32</v>
      </c>
      <c r="GK209" s="18"/>
      <c r="GL209" s="18"/>
      <c r="GM209" s="18"/>
      <c r="GN209" s="18">
        <f>T209</f>
        <v>218.32</v>
      </c>
      <c r="GO209" s="18"/>
      <c r="GP209" s="18">
        <f>T209</f>
        <v>218.32</v>
      </c>
      <c r="GQ209" s="18">
        <f>T209</f>
        <v>218.32</v>
      </c>
      <c r="GR209" s="18"/>
      <c r="GS209" s="18">
        <f>T209</f>
        <v>218.32</v>
      </c>
      <c r="GT209" s="18"/>
      <c r="GU209" s="18"/>
      <c r="GV209" s="18"/>
      <c r="GW209" s="18">
        <f>ROUND(Source!AG77*Source!I77,2)</f>
        <v>0</v>
      </c>
      <c r="GX209" s="18">
        <f>ROUND(Source!AJ77*Source!I77,2)</f>
        <v>0</v>
      </c>
      <c r="GY209" s="18"/>
      <c r="GZ209" s="18"/>
      <c r="HA209" s="18"/>
      <c r="HB209" s="18">
        <f>T209</f>
        <v>218.32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3.5" thickBot="1" x14ac:dyDescent="0.25">
      <c r="A210" s="144"/>
      <c r="B210" s="145" t="s">
        <v>515</v>
      </c>
      <c r="C210" s="145" t="s">
        <v>521</v>
      </c>
      <c r="D210" s="146"/>
      <c r="E210" s="146"/>
      <c r="F210" s="146"/>
      <c r="G210" s="146"/>
      <c r="H210" s="146"/>
      <c r="I210" s="146"/>
      <c r="J210" s="146"/>
      <c r="K210" s="147"/>
    </row>
    <row r="211" spans="1:255" x14ac:dyDescent="0.2">
      <c r="A211" s="60"/>
      <c r="B211" s="59"/>
      <c r="C211" s="59"/>
      <c r="D211" s="59"/>
      <c r="E211" s="59"/>
      <c r="F211" s="59"/>
      <c r="G211" s="59"/>
      <c r="H211" s="118">
        <f>R211</f>
        <v>218.32</v>
      </c>
      <c r="I211" s="119"/>
      <c r="J211" s="118">
        <f>S211</f>
        <v>1637.37</v>
      </c>
      <c r="K211" s="120"/>
      <c r="O211" s="18"/>
      <c r="P211" s="18"/>
      <c r="Q211" s="18"/>
      <c r="R211" s="18">
        <f>SUM(T209:T210)</f>
        <v>218.32</v>
      </c>
      <c r="S211" s="18">
        <f>SUM(U209:U210)</f>
        <v>1637.37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>
        <f>R211</f>
        <v>218.32</v>
      </c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x14ac:dyDescent="0.2">
      <c r="A212" s="68">
        <v>28</v>
      </c>
      <c r="B212" s="74" t="s">
        <v>123</v>
      </c>
      <c r="C212" s="69" t="s">
        <v>151</v>
      </c>
      <c r="D212" s="70" t="s">
        <v>152</v>
      </c>
      <c r="E212" s="71">
        <v>820</v>
      </c>
      <c r="F212" s="72">
        <v>1.68</v>
      </c>
      <c r="G212" s="143"/>
      <c r="H212" s="72">
        <f>Source!AC79</f>
        <v>1.68</v>
      </c>
      <c r="I212" s="72">
        <f>T212</f>
        <v>1377.6</v>
      </c>
      <c r="J212" s="143">
        <v>7.5</v>
      </c>
      <c r="K212" s="73">
        <f>U212</f>
        <v>10332</v>
      </c>
      <c r="O212" s="18"/>
      <c r="P212" s="18"/>
      <c r="Q212" s="18"/>
      <c r="R212" s="18"/>
      <c r="S212" s="18"/>
      <c r="T212" s="18">
        <f>ROUND(Source!AC79*Source!AW79*Source!I79,2)</f>
        <v>1377.6</v>
      </c>
      <c r="U212" s="18">
        <f>Source!P79</f>
        <v>10332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>
        <f>T212</f>
        <v>1377.6</v>
      </c>
      <c r="GK212" s="18"/>
      <c r="GL212" s="18"/>
      <c r="GM212" s="18"/>
      <c r="GN212" s="18">
        <f>T212</f>
        <v>1377.6</v>
      </c>
      <c r="GO212" s="18"/>
      <c r="GP212" s="18">
        <f>T212</f>
        <v>1377.6</v>
      </c>
      <c r="GQ212" s="18">
        <f>T212</f>
        <v>1377.6</v>
      </c>
      <c r="GR212" s="18"/>
      <c r="GS212" s="18">
        <f>T212</f>
        <v>1377.6</v>
      </c>
      <c r="GT212" s="18"/>
      <c r="GU212" s="18"/>
      <c r="GV212" s="18"/>
      <c r="GW212" s="18">
        <f>ROUND(Source!AG79*Source!I79,2)</f>
        <v>0</v>
      </c>
      <c r="GX212" s="18">
        <f>ROUND(Source!AJ79*Source!I79,2)</f>
        <v>0</v>
      </c>
      <c r="GY212" s="18"/>
      <c r="GZ212" s="18"/>
      <c r="HA212" s="18"/>
      <c r="HB212" s="18">
        <f>T212</f>
        <v>1377.6</v>
      </c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ht="13.5" thickBot="1" x14ac:dyDescent="0.25">
      <c r="A213" s="144"/>
      <c r="B213" s="145" t="s">
        <v>515</v>
      </c>
      <c r="C213" s="145" t="s">
        <v>522</v>
      </c>
      <c r="D213" s="146"/>
      <c r="E213" s="146"/>
      <c r="F213" s="146"/>
      <c r="G213" s="146"/>
      <c r="H213" s="146"/>
      <c r="I213" s="146"/>
      <c r="J213" s="146"/>
      <c r="K213" s="147"/>
    </row>
    <row r="214" spans="1:255" x14ac:dyDescent="0.2">
      <c r="A214" s="60"/>
      <c r="B214" s="59"/>
      <c r="C214" s="59"/>
      <c r="D214" s="59"/>
      <c r="E214" s="59"/>
      <c r="F214" s="59"/>
      <c r="G214" s="59"/>
      <c r="H214" s="118">
        <f>R214</f>
        <v>1377.6</v>
      </c>
      <c r="I214" s="119"/>
      <c r="J214" s="118">
        <f>S214</f>
        <v>10332</v>
      </c>
      <c r="K214" s="120"/>
      <c r="O214" s="18"/>
      <c r="P214" s="18"/>
      <c r="Q214" s="18"/>
      <c r="R214" s="18">
        <f>SUM(T212:T213)</f>
        <v>1377.6</v>
      </c>
      <c r="S214" s="18">
        <f>SUM(U212:U213)</f>
        <v>10332</v>
      </c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>
        <f>R214</f>
        <v>1377.6</v>
      </c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36" x14ac:dyDescent="0.2">
      <c r="A215" s="68">
        <v>29</v>
      </c>
      <c r="B215" s="74" t="s">
        <v>123</v>
      </c>
      <c r="C215" s="69" t="s">
        <v>155</v>
      </c>
      <c r="D215" s="70" t="s">
        <v>152</v>
      </c>
      <c r="E215" s="71">
        <v>16.8</v>
      </c>
      <c r="F215" s="72">
        <v>2.0299999999999998</v>
      </c>
      <c r="G215" s="143"/>
      <c r="H215" s="72">
        <f>Source!AC81</f>
        <v>2.0299999999999998</v>
      </c>
      <c r="I215" s="72">
        <f>T215</f>
        <v>34.1</v>
      </c>
      <c r="J215" s="143">
        <v>7.5</v>
      </c>
      <c r="K215" s="73">
        <f>U215</f>
        <v>255.78</v>
      </c>
      <c r="O215" s="18"/>
      <c r="P215" s="18"/>
      <c r="Q215" s="18"/>
      <c r="R215" s="18"/>
      <c r="S215" s="18"/>
      <c r="T215" s="18">
        <f>ROUND(Source!AC81*Source!AW81*Source!I81,2)</f>
        <v>34.1</v>
      </c>
      <c r="U215" s="18">
        <f>Source!P81</f>
        <v>255.78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>
        <f>T215</f>
        <v>34.1</v>
      </c>
      <c r="GK215" s="18"/>
      <c r="GL215" s="18"/>
      <c r="GM215" s="18"/>
      <c r="GN215" s="18">
        <f>T215</f>
        <v>34.1</v>
      </c>
      <c r="GO215" s="18"/>
      <c r="GP215" s="18">
        <f>T215</f>
        <v>34.1</v>
      </c>
      <c r="GQ215" s="18">
        <f>T215</f>
        <v>34.1</v>
      </c>
      <c r="GR215" s="18"/>
      <c r="GS215" s="18">
        <f>T215</f>
        <v>34.1</v>
      </c>
      <c r="GT215" s="18"/>
      <c r="GU215" s="18"/>
      <c r="GV215" s="18"/>
      <c r="GW215" s="18">
        <f>ROUND(Source!AG81*Source!I81,2)</f>
        <v>0</v>
      </c>
      <c r="GX215" s="18">
        <f>ROUND(Source!AJ81*Source!I81,2)</f>
        <v>0</v>
      </c>
      <c r="GY215" s="18"/>
      <c r="GZ215" s="18"/>
      <c r="HA215" s="18"/>
      <c r="HB215" s="18">
        <f>T215</f>
        <v>34.1</v>
      </c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ht="13.5" thickBot="1" x14ac:dyDescent="0.25">
      <c r="A216" s="144"/>
      <c r="B216" s="145" t="s">
        <v>515</v>
      </c>
      <c r="C216" s="145" t="s">
        <v>523</v>
      </c>
      <c r="D216" s="146"/>
      <c r="E216" s="146"/>
      <c r="F216" s="146"/>
      <c r="G216" s="146"/>
      <c r="H216" s="146"/>
      <c r="I216" s="146"/>
      <c r="J216" s="146"/>
      <c r="K216" s="147"/>
    </row>
    <row r="217" spans="1:255" x14ac:dyDescent="0.2">
      <c r="A217" s="60"/>
      <c r="B217" s="59"/>
      <c r="C217" s="59"/>
      <c r="D217" s="59"/>
      <c r="E217" s="59"/>
      <c r="F217" s="59"/>
      <c r="G217" s="59"/>
      <c r="H217" s="118">
        <f>R217</f>
        <v>34.1</v>
      </c>
      <c r="I217" s="119"/>
      <c r="J217" s="118">
        <f>S217</f>
        <v>255.78</v>
      </c>
      <c r="K217" s="120"/>
      <c r="O217" s="18"/>
      <c r="P217" s="18"/>
      <c r="Q217" s="18"/>
      <c r="R217" s="18">
        <f>SUM(T215:T216)</f>
        <v>34.1</v>
      </c>
      <c r="S217" s="18">
        <f>SUM(U215:U216)</f>
        <v>255.78</v>
      </c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>
        <f>R217</f>
        <v>34.1</v>
      </c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x14ac:dyDescent="0.2">
      <c r="A218" s="68">
        <v>30</v>
      </c>
      <c r="B218" s="74" t="s">
        <v>123</v>
      </c>
      <c r="C218" s="69" t="s">
        <v>158</v>
      </c>
      <c r="D218" s="70" t="s">
        <v>152</v>
      </c>
      <c r="E218" s="71">
        <v>18</v>
      </c>
      <c r="F218" s="72">
        <v>4.6900000000000004</v>
      </c>
      <c r="G218" s="143"/>
      <c r="H218" s="72">
        <f>Source!AC83</f>
        <v>4.6900000000000004</v>
      </c>
      <c r="I218" s="72">
        <f>T218</f>
        <v>84.42</v>
      </c>
      <c r="J218" s="143">
        <v>7.5</v>
      </c>
      <c r="K218" s="73">
        <f>U218</f>
        <v>633.15</v>
      </c>
      <c r="O218" s="18"/>
      <c r="P218" s="18"/>
      <c r="Q218" s="18"/>
      <c r="R218" s="18"/>
      <c r="S218" s="18"/>
      <c r="T218" s="18">
        <f>ROUND(Source!AC83*Source!AW83*Source!I83,2)</f>
        <v>84.42</v>
      </c>
      <c r="U218" s="18">
        <f>Source!P83</f>
        <v>633.15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>
        <f>T218</f>
        <v>84.42</v>
      </c>
      <c r="GK218" s="18"/>
      <c r="GL218" s="18"/>
      <c r="GM218" s="18"/>
      <c r="GN218" s="18">
        <f>T218</f>
        <v>84.42</v>
      </c>
      <c r="GO218" s="18"/>
      <c r="GP218" s="18">
        <f>T218</f>
        <v>84.42</v>
      </c>
      <c r="GQ218" s="18">
        <f>T218</f>
        <v>84.42</v>
      </c>
      <c r="GR218" s="18"/>
      <c r="GS218" s="18">
        <f>T218</f>
        <v>84.42</v>
      </c>
      <c r="GT218" s="18"/>
      <c r="GU218" s="18"/>
      <c r="GV218" s="18"/>
      <c r="GW218" s="18">
        <f>ROUND(Source!AG83*Source!I83,2)</f>
        <v>0</v>
      </c>
      <c r="GX218" s="18">
        <f>ROUND(Source!AJ83*Source!I83,2)</f>
        <v>0</v>
      </c>
      <c r="GY218" s="18"/>
      <c r="GZ218" s="18"/>
      <c r="HA218" s="18"/>
      <c r="HB218" s="18">
        <f>T218</f>
        <v>84.42</v>
      </c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3.5" thickBot="1" x14ac:dyDescent="0.25">
      <c r="A219" s="144"/>
      <c r="B219" s="145" t="s">
        <v>515</v>
      </c>
      <c r="C219" s="145" t="s">
        <v>524</v>
      </c>
      <c r="D219" s="146"/>
      <c r="E219" s="146"/>
      <c r="F219" s="146"/>
      <c r="G219" s="146"/>
      <c r="H219" s="146"/>
      <c r="I219" s="146"/>
      <c r="J219" s="146"/>
      <c r="K219" s="147"/>
    </row>
    <row r="220" spans="1:255" x14ac:dyDescent="0.2">
      <c r="A220" s="60"/>
      <c r="B220" s="59"/>
      <c r="C220" s="59"/>
      <c r="D220" s="59"/>
      <c r="E220" s="59"/>
      <c r="F220" s="59"/>
      <c r="G220" s="59"/>
      <c r="H220" s="118">
        <f>R220</f>
        <v>84.42</v>
      </c>
      <c r="I220" s="119"/>
      <c r="J220" s="118">
        <f>S220</f>
        <v>633.15</v>
      </c>
      <c r="K220" s="120"/>
      <c r="O220" s="18"/>
      <c r="P220" s="18"/>
      <c r="Q220" s="18"/>
      <c r="R220" s="18">
        <f>SUM(T218:T219)</f>
        <v>84.42</v>
      </c>
      <c r="S220" s="18">
        <f>SUM(U218:U219)</f>
        <v>633.15</v>
      </c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>
        <f>R220</f>
        <v>84.42</v>
      </c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24" x14ac:dyDescent="0.2">
      <c r="A221" s="68">
        <v>31</v>
      </c>
      <c r="B221" s="74" t="s">
        <v>123</v>
      </c>
      <c r="C221" s="69" t="s">
        <v>161</v>
      </c>
      <c r="D221" s="70" t="s">
        <v>163</v>
      </c>
      <c r="E221" s="71">
        <v>21.15</v>
      </c>
      <c r="F221" s="72">
        <v>35.56</v>
      </c>
      <c r="G221" s="143"/>
      <c r="H221" s="72">
        <f>Source!AC85</f>
        <v>35.56</v>
      </c>
      <c r="I221" s="72">
        <f>T221</f>
        <v>752.09</v>
      </c>
      <c r="J221" s="143">
        <v>7.5</v>
      </c>
      <c r="K221" s="73">
        <f>U221</f>
        <v>5640.71</v>
      </c>
      <c r="O221" s="18"/>
      <c r="P221" s="18"/>
      <c r="Q221" s="18"/>
      <c r="R221" s="18"/>
      <c r="S221" s="18"/>
      <c r="T221" s="18">
        <f>ROUND(Source!AC85*Source!AW85*Source!I85,2)</f>
        <v>752.09</v>
      </c>
      <c r="U221" s="18">
        <f>Source!P85</f>
        <v>5640.71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>
        <f>T221</f>
        <v>752.09</v>
      </c>
      <c r="GK221" s="18"/>
      <c r="GL221" s="18"/>
      <c r="GM221" s="18"/>
      <c r="GN221" s="18">
        <f>T221</f>
        <v>752.09</v>
      </c>
      <c r="GO221" s="18"/>
      <c r="GP221" s="18">
        <f>T221</f>
        <v>752.09</v>
      </c>
      <c r="GQ221" s="18">
        <f>T221</f>
        <v>752.09</v>
      </c>
      <c r="GR221" s="18"/>
      <c r="GS221" s="18">
        <f>T221</f>
        <v>752.09</v>
      </c>
      <c r="GT221" s="18"/>
      <c r="GU221" s="18"/>
      <c r="GV221" s="18"/>
      <c r="GW221" s="18">
        <f>ROUND(Source!AG85*Source!I85,2)</f>
        <v>0</v>
      </c>
      <c r="GX221" s="18">
        <f>ROUND(Source!AJ85*Source!I85,2)</f>
        <v>0</v>
      </c>
      <c r="GY221" s="18"/>
      <c r="GZ221" s="18"/>
      <c r="HA221" s="18"/>
      <c r="HB221" s="18">
        <f>T221</f>
        <v>752.09</v>
      </c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3.5" thickBot="1" x14ac:dyDescent="0.25">
      <c r="A222" s="144"/>
      <c r="B222" s="145" t="s">
        <v>515</v>
      </c>
      <c r="C222" s="145" t="s">
        <v>525</v>
      </c>
      <c r="D222" s="146"/>
      <c r="E222" s="146"/>
      <c r="F222" s="146"/>
      <c r="G222" s="146"/>
      <c r="H222" s="146"/>
      <c r="I222" s="146"/>
      <c r="J222" s="146"/>
      <c r="K222" s="147"/>
    </row>
    <row r="223" spans="1:255" x14ac:dyDescent="0.2">
      <c r="A223" s="60"/>
      <c r="B223" s="59"/>
      <c r="C223" s="59"/>
      <c r="D223" s="59"/>
      <c r="E223" s="59"/>
      <c r="F223" s="59"/>
      <c r="G223" s="59"/>
      <c r="H223" s="118">
        <f>R223</f>
        <v>752.09</v>
      </c>
      <c r="I223" s="119"/>
      <c r="J223" s="118">
        <f>S223</f>
        <v>5640.71</v>
      </c>
      <c r="K223" s="120"/>
      <c r="O223" s="18"/>
      <c r="P223" s="18"/>
      <c r="Q223" s="18"/>
      <c r="R223" s="18">
        <f>SUM(T221:T222)</f>
        <v>752.09</v>
      </c>
      <c r="S223" s="18">
        <f>SUM(U221:U222)</f>
        <v>5640.71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>
        <f>R223</f>
        <v>752.09</v>
      </c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36" x14ac:dyDescent="0.2">
      <c r="A224" s="68">
        <v>32</v>
      </c>
      <c r="B224" s="74" t="s">
        <v>123</v>
      </c>
      <c r="C224" s="69" t="s">
        <v>166</v>
      </c>
      <c r="D224" s="70" t="s">
        <v>35</v>
      </c>
      <c r="E224" s="71">
        <v>13.2</v>
      </c>
      <c r="F224" s="72">
        <v>110.02</v>
      </c>
      <c r="G224" s="143"/>
      <c r="H224" s="72">
        <f>Source!AC87</f>
        <v>110.02</v>
      </c>
      <c r="I224" s="72">
        <f>T224</f>
        <v>1452.26</v>
      </c>
      <c r="J224" s="143">
        <v>7.5</v>
      </c>
      <c r="K224" s="73">
        <f>U224</f>
        <v>10891.98</v>
      </c>
      <c r="O224" s="18"/>
      <c r="P224" s="18"/>
      <c r="Q224" s="18"/>
      <c r="R224" s="18"/>
      <c r="S224" s="18"/>
      <c r="T224" s="18">
        <f>ROUND(Source!AC87*Source!AW87*Source!I87,2)</f>
        <v>1452.26</v>
      </c>
      <c r="U224" s="18">
        <f>Source!P87</f>
        <v>10891.98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>
        <f>T224</f>
        <v>1452.26</v>
      </c>
      <c r="GK224" s="18"/>
      <c r="GL224" s="18"/>
      <c r="GM224" s="18"/>
      <c r="GN224" s="18">
        <f>T224</f>
        <v>1452.26</v>
      </c>
      <c r="GO224" s="18"/>
      <c r="GP224" s="18">
        <f>T224</f>
        <v>1452.26</v>
      </c>
      <c r="GQ224" s="18">
        <f>T224</f>
        <v>1452.26</v>
      </c>
      <c r="GR224" s="18"/>
      <c r="GS224" s="18">
        <f>T224</f>
        <v>1452.26</v>
      </c>
      <c r="GT224" s="18"/>
      <c r="GU224" s="18"/>
      <c r="GV224" s="18"/>
      <c r="GW224" s="18">
        <f>ROUND(Source!AG87*Source!I87,2)</f>
        <v>0</v>
      </c>
      <c r="GX224" s="18">
        <f>ROUND(Source!AJ87*Source!I87,2)</f>
        <v>0</v>
      </c>
      <c r="GY224" s="18"/>
      <c r="GZ224" s="18"/>
      <c r="HA224" s="18"/>
      <c r="HB224" s="18">
        <f>T224</f>
        <v>1452.26</v>
      </c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ht="13.5" thickBot="1" x14ac:dyDescent="0.25">
      <c r="A225" s="144"/>
      <c r="B225" s="145" t="s">
        <v>515</v>
      </c>
      <c r="C225" s="145" t="s">
        <v>526</v>
      </c>
      <c r="D225" s="146"/>
      <c r="E225" s="146"/>
      <c r="F225" s="146"/>
      <c r="G225" s="146"/>
      <c r="H225" s="146"/>
      <c r="I225" s="146"/>
      <c r="J225" s="146"/>
      <c r="K225" s="147"/>
    </row>
    <row r="226" spans="1:255" x14ac:dyDescent="0.2">
      <c r="A226" s="60"/>
      <c r="B226" s="59"/>
      <c r="C226" s="59"/>
      <c r="D226" s="59"/>
      <c r="E226" s="59"/>
      <c r="F226" s="59"/>
      <c r="G226" s="59"/>
      <c r="H226" s="118">
        <f>R226</f>
        <v>1452.26</v>
      </c>
      <c r="I226" s="119"/>
      <c r="J226" s="118">
        <f>S226</f>
        <v>10891.98</v>
      </c>
      <c r="K226" s="120"/>
      <c r="O226" s="18"/>
      <c r="P226" s="18"/>
      <c r="Q226" s="18"/>
      <c r="R226" s="18">
        <f>SUM(T224:T225)</f>
        <v>1452.26</v>
      </c>
      <c r="S226" s="18">
        <f>SUM(U224:U225)</f>
        <v>10891.98</v>
      </c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>
        <f>R226</f>
        <v>1452.26</v>
      </c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36" x14ac:dyDescent="0.2">
      <c r="A227" s="68">
        <v>33</v>
      </c>
      <c r="B227" s="74" t="s">
        <v>123</v>
      </c>
      <c r="C227" s="69" t="s">
        <v>169</v>
      </c>
      <c r="D227" s="70" t="s">
        <v>35</v>
      </c>
      <c r="E227" s="71">
        <v>6.4</v>
      </c>
      <c r="F227" s="72">
        <v>108.81</v>
      </c>
      <c r="G227" s="143"/>
      <c r="H227" s="72">
        <f>Source!AC89</f>
        <v>108.81</v>
      </c>
      <c r="I227" s="72">
        <f>T227</f>
        <v>696.38</v>
      </c>
      <c r="J227" s="143">
        <v>7.5</v>
      </c>
      <c r="K227" s="73">
        <f>U227</f>
        <v>5222.88</v>
      </c>
      <c r="O227" s="18"/>
      <c r="P227" s="18"/>
      <c r="Q227" s="18"/>
      <c r="R227" s="18"/>
      <c r="S227" s="18"/>
      <c r="T227" s="18">
        <f>ROUND(Source!AC89*Source!AW89*Source!I89,2)</f>
        <v>696.38</v>
      </c>
      <c r="U227" s="18">
        <f>Source!P89</f>
        <v>5222.88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>
        <f>T227</f>
        <v>696.38</v>
      </c>
      <c r="GK227" s="18"/>
      <c r="GL227" s="18"/>
      <c r="GM227" s="18"/>
      <c r="GN227" s="18">
        <f>T227</f>
        <v>696.38</v>
      </c>
      <c r="GO227" s="18"/>
      <c r="GP227" s="18">
        <f>T227</f>
        <v>696.38</v>
      </c>
      <c r="GQ227" s="18">
        <f>T227</f>
        <v>696.38</v>
      </c>
      <c r="GR227" s="18"/>
      <c r="GS227" s="18">
        <f>T227</f>
        <v>696.38</v>
      </c>
      <c r="GT227" s="18"/>
      <c r="GU227" s="18"/>
      <c r="GV227" s="18"/>
      <c r="GW227" s="18">
        <f>ROUND(Source!AG89*Source!I89,2)</f>
        <v>0</v>
      </c>
      <c r="GX227" s="18">
        <f>ROUND(Source!AJ89*Source!I89,2)</f>
        <v>0</v>
      </c>
      <c r="GY227" s="18"/>
      <c r="GZ227" s="18"/>
      <c r="HA227" s="18"/>
      <c r="HB227" s="18">
        <f>T227</f>
        <v>696.38</v>
      </c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3.5" thickBot="1" x14ac:dyDescent="0.25">
      <c r="A228" s="144"/>
      <c r="B228" s="145" t="s">
        <v>515</v>
      </c>
      <c r="C228" s="145" t="s">
        <v>527</v>
      </c>
      <c r="D228" s="146"/>
      <c r="E228" s="146"/>
      <c r="F228" s="146"/>
      <c r="G228" s="146"/>
      <c r="H228" s="146"/>
      <c r="I228" s="146"/>
      <c r="J228" s="146"/>
      <c r="K228" s="147"/>
    </row>
    <row r="229" spans="1:255" x14ac:dyDescent="0.2">
      <c r="A229" s="60"/>
      <c r="B229" s="59"/>
      <c r="C229" s="59"/>
      <c r="D229" s="59"/>
      <c r="E229" s="59"/>
      <c r="F229" s="59"/>
      <c r="G229" s="59"/>
      <c r="H229" s="118">
        <f>R229</f>
        <v>696.38</v>
      </c>
      <c r="I229" s="119"/>
      <c r="J229" s="118">
        <f>S229</f>
        <v>5222.88</v>
      </c>
      <c r="K229" s="120"/>
      <c r="O229" s="18"/>
      <c r="P229" s="18"/>
      <c r="Q229" s="18"/>
      <c r="R229" s="18">
        <f>SUM(T227:T228)</f>
        <v>696.38</v>
      </c>
      <c r="S229" s="18">
        <f>SUM(U227:U228)</f>
        <v>5222.88</v>
      </c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>
        <f>R229</f>
        <v>696.38</v>
      </c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x14ac:dyDescent="0.2">
      <c r="A230" s="68">
        <v>34</v>
      </c>
      <c r="B230" s="74" t="s">
        <v>123</v>
      </c>
      <c r="C230" s="69" t="s">
        <v>172</v>
      </c>
      <c r="D230" s="70" t="s">
        <v>152</v>
      </c>
      <c r="E230" s="71">
        <v>60</v>
      </c>
      <c r="F230" s="72">
        <v>10.58</v>
      </c>
      <c r="G230" s="143"/>
      <c r="H230" s="72">
        <f>Source!AC91</f>
        <v>10.58</v>
      </c>
      <c r="I230" s="72">
        <f>T230</f>
        <v>634.79999999999995</v>
      </c>
      <c r="J230" s="143">
        <v>7.5</v>
      </c>
      <c r="K230" s="73">
        <f>U230</f>
        <v>4761</v>
      </c>
      <c r="O230" s="18"/>
      <c r="P230" s="18"/>
      <c r="Q230" s="18"/>
      <c r="R230" s="18"/>
      <c r="S230" s="18"/>
      <c r="T230" s="18">
        <f>ROUND(Source!AC91*Source!AW91*Source!I91,2)</f>
        <v>634.79999999999995</v>
      </c>
      <c r="U230" s="18">
        <f>Source!P91</f>
        <v>4761</v>
      </c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>
        <f>T230</f>
        <v>634.79999999999995</v>
      </c>
      <c r="GK230" s="18"/>
      <c r="GL230" s="18"/>
      <c r="GM230" s="18"/>
      <c r="GN230" s="18">
        <f>T230</f>
        <v>634.79999999999995</v>
      </c>
      <c r="GO230" s="18"/>
      <c r="GP230" s="18">
        <f>T230</f>
        <v>634.79999999999995</v>
      </c>
      <c r="GQ230" s="18">
        <f>T230</f>
        <v>634.79999999999995</v>
      </c>
      <c r="GR230" s="18"/>
      <c r="GS230" s="18">
        <f>T230</f>
        <v>634.79999999999995</v>
      </c>
      <c r="GT230" s="18"/>
      <c r="GU230" s="18"/>
      <c r="GV230" s="18"/>
      <c r="GW230" s="18">
        <f>ROUND(Source!AG91*Source!I91,2)</f>
        <v>0</v>
      </c>
      <c r="GX230" s="18">
        <f>ROUND(Source!AJ91*Source!I91,2)</f>
        <v>0</v>
      </c>
      <c r="GY230" s="18"/>
      <c r="GZ230" s="18"/>
      <c r="HA230" s="18"/>
      <c r="HB230" s="18">
        <f>T230</f>
        <v>634.79999999999995</v>
      </c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ht="13.5" thickBot="1" x14ac:dyDescent="0.25">
      <c r="A231" s="144"/>
      <c r="B231" s="145" t="s">
        <v>515</v>
      </c>
      <c r="C231" s="145" t="s">
        <v>528</v>
      </c>
      <c r="D231" s="146"/>
      <c r="E231" s="146"/>
      <c r="F231" s="146"/>
      <c r="G231" s="146"/>
      <c r="H231" s="146"/>
      <c r="I231" s="146"/>
      <c r="J231" s="146"/>
      <c r="K231" s="147"/>
    </row>
    <row r="232" spans="1:255" x14ac:dyDescent="0.2">
      <c r="A232" s="60"/>
      <c r="B232" s="59"/>
      <c r="C232" s="59"/>
      <c r="D232" s="59"/>
      <c r="E232" s="59"/>
      <c r="F232" s="59"/>
      <c r="G232" s="59"/>
      <c r="H232" s="118">
        <f>R232</f>
        <v>634.79999999999995</v>
      </c>
      <c r="I232" s="119"/>
      <c r="J232" s="118">
        <f>S232</f>
        <v>4761</v>
      </c>
      <c r="K232" s="120"/>
      <c r="O232" s="18"/>
      <c r="P232" s="18"/>
      <c r="Q232" s="18"/>
      <c r="R232" s="18">
        <f>SUM(T230:T231)</f>
        <v>634.79999999999995</v>
      </c>
      <c r="S232" s="18">
        <f>SUM(U230:U231)</f>
        <v>4761</v>
      </c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>
        <f>R232</f>
        <v>634.79999999999995</v>
      </c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x14ac:dyDescent="0.2">
      <c r="A233" s="68">
        <v>35</v>
      </c>
      <c r="B233" s="74" t="s">
        <v>123</v>
      </c>
      <c r="C233" s="69" t="s">
        <v>175</v>
      </c>
      <c r="D233" s="70" t="s">
        <v>138</v>
      </c>
      <c r="E233" s="71">
        <v>9.6000000000000002E-2</v>
      </c>
      <c r="F233" s="72">
        <v>7024</v>
      </c>
      <c r="G233" s="143"/>
      <c r="H233" s="72">
        <f>Source!AC93</f>
        <v>7024</v>
      </c>
      <c r="I233" s="72">
        <f>T233</f>
        <v>674.3</v>
      </c>
      <c r="J233" s="143">
        <v>7.5</v>
      </c>
      <c r="K233" s="73">
        <f>U233</f>
        <v>5057.28</v>
      </c>
      <c r="O233" s="18"/>
      <c r="P233" s="18"/>
      <c r="Q233" s="18"/>
      <c r="R233" s="18"/>
      <c r="S233" s="18"/>
      <c r="T233" s="18">
        <f>ROUND(Source!AC93*Source!AW93*Source!I93,2)</f>
        <v>674.3</v>
      </c>
      <c r="U233" s="18">
        <f>Source!P93</f>
        <v>5057.28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>
        <f>T233</f>
        <v>674.3</v>
      </c>
      <c r="GK233" s="18"/>
      <c r="GL233" s="18"/>
      <c r="GM233" s="18"/>
      <c r="GN233" s="18">
        <f>T233</f>
        <v>674.3</v>
      </c>
      <c r="GO233" s="18"/>
      <c r="GP233" s="18">
        <f>T233</f>
        <v>674.3</v>
      </c>
      <c r="GQ233" s="18">
        <f>T233</f>
        <v>674.3</v>
      </c>
      <c r="GR233" s="18"/>
      <c r="GS233" s="18">
        <f>T233</f>
        <v>674.3</v>
      </c>
      <c r="GT233" s="18"/>
      <c r="GU233" s="18"/>
      <c r="GV233" s="18"/>
      <c r="GW233" s="18">
        <f>ROUND(Source!AG93*Source!I93,2)</f>
        <v>0</v>
      </c>
      <c r="GX233" s="18">
        <f>ROUND(Source!AJ93*Source!I93,2)</f>
        <v>0</v>
      </c>
      <c r="GY233" s="18"/>
      <c r="GZ233" s="18"/>
      <c r="HA233" s="18"/>
      <c r="HB233" s="18">
        <f>T233</f>
        <v>674.3</v>
      </c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3.5" thickBot="1" x14ac:dyDescent="0.25">
      <c r="A234" s="144"/>
      <c r="B234" s="145" t="s">
        <v>515</v>
      </c>
      <c r="C234" s="145" t="s">
        <v>529</v>
      </c>
      <c r="D234" s="146"/>
      <c r="E234" s="146"/>
      <c r="F234" s="146"/>
      <c r="G234" s="146"/>
      <c r="H234" s="146"/>
      <c r="I234" s="146"/>
      <c r="J234" s="146"/>
      <c r="K234" s="147"/>
    </row>
    <row r="235" spans="1:255" x14ac:dyDescent="0.2">
      <c r="A235" s="60"/>
      <c r="B235" s="59"/>
      <c r="C235" s="59"/>
      <c r="D235" s="59"/>
      <c r="E235" s="59"/>
      <c r="F235" s="59"/>
      <c r="G235" s="59"/>
      <c r="H235" s="118">
        <f>R235</f>
        <v>674.3</v>
      </c>
      <c r="I235" s="119"/>
      <c r="J235" s="118">
        <f>S235</f>
        <v>5057.28</v>
      </c>
      <c r="K235" s="120"/>
      <c r="O235" s="18"/>
      <c r="P235" s="18"/>
      <c r="Q235" s="18"/>
      <c r="R235" s="18">
        <f>SUM(T233:T234)</f>
        <v>674.3</v>
      </c>
      <c r="S235" s="18">
        <f>SUM(U233:U234)</f>
        <v>5057.28</v>
      </c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>
        <f>R235</f>
        <v>674.3</v>
      </c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x14ac:dyDescent="0.2">
      <c r="A236" s="68">
        <v>36</v>
      </c>
      <c r="B236" s="74" t="s">
        <v>123</v>
      </c>
      <c r="C236" s="69" t="s">
        <v>178</v>
      </c>
      <c r="D236" s="70" t="s">
        <v>138</v>
      </c>
      <c r="E236" s="71">
        <v>0.14399999999999999</v>
      </c>
      <c r="F236" s="72">
        <v>7281.33</v>
      </c>
      <c r="G236" s="143"/>
      <c r="H236" s="72">
        <f>Source!AC95</f>
        <v>7281.33</v>
      </c>
      <c r="I236" s="72">
        <f>T236</f>
        <v>1048.51</v>
      </c>
      <c r="J236" s="143">
        <v>7.5</v>
      </c>
      <c r="K236" s="73">
        <f>U236</f>
        <v>7863.84</v>
      </c>
      <c r="O236" s="18"/>
      <c r="P236" s="18"/>
      <c r="Q236" s="18"/>
      <c r="R236" s="18"/>
      <c r="S236" s="18"/>
      <c r="T236" s="18">
        <f>ROUND(Source!AC95*Source!AW95*Source!I95,2)</f>
        <v>1048.51</v>
      </c>
      <c r="U236" s="18">
        <f>Source!P95</f>
        <v>7863.84</v>
      </c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>
        <f>T236</f>
        <v>1048.51</v>
      </c>
      <c r="GK236" s="18"/>
      <c r="GL236" s="18"/>
      <c r="GM236" s="18"/>
      <c r="GN236" s="18">
        <f>T236</f>
        <v>1048.51</v>
      </c>
      <c r="GO236" s="18"/>
      <c r="GP236" s="18">
        <f>T236</f>
        <v>1048.51</v>
      </c>
      <c r="GQ236" s="18">
        <f>T236</f>
        <v>1048.51</v>
      </c>
      <c r="GR236" s="18"/>
      <c r="GS236" s="18">
        <f>T236</f>
        <v>1048.51</v>
      </c>
      <c r="GT236" s="18"/>
      <c r="GU236" s="18"/>
      <c r="GV236" s="18"/>
      <c r="GW236" s="18">
        <f>ROUND(Source!AG95*Source!I95,2)</f>
        <v>0</v>
      </c>
      <c r="GX236" s="18">
        <f>ROUND(Source!AJ95*Source!I95,2)</f>
        <v>0</v>
      </c>
      <c r="GY236" s="18"/>
      <c r="GZ236" s="18"/>
      <c r="HA236" s="18"/>
      <c r="HB236" s="18">
        <f>T236</f>
        <v>1048.51</v>
      </c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3.5" thickBot="1" x14ac:dyDescent="0.25">
      <c r="A237" s="144"/>
      <c r="B237" s="145" t="s">
        <v>515</v>
      </c>
      <c r="C237" s="145" t="s">
        <v>530</v>
      </c>
      <c r="D237" s="146"/>
      <c r="E237" s="146"/>
      <c r="F237" s="146"/>
      <c r="G237" s="146"/>
      <c r="H237" s="146"/>
      <c r="I237" s="146"/>
      <c r="J237" s="146"/>
      <c r="K237" s="147"/>
    </row>
    <row r="238" spans="1:255" ht="13.5" thickBot="1" x14ac:dyDescent="0.25">
      <c r="A238" s="60"/>
      <c r="B238" s="59"/>
      <c r="C238" s="59"/>
      <c r="D238" s="59"/>
      <c r="E238" s="59"/>
      <c r="F238" s="59"/>
      <c r="G238" s="59"/>
      <c r="H238" s="118">
        <f>R238</f>
        <v>1048.51</v>
      </c>
      <c r="I238" s="119"/>
      <c r="J238" s="118">
        <f>S238</f>
        <v>7863.84</v>
      </c>
      <c r="K238" s="120"/>
      <c r="O238" s="18"/>
      <c r="P238" s="18"/>
      <c r="Q238" s="18"/>
      <c r="R238" s="18">
        <f>SUM(T236:T237)</f>
        <v>1048.51</v>
      </c>
      <c r="S238" s="18">
        <f>SUM(U236:U237)</f>
        <v>7863.84</v>
      </c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>
        <f>R238</f>
        <v>1048.51</v>
      </c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A239" s="148"/>
      <c r="B239" s="148"/>
      <c r="C239" s="75" t="s">
        <v>531</v>
      </c>
      <c r="D239" s="75"/>
      <c r="E239" s="75"/>
      <c r="F239" s="75"/>
      <c r="G239" s="75"/>
      <c r="H239" s="123">
        <f>FM239</f>
        <v>573192.27999999991</v>
      </c>
      <c r="I239" s="123"/>
      <c r="J239" s="123">
        <f>DP239</f>
        <v>4598200.67</v>
      </c>
      <c r="K239" s="123"/>
      <c r="P239" s="18">
        <f>SUM(R46:R238)</f>
        <v>573192.27999999991</v>
      </c>
      <c r="Q239" s="18">
        <f>SUM(S46:S238)</f>
        <v>4598200.6700000009</v>
      </c>
      <c r="R239" s="18"/>
      <c r="S239" s="18"/>
      <c r="T239" s="18"/>
      <c r="U239" s="18"/>
      <c r="V239" s="18"/>
      <c r="W239" s="18"/>
      <c r="X239" s="18"/>
      <c r="Y239" s="18">
        <v>513</v>
      </c>
      <c r="Z239" s="18" t="s">
        <v>532</v>
      </c>
      <c r="AA239" s="18"/>
      <c r="AB239" s="18" t="s">
        <v>474</v>
      </c>
      <c r="AC239" s="18" t="str">
        <f>Source!G97</f>
        <v>Новая локальная смета</v>
      </c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>
        <f>Source!DM97</f>
        <v>1108.6727900000001</v>
      </c>
      <c r="CX239" s="18">
        <f>Source!DN97</f>
        <v>115.79312999999999</v>
      </c>
      <c r="CY239" s="18">
        <f>Source!DG97</f>
        <v>4344978.9800000004</v>
      </c>
      <c r="CZ239" s="18">
        <f>Source!DK97</f>
        <v>190601.55</v>
      </c>
      <c r="DA239" s="18">
        <f>Source!DI97</f>
        <v>146640.78</v>
      </c>
      <c r="DB239" s="18">
        <f>Source!DJ97</f>
        <v>28613.07</v>
      </c>
      <c r="DC239" s="18">
        <f>Source!DH97</f>
        <v>4007736.65</v>
      </c>
      <c r="DD239" s="18">
        <f>Source!EG97</f>
        <v>0</v>
      </c>
      <c r="DE239" s="18">
        <f>Source!EN97</f>
        <v>4007736.65</v>
      </c>
      <c r="DF239" s="18">
        <f>Source!EO97</f>
        <v>4007736.65</v>
      </c>
      <c r="DG239" s="18">
        <f>Source!EP97</f>
        <v>0</v>
      </c>
      <c r="DH239" s="18">
        <f>Source!EQ97</f>
        <v>4007736.65</v>
      </c>
      <c r="DI239" s="18">
        <f>Source!EH97</f>
        <v>0</v>
      </c>
      <c r="DJ239" s="18">
        <f>Source!EI97</f>
        <v>0</v>
      </c>
      <c r="DK239" s="18">
        <f>Source!ER97</f>
        <v>0</v>
      </c>
      <c r="DL239" s="18">
        <f>Source!DL97</f>
        <v>0</v>
      </c>
      <c r="DM239" s="18">
        <f>Source!DO97</f>
        <v>0</v>
      </c>
      <c r="DN239" s="18">
        <f>Source!DP97</f>
        <v>153173.31</v>
      </c>
      <c r="DO239" s="18">
        <f>Source!DQ97</f>
        <v>100048.38</v>
      </c>
      <c r="DP239" s="18">
        <f>Source!EJ97</f>
        <v>4598200.67</v>
      </c>
      <c r="DQ239" s="18">
        <f>Source!EK97</f>
        <v>4172351.09</v>
      </c>
      <c r="DR239" s="18">
        <f>Source!EL97</f>
        <v>393110.36</v>
      </c>
      <c r="DS239" s="18">
        <f>Source!EH97</f>
        <v>0</v>
      </c>
      <c r="DT239" s="18">
        <f>Source!EM97</f>
        <v>32739.22</v>
      </c>
      <c r="DU239" s="18">
        <f>Source!EK97+Source!EL97</f>
        <v>4565461.45</v>
      </c>
      <c r="DV239" s="18"/>
      <c r="DW239" s="18">
        <f>Source!ES97</f>
        <v>0</v>
      </c>
      <c r="DX239" s="18">
        <f>Source!ET97</f>
        <v>0</v>
      </c>
      <c r="DY239" s="18">
        <f>Source!EU97</f>
        <v>0</v>
      </c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>
        <f>Source!DM97</f>
        <v>1108.6727900000001</v>
      </c>
      <c r="EU239" s="18">
        <f>Source!DN97</f>
        <v>115.79312999999999</v>
      </c>
      <c r="EV239" s="18">
        <f t="shared" ref="EV239:FQ239" si="0">SUM(GJ46:GJ238)</f>
        <v>556511.52999999991</v>
      </c>
      <c r="EW239" s="18">
        <f t="shared" si="0"/>
        <v>10415.389999999998</v>
      </c>
      <c r="EX239" s="18">
        <f t="shared" si="0"/>
        <v>11731.260000000002</v>
      </c>
      <c r="EY239" s="18">
        <f t="shared" si="0"/>
        <v>1563.5600000000002</v>
      </c>
      <c r="EZ239" s="18">
        <f t="shared" si="0"/>
        <v>534364.88</v>
      </c>
      <c r="FA239" s="18">
        <f t="shared" si="0"/>
        <v>0</v>
      </c>
      <c r="FB239" s="18">
        <f t="shared" si="0"/>
        <v>534364.88</v>
      </c>
      <c r="FC239" s="18">
        <f t="shared" si="0"/>
        <v>534364.88</v>
      </c>
      <c r="FD239" s="18">
        <f t="shared" si="0"/>
        <v>0</v>
      </c>
      <c r="FE239" s="18">
        <f t="shared" si="0"/>
        <v>534364.88</v>
      </c>
      <c r="FF239" s="18">
        <f t="shared" si="0"/>
        <v>0</v>
      </c>
      <c r="FG239" s="18">
        <f t="shared" si="0"/>
        <v>0</v>
      </c>
      <c r="FH239" s="18">
        <f t="shared" si="0"/>
        <v>0</v>
      </c>
      <c r="FI239" s="18">
        <f t="shared" si="0"/>
        <v>0</v>
      </c>
      <c r="FJ239" s="18">
        <f t="shared" si="0"/>
        <v>0</v>
      </c>
      <c r="FK239" s="18">
        <f t="shared" si="0"/>
        <v>9846.8199999999979</v>
      </c>
      <c r="FL239" s="18">
        <f t="shared" si="0"/>
        <v>6833.93</v>
      </c>
      <c r="FM239" s="18">
        <f t="shared" si="0"/>
        <v>573192.27999999991</v>
      </c>
      <c r="FN239" s="18">
        <f t="shared" si="0"/>
        <v>545485.87999999989</v>
      </c>
      <c r="FO239" s="18">
        <f t="shared" si="0"/>
        <v>25745.149999999998</v>
      </c>
      <c r="FP239" s="18">
        <f t="shared" si="0"/>
        <v>0</v>
      </c>
      <c r="FQ239" s="18">
        <f t="shared" si="0"/>
        <v>1961.25</v>
      </c>
      <c r="FR239" s="18">
        <f>FN239+FO239</f>
        <v>571231.02999999991</v>
      </c>
      <c r="FS239" s="18">
        <f>SUM(HG46:HG238)</f>
        <v>0</v>
      </c>
      <c r="FT239" s="18">
        <f>SUM(HH46:HH238)</f>
        <v>0</v>
      </c>
      <c r="FU239" s="18">
        <f>SUM(HI46:HI238)</f>
        <v>0</v>
      </c>
      <c r="FV239" s="18">
        <f>SUM(HJ46:HJ238)</f>
        <v>0</v>
      </c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x14ac:dyDescent="0.2">
      <c r="H240" s="149"/>
      <c r="I240" s="149"/>
      <c r="J240" s="149"/>
      <c r="K240" s="149"/>
    </row>
    <row r="241" spans="3:11" x14ac:dyDescent="0.2">
      <c r="C241" s="19" t="s">
        <v>181</v>
      </c>
      <c r="D241" s="19"/>
      <c r="E241" s="19"/>
      <c r="F241" s="19"/>
      <c r="G241" s="19"/>
      <c r="H241" s="124">
        <f>EV239</f>
        <v>556511.52999999991</v>
      </c>
      <c r="I241" s="124"/>
      <c r="J241" s="124">
        <f>CY239</f>
        <v>4344978.9800000004</v>
      </c>
      <c r="K241" s="150"/>
    </row>
    <row r="242" spans="3:11" x14ac:dyDescent="0.2">
      <c r="C242" s="19" t="s">
        <v>535</v>
      </c>
      <c r="D242" s="19"/>
      <c r="E242" s="19"/>
      <c r="F242" s="19"/>
      <c r="G242" s="19"/>
      <c r="H242" s="125"/>
      <c r="I242" s="125"/>
      <c r="J242" s="125"/>
      <c r="K242" s="149"/>
    </row>
    <row r="243" spans="3:11" x14ac:dyDescent="0.2">
      <c r="C243" s="19" t="s">
        <v>536</v>
      </c>
      <c r="D243" s="19"/>
      <c r="E243" s="19"/>
      <c r="F243" s="19"/>
      <c r="G243" s="19"/>
      <c r="H243" s="124">
        <f>EW239</f>
        <v>10415.389999999998</v>
      </c>
      <c r="I243" s="124"/>
      <c r="J243" s="124">
        <f>CZ239</f>
        <v>190601.55</v>
      </c>
      <c r="K243" s="150"/>
    </row>
    <row r="244" spans="3:11" x14ac:dyDescent="0.2">
      <c r="C244" s="19" t="s">
        <v>537</v>
      </c>
      <c r="D244" s="19"/>
      <c r="E244" s="19"/>
      <c r="F244" s="19"/>
      <c r="G244" s="19"/>
      <c r="H244" s="124">
        <f>EX239</f>
        <v>11731.260000000002</v>
      </c>
      <c r="I244" s="124"/>
      <c r="J244" s="124">
        <f>DA239</f>
        <v>146640.78</v>
      </c>
      <c r="K244" s="150"/>
    </row>
    <row r="245" spans="3:11" x14ac:dyDescent="0.2">
      <c r="C245" s="19" t="s">
        <v>538</v>
      </c>
      <c r="D245" s="19"/>
      <c r="E245" s="19"/>
      <c r="F245" s="19"/>
      <c r="G245" s="19"/>
      <c r="H245" s="124">
        <f>EZ239</f>
        <v>534364.88</v>
      </c>
      <c r="I245" s="124"/>
      <c r="J245" s="124">
        <f>DC239</f>
        <v>4007736.65</v>
      </c>
      <c r="K245" s="150"/>
    </row>
    <row r="246" spans="3:11" x14ac:dyDescent="0.2">
      <c r="C246" s="19"/>
      <c r="D246" s="19"/>
      <c r="E246" s="19"/>
      <c r="F246" s="19"/>
      <c r="G246" s="19"/>
      <c r="H246" s="125"/>
      <c r="I246" s="125"/>
      <c r="J246" s="125"/>
      <c r="K246" s="149"/>
    </row>
    <row r="247" spans="3:11" x14ac:dyDescent="0.2">
      <c r="C247" s="19" t="s">
        <v>539</v>
      </c>
      <c r="D247" s="19"/>
      <c r="E247" s="19"/>
      <c r="F247" s="19"/>
      <c r="G247" s="19"/>
      <c r="H247" s="124">
        <f>FK239</f>
        <v>9846.8199999999979</v>
      </c>
      <c r="I247" s="124"/>
      <c r="J247" s="124">
        <f>DN239</f>
        <v>153173.31</v>
      </c>
      <c r="K247" s="150"/>
    </row>
    <row r="248" spans="3:11" x14ac:dyDescent="0.2">
      <c r="C248" s="19" t="s">
        <v>540</v>
      </c>
      <c r="D248" s="19"/>
      <c r="E248" s="19"/>
      <c r="F248" s="19"/>
      <c r="G248" s="19"/>
      <c r="H248" s="124">
        <f>FL239</f>
        <v>6833.93</v>
      </c>
      <c r="I248" s="124"/>
      <c r="J248" s="124">
        <f>DO239</f>
        <v>100048.38</v>
      </c>
      <c r="K248" s="150"/>
    </row>
    <row r="249" spans="3:11" x14ac:dyDescent="0.2">
      <c r="C249" s="19" t="s">
        <v>541</v>
      </c>
      <c r="D249" s="19"/>
      <c r="E249" s="19"/>
      <c r="F249" s="19"/>
      <c r="G249" s="19"/>
      <c r="H249" s="124">
        <f>FM239</f>
        <v>573192.27999999991</v>
      </c>
      <c r="I249" s="124"/>
      <c r="J249" s="124">
        <f>DP239</f>
        <v>4598200.67</v>
      </c>
      <c r="K249" s="150"/>
    </row>
    <row r="250" spans="3:11" x14ac:dyDescent="0.2">
      <c r="C250" s="19" t="s">
        <v>542</v>
      </c>
      <c r="D250" s="19"/>
      <c r="E250" s="19"/>
      <c r="F250" s="19"/>
      <c r="G250" s="19"/>
      <c r="H250" s="125"/>
      <c r="I250" s="125"/>
      <c r="J250" s="125"/>
      <c r="K250" s="149"/>
    </row>
    <row r="251" spans="3:11" x14ac:dyDescent="0.2">
      <c r="C251" s="19" t="s">
        <v>543</v>
      </c>
      <c r="D251" s="19"/>
      <c r="E251" s="19"/>
      <c r="F251" s="19"/>
      <c r="G251" s="19"/>
      <c r="H251" s="124">
        <f>FN239</f>
        <v>545485.87999999989</v>
      </c>
      <c r="I251" s="124"/>
      <c r="J251" s="124">
        <f>DQ239</f>
        <v>4172351.09</v>
      </c>
      <c r="K251" s="150"/>
    </row>
    <row r="252" spans="3:11" x14ac:dyDescent="0.2">
      <c r="C252" s="19" t="s">
        <v>544</v>
      </c>
      <c r="D252" s="19"/>
      <c r="E252" s="19"/>
      <c r="F252" s="19"/>
      <c r="G252" s="19"/>
      <c r="H252" s="124">
        <f>FO239</f>
        <v>25745.149999999998</v>
      </c>
      <c r="I252" s="124"/>
      <c r="J252" s="124">
        <f>DR239</f>
        <v>393110.36</v>
      </c>
      <c r="K252" s="150"/>
    </row>
    <row r="253" spans="3:11" hidden="1" x14ac:dyDescent="0.2">
      <c r="C253" s="19" t="s">
        <v>545</v>
      </c>
      <c r="D253" s="19"/>
      <c r="E253" s="19"/>
      <c r="F253" s="19"/>
      <c r="G253" s="19"/>
      <c r="H253" s="124">
        <f>FP239</f>
        <v>0</v>
      </c>
      <c r="I253" s="124"/>
      <c r="J253" s="124">
        <f>DS239</f>
        <v>0</v>
      </c>
      <c r="K253" s="150"/>
    </row>
    <row r="254" spans="3:11" x14ac:dyDescent="0.2">
      <c r="C254" s="19" t="s">
        <v>546</v>
      </c>
      <c r="D254" s="19"/>
      <c r="E254" s="19"/>
      <c r="F254" s="19"/>
      <c r="G254" s="19"/>
      <c r="H254" s="124">
        <f>FQ239</f>
        <v>1961.25</v>
      </c>
      <c r="I254" s="124"/>
      <c r="J254" s="124">
        <f>DT239</f>
        <v>32739.22</v>
      </c>
      <c r="K254" s="150"/>
    </row>
    <row r="255" spans="3:11" x14ac:dyDescent="0.2">
      <c r="C255" s="19"/>
      <c r="D255" s="19"/>
      <c r="E255" s="19"/>
      <c r="F255" s="19"/>
      <c r="G255" s="19"/>
      <c r="H255" s="125"/>
      <c r="I255" s="125"/>
      <c r="J255" s="125"/>
      <c r="K255" s="149"/>
    </row>
    <row r="256" spans="3:11" x14ac:dyDescent="0.2">
      <c r="C256" s="19" t="s">
        <v>547</v>
      </c>
      <c r="D256" s="19"/>
      <c r="E256" s="19"/>
      <c r="F256" s="19"/>
      <c r="G256" s="19"/>
      <c r="H256" s="124">
        <f>H249</f>
        <v>573192.27999999991</v>
      </c>
      <c r="I256" s="124"/>
      <c r="J256" s="124">
        <f>J249</f>
        <v>4598200.67</v>
      </c>
      <c r="K256" s="150"/>
    </row>
    <row r="257" spans="1:255" hidden="1" x14ac:dyDescent="0.2">
      <c r="C257" s="19" t="s">
        <v>548</v>
      </c>
      <c r="D257" s="19"/>
      <c r="E257" s="76">
        <v>20</v>
      </c>
      <c r="F257" s="77" t="s">
        <v>497</v>
      </c>
      <c r="G257" s="19"/>
      <c r="H257" s="19"/>
      <c r="I257" s="19"/>
      <c r="J257" s="124">
        <f>ROUND(J256*E257/100,2)</f>
        <v>919640.13</v>
      </c>
      <c r="K257" s="151"/>
    </row>
    <row r="258" spans="1:255" hidden="1" x14ac:dyDescent="0.2">
      <c r="C258" s="19" t="s">
        <v>549</v>
      </c>
      <c r="D258" s="19"/>
      <c r="E258" s="19"/>
      <c r="F258" s="19"/>
      <c r="G258" s="19"/>
      <c r="H258" s="19"/>
      <c r="I258" s="19"/>
      <c r="J258" s="124">
        <f>J257+J256</f>
        <v>5517840.7999999998</v>
      </c>
      <c r="K258" s="150"/>
    </row>
    <row r="259" spans="1:255" x14ac:dyDescent="0.2">
      <c r="C259" s="19"/>
      <c r="D259" s="19"/>
      <c r="E259" s="19"/>
      <c r="F259" s="19"/>
      <c r="G259" s="19"/>
      <c r="H259" s="19"/>
      <c r="I259" s="19"/>
      <c r="J259" s="125"/>
      <c r="K259" s="149"/>
    </row>
    <row r="260" spans="1:255" hidden="1" outlineLevel="1" x14ac:dyDescent="0.2">
      <c r="C260" s="19"/>
      <c r="D260" s="19"/>
      <c r="E260" s="19"/>
      <c r="F260" s="19"/>
      <c r="G260" s="19"/>
      <c r="H260" s="19"/>
      <c r="I260" s="19"/>
      <c r="J260" s="19"/>
    </row>
    <row r="261" spans="1:255" hidden="1" outlineLevel="1" x14ac:dyDescent="0.2"/>
    <row r="262" spans="1:255" hidden="1" outlineLevel="1" x14ac:dyDescent="0.2">
      <c r="A262" s="78" t="s">
        <v>550</v>
      </c>
      <c r="B262" s="78"/>
      <c r="C262" s="90"/>
      <c r="D262" s="90"/>
      <c r="E262" s="90"/>
      <c r="F262" s="90"/>
      <c r="G262" s="79"/>
      <c r="H262" s="79"/>
      <c r="I262" s="90"/>
      <c r="J262" s="90"/>
      <c r="BY262" s="80">
        <f>C262</f>
        <v>0</v>
      </c>
      <c r="BZ262" s="80">
        <f>I262</f>
        <v>0</v>
      </c>
      <c r="IU262" s="18"/>
    </row>
    <row r="263" spans="1:255" s="82" customFormat="1" ht="11.25" hidden="1" outlineLevel="1" x14ac:dyDescent="0.2">
      <c r="A263" s="81"/>
      <c r="B263" s="81"/>
      <c r="C263" s="91" t="s">
        <v>551</v>
      </c>
      <c r="D263" s="91"/>
      <c r="E263" s="91"/>
      <c r="F263" s="91"/>
      <c r="G263" s="91"/>
      <c r="H263" s="91"/>
      <c r="I263" s="91" t="s">
        <v>552</v>
      </c>
      <c r="J263" s="91"/>
    </row>
    <row r="264" spans="1:255" hidden="1" outlineLevel="1" x14ac:dyDescent="0.2">
      <c r="A264" s="152"/>
      <c r="B264" s="152"/>
      <c r="C264" s="152"/>
      <c r="D264" s="152"/>
      <c r="E264" s="152"/>
      <c r="F264" s="152"/>
      <c r="G264" s="153" t="s">
        <v>553</v>
      </c>
      <c r="H264" s="152"/>
      <c r="I264" s="152"/>
      <c r="J264" s="152"/>
    </row>
    <row r="265" spans="1:255" hidden="1" outlineLevel="1" x14ac:dyDescent="0.2">
      <c r="A265" s="78" t="s">
        <v>554</v>
      </c>
      <c r="B265" s="78"/>
      <c r="C265" s="90"/>
      <c r="D265" s="90"/>
      <c r="E265" s="90"/>
      <c r="F265" s="90"/>
      <c r="G265" s="79"/>
      <c r="H265" s="79"/>
      <c r="I265" s="90"/>
      <c r="J265" s="90"/>
      <c r="BY265" s="80">
        <f>C265</f>
        <v>0</v>
      </c>
      <c r="BZ265" s="80">
        <f>I265</f>
        <v>0</v>
      </c>
      <c r="IU265" s="18"/>
    </row>
    <row r="266" spans="1:255" s="82" customFormat="1" ht="11.25" hidden="1" outlineLevel="1" x14ac:dyDescent="0.2">
      <c r="A266" s="81"/>
      <c r="B266" s="81"/>
      <c r="C266" s="91" t="s">
        <v>551</v>
      </c>
      <c r="D266" s="91"/>
      <c r="E266" s="91"/>
      <c r="F266" s="91"/>
      <c r="G266" s="91"/>
      <c r="H266" s="91"/>
      <c r="I266" s="91" t="s">
        <v>552</v>
      </c>
      <c r="J266" s="91"/>
    </row>
    <row r="267" spans="1:255" hidden="1" outlineLevel="1" x14ac:dyDescent="0.2">
      <c r="A267" s="152"/>
      <c r="B267" s="152"/>
      <c r="C267" s="152"/>
      <c r="D267" s="152"/>
      <c r="E267" s="152"/>
      <c r="F267" s="152"/>
      <c r="G267" s="153" t="s">
        <v>553</v>
      </c>
      <c r="H267" s="152"/>
      <c r="I267" s="152"/>
      <c r="J267" s="152"/>
    </row>
    <row r="268" spans="1:255" collapsed="1" x14ac:dyDescent="0.2"/>
    <row r="269" spans="1:255" outlineLevel="1" x14ac:dyDescent="0.2"/>
    <row r="270" spans="1:255" outlineLevel="1" x14ac:dyDescent="0.2"/>
    <row r="271" spans="1:255" outlineLevel="1" x14ac:dyDescent="0.2">
      <c r="A271" s="78" t="s">
        <v>449</v>
      </c>
      <c r="B271" s="78"/>
      <c r="C271" s="90"/>
      <c r="D271" s="90"/>
      <c r="E271" s="90"/>
      <c r="F271" s="90"/>
      <c r="G271" s="79"/>
      <c r="H271" s="79"/>
      <c r="I271" s="90"/>
      <c r="J271" s="90"/>
      <c r="BY271" s="80">
        <f>C271</f>
        <v>0</v>
      </c>
      <c r="BZ271" s="80">
        <f>I271</f>
        <v>0</v>
      </c>
      <c r="IU271" s="18"/>
    </row>
    <row r="272" spans="1:255" s="82" customFormat="1" ht="11.25" outlineLevel="1" x14ac:dyDescent="0.2">
      <c r="A272" s="81"/>
      <c r="B272" s="81"/>
      <c r="C272" s="91" t="s">
        <v>551</v>
      </c>
      <c r="D272" s="91"/>
      <c r="E272" s="91"/>
      <c r="F272" s="91"/>
      <c r="G272" s="91"/>
      <c r="H272" s="91"/>
      <c r="I272" s="91" t="s">
        <v>552</v>
      </c>
      <c r="J272" s="91"/>
    </row>
    <row r="273" spans="1:255" outlineLevel="1" x14ac:dyDescent="0.2">
      <c r="A273" s="152"/>
      <c r="B273" s="152"/>
      <c r="C273" s="152"/>
      <c r="D273" s="152"/>
      <c r="E273" s="152"/>
      <c r="F273" s="152"/>
      <c r="G273" s="153" t="s">
        <v>553</v>
      </c>
      <c r="H273" s="152"/>
      <c r="I273" s="152"/>
      <c r="J273" s="152"/>
    </row>
    <row r="274" spans="1:255" outlineLevel="1" x14ac:dyDescent="0.2">
      <c r="A274" s="78" t="s">
        <v>559</v>
      </c>
      <c r="B274" s="78"/>
      <c r="C274" s="90"/>
      <c r="D274" s="90"/>
      <c r="E274" s="90"/>
      <c r="F274" s="90"/>
      <c r="G274" s="79"/>
      <c r="H274" s="79"/>
      <c r="I274" s="90"/>
      <c r="J274" s="90"/>
      <c r="BY274" s="80">
        <f>C274</f>
        <v>0</v>
      </c>
      <c r="BZ274" s="80">
        <f>I274</f>
        <v>0</v>
      </c>
      <c r="IU274" s="18"/>
    </row>
    <row r="275" spans="1:255" s="82" customFormat="1" ht="11.25" outlineLevel="1" x14ac:dyDescent="0.2">
      <c r="A275" s="81"/>
      <c r="B275" s="81"/>
      <c r="C275" s="91" t="s">
        <v>551</v>
      </c>
      <c r="D275" s="91"/>
      <c r="E275" s="91"/>
      <c r="F275" s="91"/>
      <c r="G275" s="91"/>
      <c r="H275" s="91"/>
      <c r="I275" s="91" t="s">
        <v>552</v>
      </c>
      <c r="J275" s="91"/>
    </row>
    <row r="276" spans="1:255" outlineLevel="1" x14ac:dyDescent="0.2">
      <c r="A276" s="152"/>
      <c r="B276" s="152"/>
      <c r="C276" s="152"/>
      <c r="D276" s="152"/>
      <c r="E276" s="152"/>
      <c r="F276" s="152"/>
      <c r="G276" s="153" t="s">
        <v>553</v>
      </c>
      <c r="H276" s="152"/>
      <c r="I276" s="152"/>
      <c r="J276" s="152"/>
    </row>
    <row r="278" spans="1:255" x14ac:dyDescent="0.2">
      <c r="Y278" s="18">
        <v>999</v>
      </c>
      <c r="Z278" s="18" t="s">
        <v>555</v>
      </c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</row>
  </sheetData>
  <mergeCells count="175"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1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Новое строительство. Строительство 3БКТП 2х400 6/10/0,4 кВ от 25.03.2019</v>
      </c>
      <c r="H18" s="3"/>
      <c r="I18" s="3"/>
      <c r="J18" s="3"/>
      <c r="K18" s="3"/>
      <c r="L18" s="3"/>
      <c r="M18" s="3"/>
      <c r="N18" s="3"/>
      <c r="O18" s="3">
        <f t="shared" ref="O18:AT18" si="1">O126</f>
        <v>556511.53</v>
      </c>
      <c r="P18" s="3">
        <f t="shared" si="1"/>
        <v>534364.88</v>
      </c>
      <c r="Q18" s="3">
        <f t="shared" si="1"/>
        <v>11731.26</v>
      </c>
      <c r="R18" s="3">
        <f t="shared" si="1"/>
        <v>1563.56</v>
      </c>
      <c r="S18" s="3">
        <f t="shared" si="1"/>
        <v>10415.39</v>
      </c>
      <c r="T18" s="3">
        <f t="shared" si="1"/>
        <v>0</v>
      </c>
      <c r="U18" s="3">
        <f t="shared" si="1"/>
        <v>1108.6727900000001</v>
      </c>
      <c r="V18" s="3">
        <f t="shared" si="1"/>
        <v>115.79312999999999</v>
      </c>
      <c r="W18" s="3">
        <f t="shared" si="1"/>
        <v>0</v>
      </c>
      <c r="X18" s="3">
        <f t="shared" si="1"/>
        <v>9846.82</v>
      </c>
      <c r="Y18" s="3">
        <f t="shared" si="1"/>
        <v>6833.93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573192.28</v>
      </c>
      <c r="AS18" s="3">
        <f t="shared" si="1"/>
        <v>545485.88</v>
      </c>
      <c r="AT18" s="3">
        <f t="shared" si="1"/>
        <v>25745.15</v>
      </c>
      <c r="AU18" s="3">
        <f t="shared" ref="AU18:BZ18" si="2">AU126</f>
        <v>1961.25</v>
      </c>
      <c r="AV18" s="3">
        <f t="shared" si="2"/>
        <v>534364.88</v>
      </c>
      <c r="AW18" s="3">
        <f t="shared" si="2"/>
        <v>534364.88</v>
      </c>
      <c r="AX18" s="3">
        <f t="shared" si="2"/>
        <v>0</v>
      </c>
      <c r="AY18" s="3">
        <f t="shared" si="2"/>
        <v>534364.88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4344978.9800000004</v>
      </c>
      <c r="DH18" s="4">
        <f t="shared" si="4"/>
        <v>4007736.65</v>
      </c>
      <c r="DI18" s="4">
        <f t="shared" si="4"/>
        <v>146640.78</v>
      </c>
      <c r="DJ18" s="4">
        <f t="shared" si="4"/>
        <v>28613.07</v>
      </c>
      <c r="DK18" s="4">
        <f t="shared" si="4"/>
        <v>190601.55</v>
      </c>
      <c r="DL18" s="4">
        <f t="shared" si="4"/>
        <v>0</v>
      </c>
      <c r="DM18" s="4">
        <f t="shared" si="4"/>
        <v>1108.6727900000001</v>
      </c>
      <c r="DN18" s="4">
        <f t="shared" si="4"/>
        <v>115.79312999999999</v>
      </c>
      <c r="DO18" s="4">
        <f t="shared" si="4"/>
        <v>0</v>
      </c>
      <c r="DP18" s="4">
        <f t="shared" si="4"/>
        <v>153173.31</v>
      </c>
      <c r="DQ18" s="4">
        <f t="shared" si="4"/>
        <v>100048.38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4598200.67</v>
      </c>
      <c r="EK18" s="4">
        <f t="shared" si="4"/>
        <v>4172351.09</v>
      </c>
      <c r="EL18" s="4">
        <f t="shared" si="4"/>
        <v>393110.36</v>
      </c>
      <c r="EM18" s="4">
        <f t="shared" ref="EM18:FR18" si="5">EM126</f>
        <v>32739.22</v>
      </c>
      <c r="EN18" s="4">
        <f t="shared" si="5"/>
        <v>4007736.65</v>
      </c>
      <c r="EO18" s="4">
        <f t="shared" si="5"/>
        <v>4007736.65</v>
      </c>
      <c r="EP18" s="4">
        <f t="shared" si="5"/>
        <v>0</v>
      </c>
      <c r="EQ18" s="4">
        <f t="shared" si="5"/>
        <v>4007736.65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556511.53</v>
      </c>
      <c r="P22" s="3">
        <f t="shared" si="8"/>
        <v>534364.88</v>
      </c>
      <c r="Q22" s="3">
        <f t="shared" si="8"/>
        <v>11731.26</v>
      </c>
      <c r="R22" s="3">
        <f t="shared" si="8"/>
        <v>1563.56</v>
      </c>
      <c r="S22" s="3">
        <f t="shared" si="8"/>
        <v>10415.39</v>
      </c>
      <c r="T22" s="3">
        <f t="shared" si="8"/>
        <v>0</v>
      </c>
      <c r="U22" s="3">
        <f t="shared" si="8"/>
        <v>1108.6727900000001</v>
      </c>
      <c r="V22" s="3">
        <f t="shared" si="8"/>
        <v>115.79312999999999</v>
      </c>
      <c r="W22" s="3">
        <f t="shared" si="8"/>
        <v>0</v>
      </c>
      <c r="X22" s="3">
        <f t="shared" si="8"/>
        <v>9846.82</v>
      </c>
      <c r="Y22" s="3">
        <f t="shared" si="8"/>
        <v>6833.93</v>
      </c>
      <c r="Z22" s="3">
        <f t="shared" si="8"/>
        <v>0</v>
      </c>
      <c r="AA22" s="3">
        <f t="shared" si="8"/>
        <v>0</v>
      </c>
      <c r="AB22" s="3">
        <f t="shared" si="8"/>
        <v>556511.53</v>
      </c>
      <c r="AC22" s="3">
        <f t="shared" si="8"/>
        <v>534364.88</v>
      </c>
      <c r="AD22" s="3">
        <f t="shared" si="8"/>
        <v>11731.26</v>
      </c>
      <c r="AE22" s="3">
        <f t="shared" si="8"/>
        <v>1563.56</v>
      </c>
      <c r="AF22" s="3">
        <f t="shared" si="8"/>
        <v>10415.39</v>
      </c>
      <c r="AG22" s="3">
        <f t="shared" si="8"/>
        <v>0</v>
      </c>
      <c r="AH22" s="3">
        <f t="shared" si="8"/>
        <v>1108.6727900000001</v>
      </c>
      <c r="AI22" s="3">
        <f t="shared" si="8"/>
        <v>115.79312999999999</v>
      </c>
      <c r="AJ22" s="3">
        <f t="shared" si="8"/>
        <v>0</v>
      </c>
      <c r="AK22" s="3">
        <f t="shared" si="8"/>
        <v>9846.82</v>
      </c>
      <c r="AL22" s="3">
        <f t="shared" si="8"/>
        <v>6833.93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573192.28</v>
      </c>
      <c r="AS22" s="3">
        <f t="shared" si="8"/>
        <v>545485.88</v>
      </c>
      <c r="AT22" s="3">
        <f t="shared" si="8"/>
        <v>25745.15</v>
      </c>
      <c r="AU22" s="3">
        <f t="shared" ref="AU22:BZ22" si="9">AU97</f>
        <v>1961.25</v>
      </c>
      <c r="AV22" s="3">
        <f t="shared" si="9"/>
        <v>534364.88</v>
      </c>
      <c r="AW22" s="3">
        <f t="shared" si="9"/>
        <v>534364.88</v>
      </c>
      <c r="AX22" s="3">
        <f t="shared" si="9"/>
        <v>0</v>
      </c>
      <c r="AY22" s="3">
        <f t="shared" si="9"/>
        <v>534364.88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573192.28</v>
      </c>
      <c r="CB22" s="3">
        <f t="shared" si="10"/>
        <v>545485.88</v>
      </c>
      <c r="CC22" s="3">
        <f t="shared" si="10"/>
        <v>25745.15</v>
      </c>
      <c r="CD22" s="3">
        <f t="shared" si="10"/>
        <v>1961.25</v>
      </c>
      <c r="CE22" s="3">
        <f t="shared" si="10"/>
        <v>534364.88</v>
      </c>
      <c r="CF22" s="3">
        <f t="shared" si="10"/>
        <v>534364.88</v>
      </c>
      <c r="CG22" s="3">
        <f t="shared" si="10"/>
        <v>0</v>
      </c>
      <c r="CH22" s="3">
        <f t="shared" si="10"/>
        <v>534364.88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4344978.9800000004</v>
      </c>
      <c r="DH22" s="4">
        <f t="shared" si="11"/>
        <v>4007736.65</v>
      </c>
      <c r="DI22" s="4">
        <f t="shared" si="11"/>
        <v>146640.78</v>
      </c>
      <c r="DJ22" s="4">
        <f t="shared" si="11"/>
        <v>28613.07</v>
      </c>
      <c r="DK22" s="4">
        <f t="shared" si="11"/>
        <v>190601.55</v>
      </c>
      <c r="DL22" s="4">
        <f t="shared" si="11"/>
        <v>0</v>
      </c>
      <c r="DM22" s="4">
        <f t="shared" si="11"/>
        <v>1108.6727900000001</v>
      </c>
      <c r="DN22" s="4">
        <f t="shared" si="11"/>
        <v>115.79312999999999</v>
      </c>
      <c r="DO22" s="4">
        <f t="shared" si="11"/>
        <v>0</v>
      </c>
      <c r="DP22" s="4">
        <f t="shared" si="11"/>
        <v>153173.31</v>
      </c>
      <c r="DQ22" s="4">
        <f t="shared" si="11"/>
        <v>100048.38</v>
      </c>
      <c r="DR22" s="4">
        <f t="shared" si="11"/>
        <v>0</v>
      </c>
      <c r="DS22" s="4">
        <f t="shared" si="11"/>
        <v>0</v>
      </c>
      <c r="DT22" s="4">
        <f t="shared" si="11"/>
        <v>4344978.9800000004</v>
      </c>
      <c r="DU22" s="4">
        <f t="shared" si="11"/>
        <v>4007736.65</v>
      </c>
      <c r="DV22" s="4">
        <f t="shared" si="11"/>
        <v>146640.78</v>
      </c>
      <c r="DW22" s="4">
        <f t="shared" si="11"/>
        <v>28613.07</v>
      </c>
      <c r="DX22" s="4">
        <f t="shared" si="11"/>
        <v>190601.55</v>
      </c>
      <c r="DY22" s="4">
        <f t="shared" si="11"/>
        <v>0</v>
      </c>
      <c r="DZ22" s="4">
        <f t="shared" si="11"/>
        <v>1108.6727900000001</v>
      </c>
      <c r="EA22" s="4">
        <f t="shared" si="11"/>
        <v>115.79312999999999</v>
      </c>
      <c r="EB22" s="4">
        <f t="shared" si="11"/>
        <v>0</v>
      </c>
      <c r="EC22" s="4">
        <f t="shared" si="11"/>
        <v>153173.31</v>
      </c>
      <c r="ED22" s="4">
        <f t="shared" si="11"/>
        <v>100048.38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4598200.67</v>
      </c>
      <c r="EK22" s="4">
        <f t="shared" si="11"/>
        <v>4172351.09</v>
      </c>
      <c r="EL22" s="4">
        <f t="shared" si="11"/>
        <v>393110.36</v>
      </c>
      <c r="EM22" s="4">
        <f t="shared" ref="EM22:FR22" si="12">EM97</f>
        <v>32739.22</v>
      </c>
      <c r="EN22" s="4">
        <f t="shared" si="12"/>
        <v>4007736.65</v>
      </c>
      <c r="EO22" s="4">
        <f t="shared" si="12"/>
        <v>4007736.65</v>
      </c>
      <c r="EP22" s="4">
        <f t="shared" si="12"/>
        <v>0</v>
      </c>
      <c r="EQ22" s="4">
        <f t="shared" si="12"/>
        <v>4007736.65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4598200.67</v>
      </c>
      <c r="FT22" s="4">
        <f t="shared" si="13"/>
        <v>4172351.09</v>
      </c>
      <c r="FU22" s="4">
        <f t="shared" si="13"/>
        <v>393110.36</v>
      </c>
      <c r="FV22" s="4">
        <f t="shared" si="13"/>
        <v>32739.22</v>
      </c>
      <c r="FW22" s="4">
        <f t="shared" si="13"/>
        <v>4007736.65</v>
      </c>
      <c r="FX22" s="4">
        <f t="shared" si="13"/>
        <v>4007736.65</v>
      </c>
      <c r="FY22" s="4">
        <f t="shared" si="13"/>
        <v>0</v>
      </c>
      <c r="FZ22" s="4">
        <f t="shared" si="13"/>
        <v>4007736.65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0.8</v>
      </c>
      <c r="J24" s="2">
        <v>0</v>
      </c>
      <c r="K24" s="2"/>
      <c r="L24" s="2"/>
      <c r="M24" s="2"/>
      <c r="N24" s="2"/>
      <c r="O24" s="2">
        <f t="shared" ref="O24:O55" si="14">ROUND(CP24,2)</f>
        <v>2444.6799999999998</v>
      </c>
      <c r="P24" s="2">
        <f t="shared" ref="P24:P55" si="15">ROUND(CQ24*I24,2)</f>
        <v>0</v>
      </c>
      <c r="Q24" s="2">
        <f t="shared" ref="Q24:Q55" si="16">ROUND(CR24*I24,2)</f>
        <v>2360</v>
      </c>
      <c r="R24" s="2">
        <f t="shared" ref="R24:R55" si="17">ROUND(CS24*I24,2)</f>
        <v>318.60000000000002</v>
      </c>
      <c r="S24" s="2">
        <f t="shared" ref="S24:S55" si="18">ROUND(CT24*I24,2)</f>
        <v>84.68</v>
      </c>
      <c r="T24" s="2">
        <f t="shared" ref="T24:T55" si="19">ROUND(CU24*I24,2)</f>
        <v>0</v>
      </c>
      <c r="U24" s="2">
        <f t="shared" ref="U24:U55" si="20">CV24*I24</f>
        <v>10.856000000000002</v>
      </c>
      <c r="V24" s="2">
        <f t="shared" ref="V24:V55" si="21">CW24*I24</f>
        <v>23.6</v>
      </c>
      <c r="W24" s="2">
        <f t="shared" ref="W24:W55" si="22">ROUND(CX24*I24,2)</f>
        <v>0</v>
      </c>
      <c r="X24" s="2">
        <f t="shared" ref="X24:X55" si="23">ROUND(CY24,2)</f>
        <v>383.12</v>
      </c>
      <c r="Y24" s="2">
        <f t="shared" ref="Y24:Y55" si="24">ROUND(CZ24,2)</f>
        <v>201.64</v>
      </c>
      <c r="Z24" s="2"/>
      <c r="AA24" s="2">
        <v>34725652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2444.6799999999998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383.11600000000004</v>
      </c>
      <c r="CZ24" s="2">
        <f t="shared" ref="CZ24:CZ55" si="44">(((S24+(R24*IF(0,0,1)))*AU24)/100)</f>
        <v>201.64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3029.44</v>
      </c>
      <c r="GN24" s="2">
        <f t="shared" ref="GN24:GN55" si="48">IF(OR(BI24=0,BI24=1),ROUND(O24+X24+Y24+GK24,2),0)</f>
        <v>3029.44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0.8</v>
      </c>
      <c r="J25">
        <v>0</v>
      </c>
      <c r="O25">
        <f t="shared" si="14"/>
        <v>31049.64</v>
      </c>
      <c r="P25">
        <f t="shared" si="15"/>
        <v>0</v>
      </c>
      <c r="Q25">
        <f t="shared" si="16"/>
        <v>29500</v>
      </c>
      <c r="R25">
        <f t="shared" si="17"/>
        <v>5830.38</v>
      </c>
      <c r="S25">
        <f t="shared" si="18"/>
        <v>1549.64</v>
      </c>
      <c r="T25">
        <f t="shared" si="19"/>
        <v>0</v>
      </c>
      <c r="U25">
        <f t="shared" si="20"/>
        <v>10.856000000000002</v>
      </c>
      <c r="V25">
        <f t="shared" si="21"/>
        <v>23.6</v>
      </c>
      <c r="W25">
        <f t="shared" si="22"/>
        <v>0</v>
      </c>
      <c r="X25">
        <f t="shared" si="23"/>
        <v>5977.82</v>
      </c>
      <c r="Y25">
        <f t="shared" si="24"/>
        <v>2952.01</v>
      </c>
      <c r="AA25">
        <v>34725653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2">
        <f>'1.Смета.или.Акт'!F48</f>
        <v>2950</v>
      </c>
      <c r="AN25" s="52">
        <f>'1.Смета.или.Акт'!F49</f>
        <v>398.25</v>
      </c>
      <c r="AO25" s="52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31049.64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5977.8162000000002</v>
      </c>
      <c r="CZ25">
        <f t="shared" si="44"/>
        <v>2952.0080000000003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2">
        <f>'1.Смета.или.Акт'!F48</f>
        <v>2950</v>
      </c>
      <c r="EU25" s="52">
        <f>'1.Смета.или.Акт'!F49</f>
        <v>398.25</v>
      </c>
      <c r="EV25" s="52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39979.47</v>
      </c>
      <c r="GN25">
        <f t="shared" si="48"/>
        <v>39979.47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0.8</v>
      </c>
      <c r="J26" s="2">
        <v>0</v>
      </c>
      <c r="K26" s="2"/>
      <c r="L26" s="2"/>
      <c r="M26" s="2"/>
      <c r="N26" s="2"/>
      <c r="O26" s="2">
        <f t="shared" si="14"/>
        <v>422</v>
      </c>
      <c r="P26" s="2">
        <f t="shared" si="15"/>
        <v>0</v>
      </c>
      <c r="Q26" s="2">
        <f t="shared" si="16"/>
        <v>422</v>
      </c>
      <c r="R26" s="2">
        <f t="shared" si="17"/>
        <v>82.31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7.0960000000000001</v>
      </c>
      <c r="W26" s="2">
        <f t="shared" si="22"/>
        <v>0</v>
      </c>
      <c r="X26" s="2">
        <f t="shared" si="23"/>
        <v>78.19</v>
      </c>
      <c r="Y26" s="2">
        <f t="shared" si="24"/>
        <v>41.16</v>
      </c>
      <c r="Z26" s="2"/>
      <c r="AA26" s="2">
        <v>34725652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422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78.194500000000005</v>
      </c>
      <c r="CZ26" s="2">
        <f t="shared" si="44"/>
        <v>41.155000000000001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541.35</v>
      </c>
      <c r="GN26" s="2">
        <f t="shared" si="48"/>
        <v>541.35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0.8</v>
      </c>
      <c r="J27">
        <v>0</v>
      </c>
      <c r="O27">
        <f t="shared" si="14"/>
        <v>5275</v>
      </c>
      <c r="P27">
        <f t="shared" si="15"/>
        <v>0</v>
      </c>
      <c r="Q27">
        <f t="shared" si="16"/>
        <v>5275</v>
      </c>
      <c r="R27">
        <f t="shared" si="17"/>
        <v>1506.31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7.0960000000000001</v>
      </c>
      <c r="W27">
        <f t="shared" si="22"/>
        <v>0</v>
      </c>
      <c r="X27">
        <f t="shared" si="23"/>
        <v>1220.1099999999999</v>
      </c>
      <c r="Y27">
        <f t="shared" si="24"/>
        <v>602.52</v>
      </c>
      <c r="AA27">
        <v>34725653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2">
        <f>'1.Смета.или.Акт'!F55</f>
        <v>527.5</v>
      </c>
      <c r="AN27" s="52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5275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1220.1111000000001</v>
      </c>
      <c r="CZ27">
        <f t="shared" si="44"/>
        <v>602.52399999999989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2">
        <f>'1.Смета.или.Акт'!F55</f>
        <v>527.5</v>
      </c>
      <c r="EU27" s="52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7097.63</v>
      </c>
      <c r="GN27">
        <f t="shared" si="48"/>
        <v>7097.63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0.3</v>
      </c>
      <c r="J28" s="2">
        <v>0</v>
      </c>
      <c r="K28" s="2"/>
      <c r="L28" s="2"/>
      <c r="M28" s="2"/>
      <c r="N28" s="2"/>
      <c r="O28" s="2">
        <f t="shared" si="14"/>
        <v>475.15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475.15</v>
      </c>
      <c r="T28" s="2">
        <f t="shared" si="19"/>
        <v>0</v>
      </c>
      <c r="U28" s="2">
        <f t="shared" si="20"/>
        <v>56.699999999999996</v>
      </c>
      <c r="V28" s="2">
        <f t="shared" si="21"/>
        <v>0</v>
      </c>
      <c r="W28" s="2">
        <f t="shared" si="22"/>
        <v>0</v>
      </c>
      <c r="X28" s="2">
        <f t="shared" si="23"/>
        <v>380.12</v>
      </c>
      <c r="Y28" s="2">
        <f t="shared" si="24"/>
        <v>213.82</v>
      </c>
      <c r="Z28" s="2"/>
      <c r="AA28" s="2">
        <v>34725652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475.15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380.12</v>
      </c>
      <c r="CZ28" s="2">
        <f t="shared" si="44"/>
        <v>213.8175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1069.0899999999999</v>
      </c>
      <c r="GN28" s="2">
        <f t="shared" si="48"/>
        <v>1069.0899999999999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0.3</v>
      </c>
      <c r="J29">
        <v>0</v>
      </c>
      <c r="O29">
        <f t="shared" si="14"/>
        <v>8695.17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8695.17</v>
      </c>
      <c r="T29">
        <f t="shared" si="19"/>
        <v>0</v>
      </c>
      <c r="U29">
        <f t="shared" si="20"/>
        <v>56.699999999999996</v>
      </c>
      <c r="V29">
        <f t="shared" si="21"/>
        <v>0</v>
      </c>
      <c r="W29">
        <f t="shared" si="22"/>
        <v>0</v>
      </c>
      <c r="X29">
        <f t="shared" si="23"/>
        <v>5912.72</v>
      </c>
      <c r="Y29">
        <f t="shared" si="24"/>
        <v>3130.26</v>
      </c>
      <c r="AA29">
        <v>34725653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2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8695.17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5912.7156000000004</v>
      </c>
      <c r="CZ29">
        <f t="shared" si="44"/>
        <v>3130.2611999999999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2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17738.150000000001</v>
      </c>
      <c r="GN29">
        <f t="shared" si="48"/>
        <v>17738.150000000001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13.2</v>
      </c>
      <c r="J30" s="2">
        <v>0</v>
      </c>
      <c r="K30" s="2"/>
      <c r="L30" s="2"/>
      <c r="M30" s="2"/>
      <c r="N30" s="2"/>
      <c r="O30" s="2">
        <f t="shared" si="14"/>
        <v>907.5</v>
      </c>
      <c r="P30" s="2">
        <f t="shared" si="15"/>
        <v>0</v>
      </c>
      <c r="Q30" s="2">
        <f t="shared" si="16"/>
        <v>648.65</v>
      </c>
      <c r="R30" s="2">
        <f t="shared" si="17"/>
        <v>73.39</v>
      </c>
      <c r="S30" s="2">
        <f t="shared" si="18"/>
        <v>258.85000000000002</v>
      </c>
      <c r="T30" s="2">
        <f t="shared" si="19"/>
        <v>0</v>
      </c>
      <c r="U30" s="2">
        <f t="shared" si="20"/>
        <v>31.679999999999996</v>
      </c>
      <c r="V30" s="2">
        <f t="shared" si="21"/>
        <v>7.1280000000000001</v>
      </c>
      <c r="W30" s="2">
        <f t="shared" si="22"/>
        <v>0</v>
      </c>
      <c r="X30" s="2">
        <f t="shared" si="23"/>
        <v>405.33</v>
      </c>
      <c r="Y30" s="2">
        <f t="shared" si="24"/>
        <v>265.79000000000002</v>
      </c>
      <c r="Z30" s="2"/>
      <c r="AA30" s="2">
        <v>34725652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907.5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405.33279999999996</v>
      </c>
      <c r="CZ30" s="2">
        <f t="shared" si="44"/>
        <v>265.79200000000003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1578.62</v>
      </c>
      <c r="GN30" s="2">
        <f t="shared" si="48"/>
        <v>1578.62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13.2</v>
      </c>
      <c r="J31">
        <v>0</v>
      </c>
      <c r="O31">
        <f t="shared" si="14"/>
        <v>12845.09</v>
      </c>
      <c r="P31">
        <f t="shared" si="15"/>
        <v>0</v>
      </c>
      <c r="Q31">
        <f t="shared" si="16"/>
        <v>8108.1</v>
      </c>
      <c r="R31">
        <f t="shared" si="17"/>
        <v>1343.07</v>
      </c>
      <c r="S31">
        <f t="shared" si="18"/>
        <v>4736.99</v>
      </c>
      <c r="T31">
        <f t="shared" si="19"/>
        <v>0</v>
      </c>
      <c r="U31">
        <f t="shared" si="20"/>
        <v>31.679999999999996</v>
      </c>
      <c r="V31">
        <f t="shared" si="21"/>
        <v>7.1280000000000001</v>
      </c>
      <c r="W31">
        <f t="shared" si="22"/>
        <v>0</v>
      </c>
      <c r="X31">
        <f t="shared" si="23"/>
        <v>6323.26</v>
      </c>
      <c r="Y31">
        <f t="shared" si="24"/>
        <v>3891.24</v>
      </c>
      <c r="AA31">
        <v>34725653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2">
        <f>'1.Смета.или.Акт'!F68</f>
        <v>49.14</v>
      </c>
      <c r="AN31" s="52">
        <f>'1.Смета.или.Акт'!F69</f>
        <v>5.56</v>
      </c>
      <c r="AO31" s="52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12845.09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6323.2623999999996</v>
      </c>
      <c r="CZ31">
        <f t="shared" si="44"/>
        <v>3891.2383999999997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2">
        <f>'1.Смета.или.Акт'!F68</f>
        <v>49.14</v>
      </c>
      <c r="EU31" s="52">
        <f>'1.Смета.или.Акт'!F69</f>
        <v>5.56</v>
      </c>
      <c r="EV31" s="52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23059.59</v>
      </c>
      <c r="GN31">
        <f t="shared" si="48"/>
        <v>23059.59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0.13200000000000001</v>
      </c>
      <c r="J32" s="2">
        <v>0</v>
      </c>
      <c r="K32" s="2"/>
      <c r="L32" s="2"/>
      <c r="M32" s="2"/>
      <c r="N32" s="2"/>
      <c r="O32" s="2">
        <f t="shared" si="14"/>
        <v>394.91</v>
      </c>
      <c r="P32" s="2">
        <f t="shared" si="15"/>
        <v>0</v>
      </c>
      <c r="Q32" s="2">
        <f t="shared" si="16"/>
        <v>209.58</v>
      </c>
      <c r="R32" s="2">
        <f t="shared" si="17"/>
        <v>32.28</v>
      </c>
      <c r="S32" s="2">
        <f t="shared" si="18"/>
        <v>185.33</v>
      </c>
      <c r="T32" s="2">
        <f t="shared" si="19"/>
        <v>0</v>
      </c>
      <c r="U32" s="2">
        <f t="shared" si="20"/>
        <v>23.76</v>
      </c>
      <c r="V32" s="2">
        <f t="shared" si="21"/>
        <v>2.39316</v>
      </c>
      <c r="W32" s="2">
        <f t="shared" si="22"/>
        <v>0</v>
      </c>
      <c r="X32" s="2">
        <f t="shared" si="23"/>
        <v>228.49</v>
      </c>
      <c r="Y32" s="2">
        <f t="shared" si="24"/>
        <v>141.44999999999999</v>
      </c>
      <c r="Z32" s="2"/>
      <c r="AA32" s="2">
        <v>34725652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394.91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228.49050000000003</v>
      </c>
      <c r="CZ32" s="2">
        <f t="shared" si="44"/>
        <v>141.44650000000001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764.85</v>
      </c>
      <c r="GN32" s="2">
        <f t="shared" si="48"/>
        <v>764.85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0.13200000000000001</v>
      </c>
      <c r="J33">
        <v>0</v>
      </c>
      <c r="O33">
        <f t="shared" si="14"/>
        <v>6011.27</v>
      </c>
      <c r="P33">
        <f t="shared" si="15"/>
        <v>0</v>
      </c>
      <c r="Q33">
        <f t="shared" si="16"/>
        <v>2619.77</v>
      </c>
      <c r="R33">
        <f t="shared" si="17"/>
        <v>590.64</v>
      </c>
      <c r="S33">
        <f t="shared" si="18"/>
        <v>3391.5</v>
      </c>
      <c r="T33">
        <f t="shared" si="19"/>
        <v>0</v>
      </c>
      <c r="U33">
        <f t="shared" si="20"/>
        <v>23.76</v>
      </c>
      <c r="V33">
        <f t="shared" si="21"/>
        <v>2.39316</v>
      </c>
      <c r="W33">
        <f t="shared" si="22"/>
        <v>0</v>
      </c>
      <c r="X33">
        <f t="shared" si="23"/>
        <v>3544.1</v>
      </c>
      <c r="Y33">
        <f t="shared" si="24"/>
        <v>2070.71</v>
      </c>
      <c r="AA33">
        <v>34725653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2">
        <f>'1.Смета.или.Акт'!F76</f>
        <v>1587.74</v>
      </c>
      <c r="AN33" s="52">
        <f>'1.Смета.или.Акт'!F77</f>
        <v>244.51</v>
      </c>
      <c r="AO33" s="52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6011.27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3544.1045999999997</v>
      </c>
      <c r="CZ33">
        <f t="shared" si="44"/>
        <v>2070.7127999999998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2">
        <f>'1.Смета.или.Акт'!F76</f>
        <v>1587.74</v>
      </c>
      <c r="EU33" s="52">
        <f>'1.Смета.или.Акт'!F77</f>
        <v>244.51</v>
      </c>
      <c r="EV33" s="52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11626.08</v>
      </c>
      <c r="GN33">
        <f t="shared" si="48"/>
        <v>11626.08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3</v>
      </c>
      <c r="J34" s="2">
        <v>0</v>
      </c>
      <c r="K34" s="2"/>
      <c r="L34" s="2"/>
      <c r="M34" s="2"/>
      <c r="N34" s="2"/>
      <c r="O34" s="2">
        <f t="shared" si="14"/>
        <v>14257.23</v>
      </c>
      <c r="P34" s="2">
        <f t="shared" si="15"/>
        <v>0.03</v>
      </c>
      <c r="Q34" s="2">
        <f t="shared" si="16"/>
        <v>7273.08</v>
      </c>
      <c r="R34" s="2">
        <f t="shared" si="17"/>
        <v>967.38</v>
      </c>
      <c r="S34" s="2">
        <f t="shared" si="18"/>
        <v>6984.12</v>
      </c>
      <c r="T34" s="2">
        <f t="shared" si="19"/>
        <v>0</v>
      </c>
      <c r="U34" s="2">
        <f t="shared" si="20"/>
        <v>726</v>
      </c>
      <c r="V34" s="2">
        <f t="shared" si="21"/>
        <v>68.039999999999992</v>
      </c>
      <c r="W34" s="2">
        <f t="shared" si="22"/>
        <v>0</v>
      </c>
      <c r="X34" s="2">
        <f t="shared" si="23"/>
        <v>6361.2</v>
      </c>
      <c r="Y34" s="2">
        <f t="shared" si="24"/>
        <v>4770.8999999999996</v>
      </c>
      <c r="Z34" s="2"/>
      <c r="AA34" s="2">
        <v>34725652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14257.23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6361.2</v>
      </c>
      <c r="CZ34" s="2">
        <f t="shared" si="44"/>
        <v>4770.8999999999996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25389.33</v>
      </c>
      <c r="GN34" s="2">
        <f t="shared" si="48"/>
        <v>0</v>
      </c>
      <c r="GO34" s="2">
        <f t="shared" si="49"/>
        <v>25389.33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3</v>
      </c>
      <c r="J35">
        <v>0</v>
      </c>
      <c r="O35">
        <f t="shared" si="14"/>
        <v>218723.13</v>
      </c>
      <c r="P35">
        <f t="shared" si="15"/>
        <v>0.23</v>
      </c>
      <c r="Q35">
        <f t="shared" si="16"/>
        <v>90913.5</v>
      </c>
      <c r="R35">
        <f t="shared" si="17"/>
        <v>17703.05</v>
      </c>
      <c r="S35">
        <f t="shared" si="18"/>
        <v>127809.4</v>
      </c>
      <c r="T35">
        <f t="shared" si="19"/>
        <v>0</v>
      </c>
      <c r="U35">
        <f t="shared" si="20"/>
        <v>726</v>
      </c>
      <c r="V35">
        <f t="shared" si="21"/>
        <v>68.039999999999992</v>
      </c>
      <c r="W35">
        <f t="shared" si="22"/>
        <v>0</v>
      </c>
      <c r="X35">
        <f t="shared" si="23"/>
        <v>98948.47</v>
      </c>
      <c r="Y35">
        <f t="shared" si="24"/>
        <v>69845.98</v>
      </c>
      <c r="AA35">
        <v>34725653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2">
        <f>'1.Смета.или.Акт'!F86</f>
        <v>1489.78</v>
      </c>
      <c r="AM35" s="52">
        <f>'1.Смета.или.Акт'!F84</f>
        <v>2424.36</v>
      </c>
      <c r="AN35" s="52">
        <f>'1.Смета.или.Акт'!F85</f>
        <v>322.45999999999998</v>
      </c>
      <c r="AO35" s="52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218723.13</v>
      </c>
      <c r="CQ35">
        <f t="shared" si="35"/>
        <v>7.4999999999999997E-2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98948.466</v>
      </c>
      <c r="CZ35">
        <f t="shared" si="44"/>
        <v>69845.975999999995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2">
        <f>'1.Смета.или.Акт'!F86</f>
        <v>1489.78</v>
      </c>
      <c r="ET35" s="52">
        <f>'1.Смета.или.Акт'!F84</f>
        <v>2424.36</v>
      </c>
      <c r="EU35" s="52">
        <f>'1.Смета.или.Акт'!F85</f>
        <v>322.45999999999998</v>
      </c>
      <c r="EV35" s="52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387517.58</v>
      </c>
      <c r="GN35">
        <f t="shared" si="48"/>
        <v>0</v>
      </c>
      <c r="GO35">
        <f t="shared" si="49"/>
        <v>387517.58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7.4999999999999997E-2</v>
      </c>
      <c r="J36" s="2">
        <v>0</v>
      </c>
      <c r="K36" s="2"/>
      <c r="L36" s="2"/>
      <c r="M36" s="2"/>
      <c r="N36" s="2"/>
      <c r="O36" s="2">
        <f t="shared" si="14"/>
        <v>39.56</v>
      </c>
      <c r="P36" s="2">
        <f t="shared" si="15"/>
        <v>0</v>
      </c>
      <c r="Q36" s="2">
        <f t="shared" si="16"/>
        <v>39.56</v>
      </c>
      <c r="R36" s="2">
        <f t="shared" si="17"/>
        <v>7.72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0.6652499999999999</v>
      </c>
      <c r="W36" s="2">
        <f t="shared" si="22"/>
        <v>0</v>
      </c>
      <c r="X36" s="2">
        <f t="shared" si="23"/>
        <v>7.33</v>
      </c>
      <c r="Y36" s="2">
        <f t="shared" si="24"/>
        <v>3.86</v>
      </c>
      <c r="Z36" s="2"/>
      <c r="AA36" s="2">
        <v>34725652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39.56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7.3339999999999996</v>
      </c>
      <c r="CZ36" s="2">
        <f t="shared" si="44"/>
        <v>3.86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50.75</v>
      </c>
      <c r="GN36" s="2">
        <f t="shared" si="48"/>
        <v>50.75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7.4999999999999997E-2</v>
      </c>
      <c r="J37">
        <v>0</v>
      </c>
      <c r="O37">
        <f t="shared" si="14"/>
        <v>494.53</v>
      </c>
      <c r="P37">
        <f t="shared" si="15"/>
        <v>0</v>
      </c>
      <c r="Q37">
        <f t="shared" si="16"/>
        <v>494.53</v>
      </c>
      <c r="R37">
        <f t="shared" si="17"/>
        <v>141.22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0.6652499999999999</v>
      </c>
      <c r="W37">
        <f t="shared" si="22"/>
        <v>0</v>
      </c>
      <c r="X37">
        <f t="shared" si="23"/>
        <v>114.39</v>
      </c>
      <c r="Y37">
        <f t="shared" si="24"/>
        <v>56.49</v>
      </c>
      <c r="AA37">
        <v>34725653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2">
        <f>'1.Смета.или.Акт'!F92</f>
        <v>527.5</v>
      </c>
      <c r="AN37" s="52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494.53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114.3882</v>
      </c>
      <c r="CZ37">
        <f t="shared" si="44"/>
        <v>56.488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2">
        <f>'1.Смета.или.Акт'!F92</f>
        <v>527.5</v>
      </c>
      <c r="EU37" s="52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665.41</v>
      </c>
      <c r="GN37">
        <f t="shared" si="48"/>
        <v>665.41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7.4999999999999997E-2</v>
      </c>
      <c r="J38" s="2">
        <v>0</v>
      </c>
      <c r="K38" s="2"/>
      <c r="L38" s="2"/>
      <c r="M38" s="2"/>
      <c r="N38" s="2"/>
      <c r="O38" s="2">
        <f t="shared" si="14"/>
        <v>10.26</v>
      </c>
      <c r="P38" s="2">
        <f t="shared" si="15"/>
        <v>0</v>
      </c>
      <c r="Q38" s="2">
        <f t="shared" si="16"/>
        <v>10.26</v>
      </c>
      <c r="R38" s="2">
        <f t="shared" si="17"/>
        <v>1.75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0.12975</v>
      </c>
      <c r="W38" s="2">
        <f t="shared" si="22"/>
        <v>0</v>
      </c>
      <c r="X38" s="2">
        <f t="shared" si="23"/>
        <v>1.66</v>
      </c>
      <c r="Y38" s="2">
        <f t="shared" si="24"/>
        <v>0.88</v>
      </c>
      <c r="Z38" s="2"/>
      <c r="AA38" s="2">
        <v>34725652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10.26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1.6625000000000001</v>
      </c>
      <c r="CZ38" s="2">
        <f t="shared" si="44"/>
        <v>0.875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12.8</v>
      </c>
      <c r="GN38" s="2">
        <f t="shared" si="48"/>
        <v>12.8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7.4999999999999997E-2</v>
      </c>
      <c r="J39">
        <v>0</v>
      </c>
      <c r="O39">
        <f t="shared" si="14"/>
        <v>128.24</v>
      </c>
      <c r="P39">
        <f t="shared" si="15"/>
        <v>0</v>
      </c>
      <c r="Q39">
        <f t="shared" si="16"/>
        <v>128.24</v>
      </c>
      <c r="R39">
        <f t="shared" si="17"/>
        <v>32.06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0.12975</v>
      </c>
      <c r="W39">
        <f t="shared" si="22"/>
        <v>0</v>
      </c>
      <c r="X39">
        <f t="shared" si="23"/>
        <v>25.97</v>
      </c>
      <c r="Y39">
        <f t="shared" si="24"/>
        <v>12.82</v>
      </c>
      <c r="AA39">
        <v>34725653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2">
        <f>'1.Смета.или.Акт'!F98</f>
        <v>136.79</v>
      </c>
      <c r="AN39" s="52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128.24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25.968600000000002</v>
      </c>
      <c r="CZ39">
        <f t="shared" si="44"/>
        <v>12.824000000000002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2">
        <f>'1.Смета.или.Акт'!F98</f>
        <v>136.79</v>
      </c>
      <c r="EU39" s="52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167.03</v>
      </c>
      <c r="GN39">
        <f t="shared" si="48"/>
        <v>167.03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0.75</v>
      </c>
      <c r="J40" s="2">
        <v>0</v>
      </c>
      <c r="K40" s="2"/>
      <c r="L40" s="2"/>
      <c r="M40" s="2"/>
      <c r="N40" s="2"/>
      <c r="O40" s="2">
        <f t="shared" si="14"/>
        <v>290.39</v>
      </c>
      <c r="P40" s="2">
        <f t="shared" si="15"/>
        <v>0</v>
      </c>
      <c r="Q40" s="2">
        <f t="shared" si="16"/>
        <v>210.23</v>
      </c>
      <c r="R40" s="2">
        <f t="shared" si="17"/>
        <v>22.94</v>
      </c>
      <c r="S40" s="2">
        <f t="shared" si="18"/>
        <v>80.16</v>
      </c>
      <c r="T40" s="2">
        <f t="shared" si="19"/>
        <v>0</v>
      </c>
      <c r="U40" s="2">
        <f t="shared" si="20"/>
        <v>9.3974999999999991</v>
      </c>
      <c r="V40" s="2">
        <f t="shared" si="21"/>
        <v>2.2800000000000002</v>
      </c>
      <c r="W40" s="2">
        <f t="shared" si="22"/>
        <v>0</v>
      </c>
      <c r="X40" s="2">
        <f t="shared" si="23"/>
        <v>97.95</v>
      </c>
      <c r="Y40" s="2">
        <f t="shared" si="24"/>
        <v>51.55</v>
      </c>
      <c r="Z40" s="2"/>
      <c r="AA40" s="2">
        <v>34725652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290.39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97.944999999999993</v>
      </c>
      <c r="CZ40" s="2">
        <f t="shared" si="44"/>
        <v>51.55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439.89</v>
      </c>
      <c r="GN40" s="2">
        <f t="shared" si="48"/>
        <v>439.89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0.75</v>
      </c>
      <c r="J41">
        <v>0</v>
      </c>
      <c r="O41">
        <f t="shared" si="14"/>
        <v>4094.74</v>
      </c>
      <c r="P41">
        <f t="shared" si="15"/>
        <v>0</v>
      </c>
      <c r="Q41">
        <f t="shared" si="16"/>
        <v>2627.81</v>
      </c>
      <c r="R41">
        <f t="shared" si="17"/>
        <v>419.71</v>
      </c>
      <c r="S41">
        <f t="shared" si="18"/>
        <v>1466.93</v>
      </c>
      <c r="T41">
        <f t="shared" si="19"/>
        <v>0</v>
      </c>
      <c r="U41">
        <f t="shared" si="20"/>
        <v>9.3974999999999991</v>
      </c>
      <c r="V41">
        <f t="shared" si="21"/>
        <v>2.2800000000000002</v>
      </c>
      <c r="W41">
        <f t="shared" si="22"/>
        <v>0</v>
      </c>
      <c r="X41">
        <f t="shared" si="23"/>
        <v>1528.18</v>
      </c>
      <c r="Y41">
        <f t="shared" si="24"/>
        <v>754.66</v>
      </c>
      <c r="AA41">
        <v>34725653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2">
        <f>'1.Смета.или.Акт'!F105</f>
        <v>280.3</v>
      </c>
      <c r="AN41" s="52">
        <f>'1.Смета.или.Акт'!F106</f>
        <v>30.58</v>
      </c>
      <c r="AO41" s="52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4094.74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1528.1784</v>
      </c>
      <c r="CZ41">
        <f t="shared" si="44"/>
        <v>754.65600000000006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2">
        <f>'1.Смета.или.Акт'!F105</f>
        <v>280.3</v>
      </c>
      <c r="EU41" s="52">
        <f>'1.Смета.или.Акт'!F106</f>
        <v>30.58</v>
      </c>
      <c r="EV41" s="52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6377.58</v>
      </c>
      <c r="GN41">
        <f t="shared" si="48"/>
        <v>6377.58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0.6</v>
      </c>
      <c r="J42" s="2">
        <v>0</v>
      </c>
      <c r="K42" s="2"/>
      <c r="L42" s="2"/>
      <c r="M42" s="2"/>
      <c r="N42" s="2"/>
      <c r="O42" s="2">
        <f t="shared" si="14"/>
        <v>720.72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720.72</v>
      </c>
      <c r="T42" s="2">
        <f t="shared" si="19"/>
        <v>0</v>
      </c>
      <c r="U42" s="2">
        <f t="shared" si="20"/>
        <v>92.399999999999991</v>
      </c>
      <c r="V42" s="2">
        <f t="shared" si="21"/>
        <v>0</v>
      </c>
      <c r="W42" s="2">
        <f t="shared" si="22"/>
        <v>0</v>
      </c>
      <c r="X42" s="2">
        <f t="shared" si="23"/>
        <v>576.58000000000004</v>
      </c>
      <c r="Y42" s="2">
        <f t="shared" si="24"/>
        <v>324.32</v>
      </c>
      <c r="Z42" s="2"/>
      <c r="AA42" s="2">
        <v>34725652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720.72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576.57600000000002</v>
      </c>
      <c r="CZ42" s="2">
        <f t="shared" si="44"/>
        <v>324.32400000000001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1621.62</v>
      </c>
      <c r="GN42" s="2">
        <f t="shared" si="48"/>
        <v>1621.62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0.6</v>
      </c>
      <c r="J43">
        <v>0</v>
      </c>
      <c r="O43">
        <f t="shared" si="14"/>
        <v>13189.18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13189.18</v>
      </c>
      <c r="T43">
        <f t="shared" si="19"/>
        <v>0</v>
      </c>
      <c r="U43">
        <f t="shared" si="20"/>
        <v>92.399999999999991</v>
      </c>
      <c r="V43">
        <f t="shared" si="21"/>
        <v>0</v>
      </c>
      <c r="W43">
        <f t="shared" si="22"/>
        <v>0</v>
      </c>
      <c r="X43">
        <f t="shared" si="23"/>
        <v>8968.64</v>
      </c>
      <c r="Y43">
        <f t="shared" si="24"/>
        <v>4748.1000000000004</v>
      </c>
      <c r="AA43">
        <v>34725653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2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13189.18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8968.6424000000006</v>
      </c>
      <c r="CZ43">
        <f t="shared" si="44"/>
        <v>4748.1048000000001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2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26905.919999999998</v>
      </c>
      <c r="GN43">
        <f t="shared" si="48"/>
        <v>26905.919999999998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0.6</v>
      </c>
      <c r="J44" s="2">
        <v>0</v>
      </c>
      <c r="K44" s="2"/>
      <c r="L44" s="2"/>
      <c r="M44" s="2"/>
      <c r="N44" s="2"/>
      <c r="O44" s="2">
        <f t="shared" si="14"/>
        <v>437.4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437.4</v>
      </c>
      <c r="T44" s="2">
        <f t="shared" si="19"/>
        <v>0</v>
      </c>
      <c r="U44" s="2">
        <f t="shared" si="20"/>
        <v>58.32</v>
      </c>
      <c r="V44" s="2">
        <f t="shared" si="21"/>
        <v>0</v>
      </c>
      <c r="W44" s="2">
        <f t="shared" si="22"/>
        <v>0</v>
      </c>
      <c r="X44" s="2">
        <f t="shared" si="23"/>
        <v>349.92</v>
      </c>
      <c r="Y44" s="2">
        <f t="shared" si="24"/>
        <v>196.83</v>
      </c>
      <c r="Z44" s="2"/>
      <c r="AA44" s="2">
        <v>34725652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437.4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349.92</v>
      </c>
      <c r="CZ44" s="2">
        <f t="shared" si="44"/>
        <v>196.83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984.15</v>
      </c>
      <c r="GN44" s="2">
        <f t="shared" si="48"/>
        <v>984.15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0.6</v>
      </c>
      <c r="J45">
        <v>0</v>
      </c>
      <c r="O45">
        <f t="shared" si="14"/>
        <v>8004.42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8004.42</v>
      </c>
      <c r="T45">
        <f t="shared" si="19"/>
        <v>0</v>
      </c>
      <c r="U45">
        <f t="shared" si="20"/>
        <v>58.32</v>
      </c>
      <c r="V45">
        <f t="shared" si="21"/>
        <v>0</v>
      </c>
      <c r="W45">
        <f t="shared" si="22"/>
        <v>0</v>
      </c>
      <c r="X45">
        <f t="shared" si="23"/>
        <v>5443.01</v>
      </c>
      <c r="Y45">
        <f t="shared" si="24"/>
        <v>2881.59</v>
      </c>
      <c r="AA45">
        <v>34725653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2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8004.42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5443.0056000000004</v>
      </c>
      <c r="CZ45">
        <f t="shared" si="44"/>
        <v>2881.5911999999998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2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16329.02</v>
      </c>
      <c r="GN45">
        <f t="shared" si="48"/>
        <v>16329.02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0.13500000000000001</v>
      </c>
      <c r="J46" s="2">
        <v>0</v>
      </c>
      <c r="K46" s="2"/>
      <c r="L46" s="2"/>
      <c r="M46" s="2"/>
      <c r="N46" s="2"/>
      <c r="O46" s="2">
        <f t="shared" si="14"/>
        <v>14.29</v>
      </c>
      <c r="P46" s="2">
        <f t="shared" si="15"/>
        <v>0</v>
      </c>
      <c r="Q46" s="2">
        <f t="shared" si="16"/>
        <v>14.29</v>
      </c>
      <c r="R46" s="2">
        <f t="shared" si="17"/>
        <v>2.0099999999999998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0.14850000000000002</v>
      </c>
      <c r="W46" s="2">
        <f t="shared" si="22"/>
        <v>0</v>
      </c>
      <c r="X46" s="2">
        <f t="shared" si="23"/>
        <v>1.61</v>
      </c>
      <c r="Y46" s="2">
        <f t="shared" si="24"/>
        <v>0.9</v>
      </c>
      <c r="Z46" s="2"/>
      <c r="AA46" s="2">
        <v>34725652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14.29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1.6079999999999999</v>
      </c>
      <c r="CZ46" s="2">
        <f t="shared" si="44"/>
        <v>0.90449999999999986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16.8</v>
      </c>
      <c r="GN46" s="2">
        <f t="shared" si="48"/>
        <v>16.8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0.13500000000000001</v>
      </c>
      <c r="J47">
        <v>0</v>
      </c>
      <c r="O47">
        <f t="shared" si="14"/>
        <v>178.66</v>
      </c>
      <c r="P47">
        <f t="shared" si="15"/>
        <v>0</v>
      </c>
      <c r="Q47">
        <f t="shared" si="16"/>
        <v>178.66</v>
      </c>
      <c r="R47">
        <f t="shared" si="17"/>
        <v>36.71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0.14850000000000002</v>
      </c>
      <c r="W47">
        <f t="shared" si="22"/>
        <v>0</v>
      </c>
      <c r="X47">
        <f t="shared" si="23"/>
        <v>24.96</v>
      </c>
      <c r="Y47">
        <f t="shared" si="24"/>
        <v>13.22</v>
      </c>
      <c r="AA47">
        <v>34725653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2">
        <f>'1.Смета.или.Акт'!F124</f>
        <v>105.87</v>
      </c>
      <c r="AN47" s="52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178.66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24.962800000000001</v>
      </c>
      <c r="CZ47">
        <f t="shared" si="44"/>
        <v>13.2156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2">
        <f>'1.Смета.или.Акт'!F124</f>
        <v>105.87</v>
      </c>
      <c r="EU47" s="52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216.84</v>
      </c>
      <c r="GN47">
        <f t="shared" si="48"/>
        <v>216.84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8.6999999999999994E-2</v>
      </c>
      <c r="J48" s="2">
        <v>0</v>
      </c>
      <c r="K48" s="2"/>
      <c r="L48" s="2"/>
      <c r="M48" s="2"/>
      <c r="N48" s="2"/>
      <c r="O48" s="2">
        <f t="shared" si="14"/>
        <v>197.47</v>
      </c>
      <c r="P48" s="2">
        <f t="shared" si="15"/>
        <v>0</v>
      </c>
      <c r="Q48" s="2">
        <f t="shared" si="16"/>
        <v>186.5</v>
      </c>
      <c r="R48" s="2">
        <f t="shared" si="17"/>
        <v>15.45</v>
      </c>
      <c r="S48" s="2">
        <f t="shared" si="18"/>
        <v>10.97</v>
      </c>
      <c r="T48" s="2">
        <f t="shared" si="19"/>
        <v>0</v>
      </c>
      <c r="U48" s="2">
        <f t="shared" si="20"/>
        <v>1.36764</v>
      </c>
      <c r="V48" s="2">
        <f t="shared" si="21"/>
        <v>1.20756</v>
      </c>
      <c r="W48" s="2">
        <f t="shared" si="22"/>
        <v>0</v>
      </c>
      <c r="X48" s="2">
        <f t="shared" si="23"/>
        <v>37.520000000000003</v>
      </c>
      <c r="Y48" s="2">
        <f t="shared" si="24"/>
        <v>25.1</v>
      </c>
      <c r="Z48" s="2"/>
      <c r="AA48" s="2">
        <v>34725652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197.47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37.516400000000004</v>
      </c>
      <c r="CZ48" s="2">
        <f t="shared" si="44"/>
        <v>25.099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260.08999999999997</v>
      </c>
      <c r="GN48" s="2">
        <f t="shared" si="48"/>
        <v>260.08999999999997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8.6999999999999994E-2</v>
      </c>
      <c r="J49">
        <v>0</v>
      </c>
      <c r="O49">
        <f t="shared" si="14"/>
        <v>2532.02</v>
      </c>
      <c r="P49">
        <f t="shared" si="15"/>
        <v>0</v>
      </c>
      <c r="Q49">
        <f t="shared" si="16"/>
        <v>2331.3000000000002</v>
      </c>
      <c r="R49">
        <f t="shared" si="17"/>
        <v>282.74</v>
      </c>
      <c r="S49">
        <f t="shared" si="18"/>
        <v>200.72</v>
      </c>
      <c r="T49">
        <f t="shared" si="19"/>
        <v>0</v>
      </c>
      <c r="U49">
        <f t="shared" si="20"/>
        <v>1.36764</v>
      </c>
      <c r="V49">
        <f t="shared" si="21"/>
        <v>1.20756</v>
      </c>
      <c r="W49">
        <f t="shared" si="22"/>
        <v>0</v>
      </c>
      <c r="X49">
        <f t="shared" si="23"/>
        <v>584.99</v>
      </c>
      <c r="Y49">
        <f t="shared" si="24"/>
        <v>367.43</v>
      </c>
      <c r="AA49">
        <v>34725653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2">
        <f>'1.Смета.или.Акт'!F131</f>
        <v>2143.7199999999998</v>
      </c>
      <c r="AN49" s="52">
        <f>'1.Смета.или.Акт'!F132</f>
        <v>177.59</v>
      </c>
      <c r="AO49" s="52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2532.02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584.98660000000007</v>
      </c>
      <c r="CZ49">
        <f t="shared" si="44"/>
        <v>367.42960000000005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2">
        <f>'1.Смета.или.Акт'!F131</f>
        <v>2143.7199999999998</v>
      </c>
      <c r="EU49" s="52">
        <f>'1.Смета.или.Акт'!F132</f>
        <v>177.59</v>
      </c>
      <c r="EV49" s="52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3484.44</v>
      </c>
      <c r="GN49">
        <f t="shared" si="48"/>
        <v>3484.44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8.6999999999999994E-2</v>
      </c>
      <c r="J50" s="2">
        <v>0</v>
      </c>
      <c r="K50" s="2"/>
      <c r="L50" s="2"/>
      <c r="M50" s="2"/>
      <c r="N50" s="2"/>
      <c r="O50" s="2">
        <f t="shared" si="14"/>
        <v>286.08</v>
      </c>
      <c r="P50" s="2">
        <f t="shared" si="15"/>
        <v>0</v>
      </c>
      <c r="Q50" s="2">
        <f t="shared" si="16"/>
        <v>262.52</v>
      </c>
      <c r="R50" s="2">
        <f t="shared" si="17"/>
        <v>33.049999999999997</v>
      </c>
      <c r="S50" s="2">
        <f t="shared" si="18"/>
        <v>23.56</v>
      </c>
      <c r="T50" s="2">
        <f t="shared" si="19"/>
        <v>0</v>
      </c>
      <c r="U50" s="2">
        <f t="shared" si="20"/>
        <v>2.8840499999999998</v>
      </c>
      <c r="V50" s="2">
        <f t="shared" si="21"/>
        <v>2.5691099999999998</v>
      </c>
      <c r="W50" s="2">
        <f t="shared" si="22"/>
        <v>0</v>
      </c>
      <c r="X50" s="2">
        <f t="shared" si="23"/>
        <v>80.39</v>
      </c>
      <c r="Y50" s="2">
        <f t="shared" si="24"/>
        <v>53.78</v>
      </c>
      <c r="Z50" s="2"/>
      <c r="AA50" s="2">
        <v>34725652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286.08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80.386200000000002</v>
      </c>
      <c r="CZ50" s="2">
        <f t="shared" si="44"/>
        <v>53.779499999999999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420.25</v>
      </c>
      <c r="GN50" s="2">
        <f t="shared" si="48"/>
        <v>420.25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8.6999999999999994E-2</v>
      </c>
      <c r="J51">
        <v>0</v>
      </c>
      <c r="O51">
        <f t="shared" si="14"/>
        <v>3712.75</v>
      </c>
      <c r="P51">
        <f t="shared" si="15"/>
        <v>0</v>
      </c>
      <c r="Q51">
        <f t="shared" si="16"/>
        <v>3281.55</v>
      </c>
      <c r="R51">
        <f t="shared" si="17"/>
        <v>604.89</v>
      </c>
      <c r="S51">
        <f t="shared" si="18"/>
        <v>431.2</v>
      </c>
      <c r="T51">
        <f t="shared" si="19"/>
        <v>0</v>
      </c>
      <c r="U51">
        <f t="shared" si="20"/>
        <v>2.8840499999999998</v>
      </c>
      <c r="V51">
        <f t="shared" si="21"/>
        <v>2.5691099999999998</v>
      </c>
      <c r="W51">
        <f t="shared" si="22"/>
        <v>0</v>
      </c>
      <c r="X51">
        <f t="shared" si="23"/>
        <v>1253.67</v>
      </c>
      <c r="Y51">
        <f t="shared" si="24"/>
        <v>787.43</v>
      </c>
      <c r="AA51">
        <v>34725653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2">
        <f>'1.Смета.или.Акт'!F139</f>
        <v>3017.52</v>
      </c>
      <c r="AN51" s="52">
        <f>'1.Смета.или.Акт'!F140</f>
        <v>379.93</v>
      </c>
      <c r="AO51" s="52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3712.75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1253.6688999999999</v>
      </c>
      <c r="CZ51">
        <f t="shared" si="44"/>
        <v>787.42840000000001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2">
        <f>'1.Смета.или.Акт'!F139</f>
        <v>3017.52</v>
      </c>
      <c r="EU51" s="52">
        <f>'1.Смета.или.Акт'!F140</f>
        <v>379.93</v>
      </c>
      <c r="EV51" s="52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5753.85</v>
      </c>
      <c r="GN51">
        <f t="shared" si="48"/>
        <v>5753.85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0.54</v>
      </c>
      <c r="J52" s="2">
        <v>0</v>
      </c>
      <c r="K52" s="2"/>
      <c r="L52" s="2"/>
      <c r="M52" s="2"/>
      <c r="N52" s="2"/>
      <c r="O52" s="2">
        <f t="shared" si="14"/>
        <v>106.77</v>
      </c>
      <c r="P52" s="2">
        <f t="shared" si="15"/>
        <v>0</v>
      </c>
      <c r="Q52" s="2">
        <f t="shared" si="16"/>
        <v>30.92</v>
      </c>
      <c r="R52" s="2">
        <f t="shared" si="17"/>
        <v>0.43</v>
      </c>
      <c r="S52" s="2">
        <f t="shared" si="18"/>
        <v>75.849999999999994</v>
      </c>
      <c r="T52" s="2">
        <f t="shared" si="19"/>
        <v>0</v>
      </c>
      <c r="U52" s="2">
        <f t="shared" si="20"/>
        <v>8.1647999999999996</v>
      </c>
      <c r="V52" s="2">
        <f t="shared" si="21"/>
        <v>3.7800000000000007E-2</v>
      </c>
      <c r="W52" s="2">
        <f t="shared" si="22"/>
        <v>0</v>
      </c>
      <c r="X52" s="2">
        <f t="shared" si="23"/>
        <v>108.32</v>
      </c>
      <c r="Y52" s="2">
        <f t="shared" si="24"/>
        <v>72.47</v>
      </c>
      <c r="Z52" s="2"/>
      <c r="AA52" s="2">
        <v>34725652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106.77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108.3176</v>
      </c>
      <c r="CZ52" s="2">
        <f t="shared" si="44"/>
        <v>72.466000000000008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287.56</v>
      </c>
      <c r="GN52" s="2">
        <f t="shared" si="48"/>
        <v>287.56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0.54</v>
      </c>
      <c r="J53">
        <v>0</v>
      </c>
      <c r="O53">
        <f t="shared" si="14"/>
        <v>1774.47</v>
      </c>
      <c r="P53">
        <f t="shared" si="15"/>
        <v>0</v>
      </c>
      <c r="Q53">
        <f t="shared" si="16"/>
        <v>386.44</v>
      </c>
      <c r="R53">
        <f t="shared" si="17"/>
        <v>7.91</v>
      </c>
      <c r="S53">
        <f t="shared" si="18"/>
        <v>1388.03</v>
      </c>
      <c r="T53">
        <f t="shared" si="19"/>
        <v>0</v>
      </c>
      <c r="U53">
        <f t="shared" si="20"/>
        <v>8.1647999999999996</v>
      </c>
      <c r="V53">
        <f t="shared" si="21"/>
        <v>3.7800000000000007E-2</v>
      </c>
      <c r="W53">
        <f t="shared" si="22"/>
        <v>0</v>
      </c>
      <c r="X53">
        <f t="shared" si="23"/>
        <v>1689.09</v>
      </c>
      <c r="Y53">
        <f t="shared" si="24"/>
        <v>1060.9100000000001</v>
      </c>
      <c r="AA53">
        <v>34725653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2">
        <f>'1.Смета.или.Акт'!F147</f>
        <v>57.25</v>
      </c>
      <c r="AN53" s="52">
        <f>'1.Смета.или.Акт'!F148</f>
        <v>0.8</v>
      </c>
      <c r="AO53" s="52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1774.47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1689.0874000000001</v>
      </c>
      <c r="CZ53">
        <f t="shared" si="44"/>
        <v>1060.9144000000001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2">
        <f>'1.Смета.или.Акт'!F147</f>
        <v>57.25</v>
      </c>
      <c r="EU53" s="52">
        <f>'1.Смета.или.Акт'!F148</f>
        <v>0.8</v>
      </c>
      <c r="EV53" s="52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4524.47</v>
      </c>
      <c r="GN53">
        <f t="shared" si="48"/>
        <v>4524.47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0.54</v>
      </c>
      <c r="J54" s="2">
        <v>0</v>
      </c>
      <c r="K54" s="2"/>
      <c r="L54" s="2"/>
      <c r="M54" s="2"/>
      <c r="N54" s="2"/>
      <c r="O54" s="2">
        <f t="shared" si="14"/>
        <v>16.18</v>
      </c>
      <c r="P54" s="2">
        <f t="shared" si="15"/>
        <v>0</v>
      </c>
      <c r="Q54" s="2">
        <f t="shared" si="16"/>
        <v>4.54</v>
      </c>
      <c r="R54" s="2">
        <f t="shared" si="17"/>
        <v>0</v>
      </c>
      <c r="S54" s="2">
        <f t="shared" si="18"/>
        <v>11.64</v>
      </c>
      <c r="T54" s="2">
        <f t="shared" si="19"/>
        <v>0</v>
      </c>
      <c r="U54" s="2">
        <f t="shared" si="20"/>
        <v>1.2527999999999999</v>
      </c>
      <c r="V54" s="2">
        <f t="shared" si="21"/>
        <v>0</v>
      </c>
      <c r="W54" s="2">
        <f t="shared" si="22"/>
        <v>0</v>
      </c>
      <c r="X54" s="2">
        <f t="shared" si="23"/>
        <v>16.53</v>
      </c>
      <c r="Y54" s="2">
        <f t="shared" si="24"/>
        <v>11.06</v>
      </c>
      <c r="Z54" s="2"/>
      <c r="AA54" s="2">
        <v>34725652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16.18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16.5288</v>
      </c>
      <c r="CZ54" s="2">
        <f t="shared" si="44"/>
        <v>11.058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43.77</v>
      </c>
      <c r="GN54" s="2">
        <f t="shared" si="48"/>
        <v>43.77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0.54</v>
      </c>
      <c r="J55">
        <v>0</v>
      </c>
      <c r="O55">
        <f t="shared" si="14"/>
        <v>269.66000000000003</v>
      </c>
      <c r="P55">
        <f t="shared" si="15"/>
        <v>0</v>
      </c>
      <c r="Q55">
        <f t="shared" si="16"/>
        <v>56.7</v>
      </c>
      <c r="R55">
        <f t="shared" si="17"/>
        <v>0</v>
      </c>
      <c r="S55">
        <f t="shared" si="18"/>
        <v>212.96</v>
      </c>
      <c r="T55">
        <f t="shared" si="19"/>
        <v>0</v>
      </c>
      <c r="U55">
        <f t="shared" si="20"/>
        <v>1.2527999999999999</v>
      </c>
      <c r="V55">
        <f t="shared" si="21"/>
        <v>0</v>
      </c>
      <c r="W55">
        <f t="shared" si="22"/>
        <v>0</v>
      </c>
      <c r="X55">
        <f t="shared" si="23"/>
        <v>257.68</v>
      </c>
      <c r="Y55">
        <f t="shared" si="24"/>
        <v>161.85</v>
      </c>
      <c r="AA55">
        <v>34725653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2">
        <f>'1.Смета.или.Акт'!F155</f>
        <v>8.4</v>
      </c>
      <c r="AN55">
        <v>0</v>
      </c>
      <c r="AO55" s="52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269.66000000000003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257.6816</v>
      </c>
      <c r="CZ55">
        <f t="shared" si="44"/>
        <v>161.84960000000001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2">
        <f>'1.Смета.или.Акт'!F155</f>
        <v>8.4</v>
      </c>
      <c r="EU55">
        <v>0</v>
      </c>
      <c r="EV55" s="52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689.19</v>
      </c>
      <c r="GN55">
        <f t="shared" si="48"/>
        <v>689.19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34725652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34725653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2">
        <f>'1.Смета.или.Акт'!F162</f>
        <v>47.94</v>
      </c>
      <c r="AN57" s="52">
        <f>'1.Смета.или.Акт'!F163</f>
        <v>4.7699999999999996</v>
      </c>
      <c r="AO57" s="52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2">
        <f>'1.Смета.или.Акт'!F162</f>
        <v>47.94</v>
      </c>
      <c r="EU57" s="52">
        <f>'1.Смета.или.Акт'!F163</f>
        <v>4.7699999999999996</v>
      </c>
      <c r="EV57" s="52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34725652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34725653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2">
        <f>'1.Смета.или.Акт'!F170</f>
        <v>67.489999999999995</v>
      </c>
      <c r="AN59" s="52">
        <f>'1.Смета.или.Акт'!F171</f>
        <v>7.53</v>
      </c>
      <c r="AO59" s="52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2">
        <f>'1.Смета.или.Акт'!F170</f>
        <v>67.489999999999995</v>
      </c>
      <c r="EU59" s="52">
        <f>'1.Смета.или.Акт'!F171</f>
        <v>7.53</v>
      </c>
      <c r="EV59" s="52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2</v>
      </c>
      <c r="J60" s="2">
        <v>0</v>
      </c>
      <c r="K60" s="2"/>
      <c r="L60" s="2"/>
      <c r="M60" s="2"/>
      <c r="N60" s="2"/>
      <c r="O60" s="2">
        <f t="shared" si="54"/>
        <v>583.29999999999995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583.29999999999995</v>
      </c>
      <c r="T60" s="2">
        <f t="shared" si="59"/>
        <v>0</v>
      </c>
      <c r="U60" s="2">
        <f t="shared" si="60"/>
        <v>45</v>
      </c>
      <c r="V60" s="2">
        <f t="shared" si="61"/>
        <v>0</v>
      </c>
      <c r="W60" s="2">
        <f t="shared" si="62"/>
        <v>0</v>
      </c>
      <c r="X60" s="2">
        <f t="shared" si="63"/>
        <v>379.15</v>
      </c>
      <c r="Y60" s="2">
        <f t="shared" si="64"/>
        <v>233.32</v>
      </c>
      <c r="Z60" s="2"/>
      <c r="AA60" s="2">
        <v>34725652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583.29999999999995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379.14499999999998</v>
      </c>
      <c r="CZ60" s="2">
        <f t="shared" si="83"/>
        <v>233.32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1195.77</v>
      </c>
      <c r="GN60" s="2">
        <f t="shared" si="87"/>
        <v>0</v>
      </c>
      <c r="GO60" s="2">
        <f t="shared" si="88"/>
        <v>0</v>
      </c>
      <c r="GP60" s="2">
        <f t="shared" si="89"/>
        <v>1195.77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2</v>
      </c>
      <c r="J61">
        <v>0</v>
      </c>
      <c r="O61">
        <f t="shared" si="54"/>
        <v>10674.39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10674.39</v>
      </c>
      <c r="T61">
        <f t="shared" si="59"/>
        <v>0</v>
      </c>
      <c r="U61">
        <f t="shared" si="60"/>
        <v>45</v>
      </c>
      <c r="V61">
        <f t="shared" si="61"/>
        <v>0</v>
      </c>
      <c r="W61">
        <f t="shared" si="62"/>
        <v>0</v>
      </c>
      <c r="X61">
        <f t="shared" si="63"/>
        <v>5870.91</v>
      </c>
      <c r="Y61">
        <f t="shared" si="64"/>
        <v>3415.8</v>
      </c>
      <c r="AA61">
        <v>34725653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2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10674.39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5870.9144999999999</v>
      </c>
      <c r="CZ61">
        <f t="shared" si="83"/>
        <v>3415.8047999999999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2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19961.099999999999</v>
      </c>
      <c r="GN61">
        <f t="shared" si="87"/>
        <v>0</v>
      </c>
      <c r="GO61">
        <f t="shared" si="88"/>
        <v>0</v>
      </c>
      <c r="GP61">
        <f t="shared" si="89"/>
        <v>19961.099999999999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2</v>
      </c>
      <c r="J62" s="2">
        <v>0</v>
      </c>
      <c r="K62" s="2"/>
      <c r="L62" s="2"/>
      <c r="M62" s="2"/>
      <c r="N62" s="2"/>
      <c r="O62" s="2">
        <f t="shared" si="54"/>
        <v>41.5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41.5</v>
      </c>
      <c r="T62" s="2">
        <f t="shared" si="59"/>
        <v>0</v>
      </c>
      <c r="U62" s="2">
        <f t="shared" si="60"/>
        <v>3.24</v>
      </c>
      <c r="V62" s="2">
        <f t="shared" si="61"/>
        <v>0</v>
      </c>
      <c r="W62" s="2">
        <f t="shared" si="62"/>
        <v>0</v>
      </c>
      <c r="X62" s="2">
        <f t="shared" si="63"/>
        <v>26.98</v>
      </c>
      <c r="Y62" s="2">
        <f t="shared" si="64"/>
        <v>16.600000000000001</v>
      </c>
      <c r="Z62" s="2"/>
      <c r="AA62" s="2">
        <v>34725652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41.5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26.975000000000001</v>
      </c>
      <c r="CZ62" s="2">
        <f t="shared" si="83"/>
        <v>16.600000000000001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85.08</v>
      </c>
      <c r="GN62" s="2">
        <f t="shared" si="87"/>
        <v>0</v>
      </c>
      <c r="GO62" s="2">
        <f t="shared" si="88"/>
        <v>0</v>
      </c>
      <c r="GP62" s="2">
        <f t="shared" si="89"/>
        <v>85.08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2</v>
      </c>
      <c r="J63">
        <v>0</v>
      </c>
      <c r="O63">
        <f t="shared" si="54"/>
        <v>759.45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759.45</v>
      </c>
      <c r="T63">
        <f t="shared" si="59"/>
        <v>0</v>
      </c>
      <c r="U63">
        <f t="shared" si="60"/>
        <v>3.24</v>
      </c>
      <c r="V63">
        <f t="shared" si="61"/>
        <v>0</v>
      </c>
      <c r="W63">
        <f t="shared" si="62"/>
        <v>0</v>
      </c>
      <c r="X63">
        <f t="shared" si="63"/>
        <v>417.7</v>
      </c>
      <c r="Y63">
        <f t="shared" si="64"/>
        <v>243.02</v>
      </c>
      <c r="AA63">
        <v>34725653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2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759.45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417.69749999999999</v>
      </c>
      <c r="CZ63">
        <f t="shared" si="83"/>
        <v>243.024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2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1420.17</v>
      </c>
      <c r="GN63">
        <f t="shared" si="87"/>
        <v>0</v>
      </c>
      <c r="GO63">
        <f t="shared" si="88"/>
        <v>0</v>
      </c>
      <c r="GP63">
        <f t="shared" si="89"/>
        <v>1420.17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2</v>
      </c>
      <c r="J64" s="2">
        <v>0</v>
      </c>
      <c r="K64" s="2"/>
      <c r="L64" s="2"/>
      <c r="M64" s="2"/>
      <c r="N64" s="2"/>
      <c r="O64" s="2">
        <f t="shared" si="54"/>
        <v>331.9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331.9</v>
      </c>
      <c r="T64" s="2">
        <f t="shared" si="59"/>
        <v>0</v>
      </c>
      <c r="U64" s="2">
        <f t="shared" si="60"/>
        <v>25.92</v>
      </c>
      <c r="V64" s="2">
        <f t="shared" si="61"/>
        <v>0</v>
      </c>
      <c r="W64" s="2">
        <f t="shared" si="62"/>
        <v>0</v>
      </c>
      <c r="X64" s="2">
        <f t="shared" si="63"/>
        <v>215.74</v>
      </c>
      <c r="Y64" s="2">
        <f t="shared" si="64"/>
        <v>132.76</v>
      </c>
      <c r="Z64" s="2"/>
      <c r="AA64" s="2">
        <v>34725652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331.9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215.73500000000001</v>
      </c>
      <c r="CZ64" s="2">
        <f t="shared" si="83"/>
        <v>132.76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680.4</v>
      </c>
      <c r="GN64" s="2">
        <f t="shared" si="87"/>
        <v>0</v>
      </c>
      <c r="GO64" s="2">
        <f t="shared" si="88"/>
        <v>0</v>
      </c>
      <c r="GP64" s="2">
        <f t="shared" si="89"/>
        <v>680.4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2</v>
      </c>
      <c r="J65">
        <v>0</v>
      </c>
      <c r="O65">
        <f t="shared" si="54"/>
        <v>6073.77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6073.77</v>
      </c>
      <c r="T65">
        <f t="shared" si="59"/>
        <v>0</v>
      </c>
      <c r="U65">
        <f t="shared" si="60"/>
        <v>25.92</v>
      </c>
      <c r="V65">
        <f t="shared" si="61"/>
        <v>0</v>
      </c>
      <c r="W65">
        <f t="shared" si="62"/>
        <v>0</v>
      </c>
      <c r="X65">
        <f t="shared" si="63"/>
        <v>3340.57</v>
      </c>
      <c r="Y65">
        <f t="shared" si="64"/>
        <v>1943.61</v>
      </c>
      <c r="AA65">
        <v>34725653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2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6073.77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3340.5735000000004</v>
      </c>
      <c r="CZ65">
        <f t="shared" si="83"/>
        <v>1943.6064000000001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2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11357.95</v>
      </c>
      <c r="GN65">
        <f t="shared" si="87"/>
        <v>0</v>
      </c>
      <c r="GO65">
        <f t="shared" si="88"/>
        <v>0</v>
      </c>
      <c r="GP65">
        <f t="shared" si="89"/>
        <v>11357.95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519026.67</v>
      </c>
      <c r="P66" s="2">
        <f t="shared" si="55"/>
        <v>519026.67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34725652</v>
      </c>
      <c r="AB66" s="2">
        <f t="shared" si="65"/>
        <v>519026.67</v>
      </c>
      <c r="AC66" s="2">
        <f t="shared" si="92"/>
        <v>519026.67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519026.67</v>
      </c>
      <c r="AL66" s="2">
        <v>519026.67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519026.67</v>
      </c>
      <c r="CQ66" s="2">
        <f t="shared" si="74"/>
        <v>519026.67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519026.67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28595308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519026.67</v>
      </c>
      <c r="GN66" s="2">
        <f t="shared" si="87"/>
        <v>519026.67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3х блочная комплектная трансформаторная подстанция 3БКТП630/10/0,4 (2х0,4 МВА) в комплекте с 2мя трансформаторамм ТМГ 400/10/0,4 кВ</v>
      </c>
      <c r="H67" t="s">
        <v>125</v>
      </c>
      <c r="I67">
        <f>'1.Смета.или.Акт'!E194</f>
        <v>1</v>
      </c>
      <c r="J67">
        <v>0</v>
      </c>
      <c r="O67">
        <f t="shared" si="54"/>
        <v>3892700.03</v>
      </c>
      <c r="P67">
        <f t="shared" si="55"/>
        <v>3892700.03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34725653</v>
      </c>
      <c r="AB67">
        <f t="shared" si="65"/>
        <v>519026.67</v>
      </c>
      <c r="AC67">
        <f t="shared" si="92"/>
        <v>519026.67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519026.67</v>
      </c>
      <c r="AL67" s="52">
        <f>'1.Смета.или.Акт'!F194</f>
        <v>519026.67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3892700.03</v>
      </c>
      <c r="CQ67">
        <f t="shared" si="74"/>
        <v>3892700.0249999999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519026.67</v>
      </c>
      <c r="ES67" s="52">
        <f>'1.Смета.или.Акт'!F194</f>
        <v>519026.67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3892700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28595308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3892700.03</v>
      </c>
      <c r="GN67">
        <f t="shared" si="87"/>
        <v>3892700.03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13.2</v>
      </c>
      <c r="J68" s="2">
        <v>0</v>
      </c>
      <c r="K68" s="2"/>
      <c r="L68" s="2"/>
      <c r="M68" s="2"/>
      <c r="N68" s="2"/>
      <c r="O68" s="2">
        <f t="shared" si="54"/>
        <v>4663.96</v>
      </c>
      <c r="P68" s="2">
        <f t="shared" si="55"/>
        <v>4663.96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34725652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4663.96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4663.96</v>
      </c>
      <c r="GN68" s="2">
        <f t="shared" si="87"/>
        <v>4663.96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13.2</v>
      </c>
      <c r="J69">
        <v>0</v>
      </c>
      <c r="O69">
        <f t="shared" si="54"/>
        <v>34979.67</v>
      </c>
      <c r="P69">
        <f t="shared" si="55"/>
        <v>34979.67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34725653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2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34979.67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2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34979.67</v>
      </c>
      <c r="GN69">
        <f t="shared" si="87"/>
        <v>34979.67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1.5</v>
      </c>
      <c r="J70" s="2">
        <v>0</v>
      </c>
      <c r="K70" s="2"/>
      <c r="L70" s="2"/>
      <c r="M70" s="2"/>
      <c r="N70" s="2"/>
      <c r="O70" s="2">
        <f t="shared" si="54"/>
        <v>3640.01</v>
      </c>
      <c r="P70" s="2">
        <f t="shared" si="55"/>
        <v>3640.01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34725652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3640.01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3640.01</v>
      </c>
      <c r="GN70" s="2">
        <f t="shared" si="87"/>
        <v>3640.01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1.5</v>
      </c>
      <c r="J71">
        <v>0</v>
      </c>
      <c r="O71">
        <f t="shared" si="54"/>
        <v>27300.04</v>
      </c>
      <c r="P71">
        <f t="shared" si="55"/>
        <v>27300.04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34725653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2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27300.04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2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27300.04</v>
      </c>
      <c r="GN71">
        <f t="shared" si="87"/>
        <v>27300.04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8.25</v>
      </c>
      <c r="J72" s="2">
        <v>0</v>
      </c>
      <c r="K72" s="2"/>
      <c r="L72" s="2"/>
      <c r="M72" s="2"/>
      <c r="N72" s="2"/>
      <c r="O72" s="2">
        <f t="shared" si="54"/>
        <v>26.57</v>
      </c>
      <c r="P72" s="2">
        <f t="shared" si="55"/>
        <v>26.57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34725652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26.57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26.57</v>
      </c>
      <c r="GN72" s="2">
        <f t="shared" si="87"/>
        <v>26.57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8.25</v>
      </c>
      <c r="J73">
        <v>0</v>
      </c>
      <c r="O73">
        <f t="shared" si="54"/>
        <v>199.24</v>
      </c>
      <c r="P73">
        <f t="shared" si="55"/>
        <v>199.24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34725653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2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199.24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2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199.24</v>
      </c>
      <c r="GN73">
        <f t="shared" si="87"/>
        <v>199.24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42</v>
      </c>
      <c r="J74" s="2">
        <v>0</v>
      </c>
      <c r="K74" s="2"/>
      <c r="L74" s="2"/>
      <c r="M74" s="2"/>
      <c r="N74" s="2"/>
      <c r="O74" s="2">
        <f t="shared" si="54"/>
        <v>34.86</v>
      </c>
      <c r="P74" s="2">
        <f t="shared" si="55"/>
        <v>34.86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34725652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34.86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34.86</v>
      </c>
      <c r="GN74" s="2">
        <f t="shared" si="87"/>
        <v>34.86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42</v>
      </c>
      <c r="J75">
        <v>0</v>
      </c>
      <c r="O75">
        <f t="shared" si="54"/>
        <v>261.45</v>
      </c>
      <c r="P75">
        <f t="shared" si="55"/>
        <v>261.45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34725653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2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261.45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2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261.45</v>
      </c>
      <c r="GN75">
        <f t="shared" si="87"/>
        <v>261.45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9.1999999999999993</v>
      </c>
      <c r="J76" s="2">
        <v>0</v>
      </c>
      <c r="K76" s="2"/>
      <c r="L76" s="2"/>
      <c r="M76" s="2"/>
      <c r="N76" s="2"/>
      <c r="O76" s="2">
        <f t="shared" si="54"/>
        <v>218.32</v>
      </c>
      <c r="P76" s="2">
        <f t="shared" si="55"/>
        <v>218.32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34725652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218.32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218.32</v>
      </c>
      <c r="GN76" s="2">
        <f t="shared" si="87"/>
        <v>218.32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9.1999999999999993</v>
      </c>
      <c r="J77">
        <v>0</v>
      </c>
      <c r="O77">
        <f t="shared" si="54"/>
        <v>1637.37</v>
      </c>
      <c r="P77">
        <f t="shared" si="55"/>
        <v>1637.37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34725653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2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1637.37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23.73</v>
      </c>
      <c r="ES77" s="52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1637.37</v>
      </c>
      <c r="GN77">
        <f t="shared" si="87"/>
        <v>1637.37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820</v>
      </c>
      <c r="J78" s="2">
        <v>0</v>
      </c>
      <c r="K78" s="2"/>
      <c r="L78" s="2"/>
      <c r="M78" s="2"/>
      <c r="N78" s="2"/>
      <c r="O78" s="2">
        <f t="shared" si="54"/>
        <v>1377.6</v>
      </c>
      <c r="P78" s="2">
        <f t="shared" si="55"/>
        <v>1377.6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34725652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1377.6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1377.6</v>
      </c>
      <c r="GN78" s="2">
        <f t="shared" si="87"/>
        <v>1377.6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820</v>
      </c>
      <c r="J79">
        <v>0</v>
      </c>
      <c r="O79">
        <f t="shared" si="54"/>
        <v>10332</v>
      </c>
      <c r="P79">
        <f t="shared" si="55"/>
        <v>10332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34725653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2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10332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2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10332</v>
      </c>
      <c r="GN79">
        <f t="shared" si="87"/>
        <v>10332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16.8</v>
      </c>
      <c r="J80" s="2">
        <v>0</v>
      </c>
      <c r="K80" s="2"/>
      <c r="L80" s="2"/>
      <c r="M80" s="2"/>
      <c r="N80" s="2"/>
      <c r="O80" s="2">
        <f t="shared" si="54"/>
        <v>34.1</v>
      </c>
      <c r="P80" s="2">
        <f t="shared" si="55"/>
        <v>34.1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34725652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34.1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34.1</v>
      </c>
      <c r="GN80" s="2">
        <f t="shared" si="87"/>
        <v>34.1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16.8</v>
      </c>
      <c r="J81">
        <v>0</v>
      </c>
      <c r="O81">
        <f t="shared" si="54"/>
        <v>255.78</v>
      </c>
      <c r="P81">
        <f t="shared" si="55"/>
        <v>255.78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34725653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2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255.78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2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255.78</v>
      </c>
      <c r="GN81">
        <f t="shared" si="87"/>
        <v>255.78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18</v>
      </c>
      <c r="J82" s="2">
        <v>0</v>
      </c>
      <c r="K82" s="2"/>
      <c r="L82" s="2"/>
      <c r="M82" s="2"/>
      <c r="N82" s="2"/>
      <c r="O82" s="2">
        <f t="shared" si="54"/>
        <v>84.42</v>
      </c>
      <c r="P82" s="2">
        <f t="shared" si="55"/>
        <v>84.42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34725652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84.42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84.42</v>
      </c>
      <c r="GN82" s="2">
        <f t="shared" si="87"/>
        <v>84.42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18</v>
      </c>
      <c r="J83">
        <v>0</v>
      </c>
      <c r="O83">
        <f t="shared" si="54"/>
        <v>633.15</v>
      </c>
      <c r="P83">
        <f t="shared" si="55"/>
        <v>633.15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34725653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52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633.15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52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633.15</v>
      </c>
      <c r="GN83">
        <f t="shared" si="87"/>
        <v>633.15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21.15</v>
      </c>
      <c r="J84" s="2">
        <v>0</v>
      </c>
      <c r="K84" s="2"/>
      <c r="L84" s="2"/>
      <c r="M84" s="2"/>
      <c r="N84" s="2"/>
      <c r="O84" s="2">
        <f t="shared" si="54"/>
        <v>752.09</v>
      </c>
      <c r="P84" s="2">
        <f t="shared" si="55"/>
        <v>752.09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34725652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752.09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752.09</v>
      </c>
      <c r="GN84" s="2">
        <f t="shared" si="87"/>
        <v>752.09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21.15</v>
      </c>
      <c r="J85">
        <v>0</v>
      </c>
      <c r="O85">
        <f t="shared" si="54"/>
        <v>5640.71</v>
      </c>
      <c r="P85">
        <f t="shared" si="55"/>
        <v>5640.71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34725653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2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5640.71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2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5640.71</v>
      </c>
      <c r="GN85">
        <f t="shared" si="87"/>
        <v>5640.71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13.2</v>
      </c>
      <c r="J86" s="2">
        <v>0</v>
      </c>
      <c r="K86" s="2"/>
      <c r="L86" s="2"/>
      <c r="M86" s="2"/>
      <c r="N86" s="2"/>
      <c r="O86" s="2">
        <f t="shared" si="54"/>
        <v>1452.26</v>
      </c>
      <c r="P86" s="2">
        <f t="shared" si="55"/>
        <v>1452.26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34725652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1452.26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1452.26</v>
      </c>
      <c r="GN86" s="2">
        <f t="shared" si="87"/>
        <v>1452.26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13.2</v>
      </c>
      <c r="J87">
        <v>0</v>
      </c>
      <c r="O87">
        <f t="shared" si="54"/>
        <v>10891.98</v>
      </c>
      <c r="P87">
        <f t="shared" si="55"/>
        <v>10891.98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34725653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2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10891.98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2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10891.98</v>
      </c>
      <c r="GN87">
        <f t="shared" si="87"/>
        <v>10891.98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6.4</v>
      </c>
      <c r="J88" s="2">
        <v>0</v>
      </c>
      <c r="K88" s="2"/>
      <c r="L88" s="2"/>
      <c r="M88" s="2"/>
      <c r="N88" s="2"/>
      <c r="O88" s="2">
        <f t="shared" ref="O88:O95" si="93">ROUND(CP88,2)</f>
        <v>696.38</v>
      </c>
      <c r="P88" s="2">
        <f t="shared" ref="P88:P95" si="94">ROUND(CQ88*I88,2)</f>
        <v>696.38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34725652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696.38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696.38</v>
      </c>
      <c r="GN88" s="2">
        <f t="shared" ref="GN88:GN95" si="126">IF(OR(BI88=0,BI88=1),ROUND(O88+X88+Y88+GK88,2),0)</f>
        <v>696.38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6.4</v>
      </c>
      <c r="J89">
        <v>0</v>
      </c>
      <c r="O89">
        <f t="shared" si="93"/>
        <v>5222.88</v>
      </c>
      <c r="P89">
        <f t="shared" si="94"/>
        <v>5222.88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34725653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2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5222.88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2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5222.88</v>
      </c>
      <c r="GN89">
        <f t="shared" si="126"/>
        <v>5222.88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60</v>
      </c>
      <c r="J90" s="2">
        <v>0</v>
      </c>
      <c r="K90" s="2"/>
      <c r="L90" s="2"/>
      <c r="M90" s="2"/>
      <c r="N90" s="2"/>
      <c r="O90" s="2">
        <f t="shared" si="93"/>
        <v>634.79999999999995</v>
      </c>
      <c r="P90" s="2">
        <f t="shared" si="94"/>
        <v>634.79999999999995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34725652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634.79999999999995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634.79999999999995</v>
      </c>
      <c r="GN90" s="2">
        <f t="shared" si="126"/>
        <v>634.79999999999995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60</v>
      </c>
      <c r="J91">
        <v>0</v>
      </c>
      <c r="O91">
        <f t="shared" si="93"/>
        <v>4761</v>
      </c>
      <c r="P91">
        <f t="shared" si="94"/>
        <v>4761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34725653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2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4761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2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4761</v>
      </c>
      <c r="GN91">
        <f t="shared" si="126"/>
        <v>4761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9.6000000000000002E-2</v>
      </c>
      <c r="J92" s="2">
        <v>0</v>
      </c>
      <c r="K92" s="2"/>
      <c r="L92" s="2"/>
      <c r="M92" s="2"/>
      <c r="N92" s="2"/>
      <c r="O92" s="2">
        <f t="shared" si="93"/>
        <v>674.3</v>
      </c>
      <c r="P92" s="2">
        <f t="shared" si="94"/>
        <v>674.3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34725652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674.3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674.3</v>
      </c>
      <c r="GN92" s="2">
        <f t="shared" si="126"/>
        <v>674.3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9.6000000000000002E-2</v>
      </c>
      <c r="J93">
        <v>0</v>
      </c>
      <c r="O93">
        <f t="shared" si="93"/>
        <v>5057.28</v>
      </c>
      <c r="P93">
        <f t="shared" si="94"/>
        <v>5057.28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34725653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2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5057.28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2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5057.28</v>
      </c>
      <c r="GN93">
        <f t="shared" si="126"/>
        <v>5057.28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0.14399999999999999</v>
      </c>
      <c r="J94" s="2">
        <v>0</v>
      </c>
      <c r="K94" s="2"/>
      <c r="L94" s="2"/>
      <c r="M94" s="2"/>
      <c r="N94" s="2"/>
      <c r="O94" s="2">
        <f t="shared" si="93"/>
        <v>1048.51</v>
      </c>
      <c r="P94" s="2">
        <f t="shared" si="94"/>
        <v>1048.51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34725652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1048.51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1048.51</v>
      </c>
      <c r="GN94" s="2">
        <f t="shared" si="126"/>
        <v>1048.51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0.14399999999999999</v>
      </c>
      <c r="J95">
        <v>0</v>
      </c>
      <c r="O95">
        <f t="shared" si="93"/>
        <v>7863.84</v>
      </c>
      <c r="P95">
        <f t="shared" si="94"/>
        <v>7863.84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34725653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2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7863.84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2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7863.84</v>
      </c>
      <c r="GN95">
        <f t="shared" si="126"/>
        <v>7863.84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556511.53</v>
      </c>
      <c r="P97" s="3">
        <f t="shared" si="131"/>
        <v>534364.88</v>
      </c>
      <c r="Q97" s="3">
        <f t="shared" si="131"/>
        <v>11731.26</v>
      </c>
      <c r="R97" s="3">
        <f t="shared" si="131"/>
        <v>1563.56</v>
      </c>
      <c r="S97" s="3">
        <f t="shared" si="131"/>
        <v>10415.39</v>
      </c>
      <c r="T97" s="3">
        <f t="shared" si="131"/>
        <v>0</v>
      </c>
      <c r="U97" s="3">
        <f>AH97</f>
        <v>1108.6727900000001</v>
      </c>
      <c r="V97" s="3">
        <f>AI97</f>
        <v>115.79312999999999</v>
      </c>
      <c r="W97" s="3">
        <f>ROUND(AJ97,2)</f>
        <v>0</v>
      </c>
      <c r="X97" s="3">
        <f>ROUND(AK97,2)</f>
        <v>9846.82</v>
      </c>
      <c r="Y97" s="3">
        <f>ROUND(AL97,2)</f>
        <v>6833.93</v>
      </c>
      <c r="Z97" s="3"/>
      <c r="AA97" s="3"/>
      <c r="AB97" s="3">
        <f>ROUND(SUMIF(AA24:AA95,"=34725652",O24:O95),2)</f>
        <v>556511.53</v>
      </c>
      <c r="AC97" s="3">
        <f>ROUND(SUMIF(AA24:AA95,"=34725652",P24:P95),2)</f>
        <v>534364.88</v>
      </c>
      <c r="AD97" s="3">
        <f>ROUND(SUMIF(AA24:AA95,"=34725652",Q24:Q95),2)</f>
        <v>11731.26</v>
      </c>
      <c r="AE97" s="3">
        <f>ROUND(SUMIF(AA24:AA95,"=34725652",R24:R95),2)</f>
        <v>1563.56</v>
      </c>
      <c r="AF97" s="3">
        <f>ROUND(SUMIF(AA24:AA95,"=34725652",S24:S95),2)</f>
        <v>10415.39</v>
      </c>
      <c r="AG97" s="3">
        <f>ROUND(SUMIF(AA24:AA95,"=34725652",T24:T95),2)</f>
        <v>0</v>
      </c>
      <c r="AH97" s="3">
        <f>SUMIF(AA24:AA95,"=34725652",U24:U95)</f>
        <v>1108.6727900000001</v>
      </c>
      <c r="AI97" s="3">
        <f>SUMIF(AA24:AA95,"=34725652",V24:V95)</f>
        <v>115.79312999999999</v>
      </c>
      <c r="AJ97" s="3">
        <f>ROUND(SUMIF(AA24:AA95,"=34725652",W24:W95),2)</f>
        <v>0</v>
      </c>
      <c r="AK97" s="3">
        <f>ROUND(SUMIF(AA24:AA95,"=34725652",X24:X95),2)</f>
        <v>9846.82</v>
      </c>
      <c r="AL97" s="3">
        <f>ROUND(SUMIF(AA24:AA95,"=34725652",Y24:Y95),2)</f>
        <v>6833.93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573192.28</v>
      </c>
      <c r="AS97" s="3">
        <f t="shared" si="132"/>
        <v>545485.88</v>
      </c>
      <c r="AT97" s="3">
        <f t="shared" si="132"/>
        <v>25745.15</v>
      </c>
      <c r="AU97" s="3">
        <f t="shared" si="132"/>
        <v>1961.25</v>
      </c>
      <c r="AV97" s="3">
        <f t="shared" si="132"/>
        <v>534364.88</v>
      </c>
      <c r="AW97" s="3">
        <f t="shared" si="132"/>
        <v>534364.88</v>
      </c>
      <c r="AX97" s="3">
        <f t="shared" si="132"/>
        <v>0</v>
      </c>
      <c r="AY97" s="3">
        <f t="shared" si="132"/>
        <v>534364.88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ROUND(SUMIF(AA24:AA95,"=34725652",FQ24:FQ95),2)</f>
        <v>0</v>
      </c>
      <c r="BY97" s="3">
        <f>ROUND(SUMIF(AA24:AA95,"=34725652",FR24:FR95),2)</f>
        <v>0</v>
      </c>
      <c r="BZ97" s="3">
        <f>ROUND(SUMIF(AA24:AA95,"=34725652",GL24:GL95),2)</f>
        <v>0</v>
      </c>
      <c r="CA97" s="3">
        <f>ROUND(SUMIF(AA24:AA95,"=34725652",GM24:GM95),2)</f>
        <v>573192.28</v>
      </c>
      <c r="CB97" s="3">
        <f>ROUND(SUMIF(AA24:AA95,"=34725652",GN24:GN95),2)</f>
        <v>545485.88</v>
      </c>
      <c r="CC97" s="3">
        <f>ROUND(SUMIF(AA24:AA95,"=34725652",GO24:GO95),2)</f>
        <v>25745.15</v>
      </c>
      <c r="CD97" s="3">
        <f>ROUND(SUMIF(AA24:AA95,"=34725652",GP24:GP95),2)</f>
        <v>1961.25</v>
      </c>
      <c r="CE97" s="3">
        <f>AC97-BX97</f>
        <v>534364.88</v>
      </c>
      <c r="CF97" s="3">
        <f>AC97-BY97</f>
        <v>534364.88</v>
      </c>
      <c r="CG97" s="3">
        <f>BX97-BZ97</f>
        <v>0</v>
      </c>
      <c r="CH97" s="3">
        <f>AC97-BX97-BY97+BZ97</f>
        <v>534364.88</v>
      </c>
      <c r="CI97" s="3">
        <f>BY97-BZ97</f>
        <v>0</v>
      </c>
      <c r="CJ97" s="3">
        <f>ROUND(SUMIF(AA24:AA95,"=34725652",GX24:GX95),2)</f>
        <v>0</v>
      </c>
      <c r="CK97" s="3">
        <f>ROUND(SUMIF(AA24:AA95,"=34725652",GY24:GY95),2)</f>
        <v>0</v>
      </c>
      <c r="CL97" s="3">
        <f>ROUND(SUMIF(AA24:AA95,"=34725652",GZ24:GZ95),2)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4344978.9800000004</v>
      </c>
      <c r="DH97" s="4">
        <f t="shared" si="133"/>
        <v>4007736.65</v>
      </c>
      <c r="DI97" s="4">
        <f t="shared" si="133"/>
        <v>146640.78</v>
      </c>
      <c r="DJ97" s="4">
        <f t="shared" si="133"/>
        <v>28613.07</v>
      </c>
      <c r="DK97" s="4">
        <f t="shared" si="133"/>
        <v>190601.55</v>
      </c>
      <c r="DL97" s="4">
        <f t="shared" si="133"/>
        <v>0</v>
      </c>
      <c r="DM97" s="4">
        <f>DZ97</f>
        <v>1108.6727900000001</v>
      </c>
      <c r="DN97" s="4">
        <f>EA97</f>
        <v>115.79312999999999</v>
      </c>
      <c r="DO97" s="4">
        <f>ROUND(EB97,2)</f>
        <v>0</v>
      </c>
      <c r="DP97" s="4">
        <f>ROUND(EC97,2)</f>
        <v>153173.31</v>
      </c>
      <c r="DQ97" s="4">
        <f>ROUND(ED97,2)</f>
        <v>100048.38</v>
      </c>
      <c r="DR97" s="4"/>
      <c r="DS97" s="4"/>
      <c r="DT97" s="4">
        <f>ROUND(SUMIF(AA24:AA95,"=34725653",O24:O95),2)</f>
        <v>4344978.9800000004</v>
      </c>
      <c r="DU97" s="4">
        <f>ROUND(SUMIF(AA24:AA95,"=34725653",P24:P95),2)</f>
        <v>4007736.65</v>
      </c>
      <c r="DV97" s="4">
        <f>ROUND(SUMIF(AA24:AA95,"=34725653",Q24:Q95),2)</f>
        <v>146640.78</v>
      </c>
      <c r="DW97" s="4">
        <f>ROUND(SUMIF(AA24:AA95,"=34725653",R24:R95),2)</f>
        <v>28613.07</v>
      </c>
      <c r="DX97" s="4">
        <f>ROUND(SUMIF(AA24:AA95,"=34725653",S24:S95),2)</f>
        <v>190601.55</v>
      </c>
      <c r="DY97" s="4">
        <f>ROUND(SUMIF(AA24:AA95,"=34725653",T24:T95),2)</f>
        <v>0</v>
      </c>
      <c r="DZ97" s="4">
        <f>SUMIF(AA24:AA95,"=34725653",U24:U95)</f>
        <v>1108.6727900000001</v>
      </c>
      <c r="EA97" s="4">
        <f>SUMIF(AA24:AA95,"=34725653",V24:V95)</f>
        <v>115.79312999999999</v>
      </c>
      <c r="EB97" s="4">
        <f>ROUND(SUMIF(AA24:AA95,"=34725653",W24:W95),2)</f>
        <v>0</v>
      </c>
      <c r="EC97" s="4">
        <f>ROUND(SUMIF(AA24:AA95,"=34725653",X24:X95),2)</f>
        <v>153173.31</v>
      </c>
      <c r="ED97" s="4">
        <f>ROUND(SUMIF(AA24:AA95,"=34725653",Y24:Y95),2)</f>
        <v>100048.38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4598200.67</v>
      </c>
      <c r="EK97" s="4">
        <f t="shared" si="134"/>
        <v>4172351.09</v>
      </c>
      <c r="EL97" s="4">
        <f t="shared" si="134"/>
        <v>393110.36</v>
      </c>
      <c r="EM97" s="4">
        <f t="shared" si="134"/>
        <v>32739.22</v>
      </c>
      <c r="EN97" s="4">
        <f t="shared" si="134"/>
        <v>4007736.65</v>
      </c>
      <c r="EO97" s="4">
        <f t="shared" si="134"/>
        <v>4007736.65</v>
      </c>
      <c r="EP97" s="4">
        <f t="shared" si="134"/>
        <v>0</v>
      </c>
      <c r="EQ97" s="4">
        <f t="shared" si="134"/>
        <v>4007736.65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ROUND(SUMIF(AA24:AA95,"=34725653",FQ24:FQ95),2)</f>
        <v>0</v>
      </c>
      <c r="FQ97" s="4">
        <f>ROUND(SUMIF(AA24:AA95,"=34725653",FR24:FR95),2)</f>
        <v>0</v>
      </c>
      <c r="FR97" s="4">
        <f>ROUND(SUMIF(AA24:AA95,"=34725653",GL24:GL95),2)</f>
        <v>0</v>
      </c>
      <c r="FS97" s="4">
        <f>ROUND(SUMIF(AA24:AA95,"=34725653",GM24:GM95),2)</f>
        <v>4598200.67</v>
      </c>
      <c r="FT97" s="4">
        <f>ROUND(SUMIF(AA24:AA95,"=34725653",GN24:GN95),2)</f>
        <v>4172351.09</v>
      </c>
      <c r="FU97" s="4">
        <f>ROUND(SUMIF(AA24:AA95,"=34725653",GO24:GO95),2)</f>
        <v>393110.36</v>
      </c>
      <c r="FV97" s="4">
        <f>ROUND(SUMIF(AA24:AA95,"=34725653",GP24:GP95),2)</f>
        <v>32739.22</v>
      </c>
      <c r="FW97" s="4">
        <f>DU97-FP97</f>
        <v>4007736.65</v>
      </c>
      <c r="FX97" s="4">
        <f>DU97-FQ97</f>
        <v>4007736.65</v>
      </c>
      <c r="FY97" s="4">
        <f>FP97-FR97</f>
        <v>0</v>
      </c>
      <c r="FZ97" s="4">
        <f>DU97-FP97-FQ97+FR97</f>
        <v>4007736.65</v>
      </c>
      <c r="GA97" s="4">
        <f>FQ97-FR97</f>
        <v>0</v>
      </c>
      <c r="GB97" s="4">
        <f>ROUND(SUMIF(AA24:AA95,"=34725653",GX24:GX95),2)</f>
        <v>0</v>
      </c>
      <c r="GC97" s="4">
        <f>ROUND(SUMIF(AA24:AA95,"=34725653",GY24:GY95),2)</f>
        <v>0</v>
      </c>
      <c r="GD97" s="4">
        <f>ROUND(SUMIF(AA24:AA95,"=34725653",GZ24:GZ95),2)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556511.53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4344978.9800000004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534364.88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4007736.65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534364.88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4007736.65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534364.88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4007736.65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534364.88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4007736.65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11731.26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146640.78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1563.56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28613.07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10415.39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190601.55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545485.88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4172351.09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25745.15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393110.36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1961.25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32739.22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1108.6727900000001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1108.6727900000001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115.79312999999999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115.79312999999999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9846.82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153173.31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6833.93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100048.38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573192.28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4598200.67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Новое строительство. Строительство 3БКТП 2х400 6/10/0,4 кВ от 25.03.2019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556511.53</v>
      </c>
      <c r="P126" s="3">
        <f t="shared" si="135"/>
        <v>534364.88</v>
      </c>
      <c r="Q126" s="3">
        <f t="shared" si="135"/>
        <v>11731.26</v>
      </c>
      <c r="R126" s="3">
        <f t="shared" si="135"/>
        <v>1563.56</v>
      </c>
      <c r="S126" s="3">
        <f t="shared" si="135"/>
        <v>10415.39</v>
      </c>
      <c r="T126" s="3">
        <f t="shared" si="135"/>
        <v>0</v>
      </c>
      <c r="U126" s="3">
        <f>U97</f>
        <v>1108.6727900000001</v>
      </c>
      <c r="V126" s="3">
        <f>V97</f>
        <v>115.79312999999999</v>
      </c>
      <c r="W126" s="3">
        <f>ROUND(W97,2)</f>
        <v>0</v>
      </c>
      <c r="X126" s="3">
        <f>ROUND(X97,2)</f>
        <v>9846.82</v>
      </c>
      <c r="Y126" s="3">
        <f>ROUND(Y97,2)</f>
        <v>6833.93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573192.28</v>
      </c>
      <c r="AS126" s="3">
        <f t="shared" si="136"/>
        <v>545485.88</v>
      </c>
      <c r="AT126" s="3">
        <f t="shared" si="136"/>
        <v>25745.15</v>
      </c>
      <c r="AU126" s="3">
        <f t="shared" si="136"/>
        <v>1961.25</v>
      </c>
      <c r="AV126" s="3">
        <f t="shared" si="136"/>
        <v>534364.88</v>
      </c>
      <c r="AW126" s="3">
        <f t="shared" si="136"/>
        <v>534364.88</v>
      </c>
      <c r="AX126" s="3">
        <f t="shared" si="136"/>
        <v>0</v>
      </c>
      <c r="AY126" s="3">
        <f t="shared" si="136"/>
        <v>534364.88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4344978.9800000004</v>
      </c>
      <c r="DH126" s="4">
        <f t="shared" si="137"/>
        <v>4007736.65</v>
      </c>
      <c r="DI126" s="4">
        <f t="shared" si="137"/>
        <v>146640.78</v>
      </c>
      <c r="DJ126" s="4">
        <f t="shared" si="137"/>
        <v>28613.07</v>
      </c>
      <c r="DK126" s="4">
        <f t="shared" si="137"/>
        <v>190601.55</v>
      </c>
      <c r="DL126" s="4">
        <f t="shared" si="137"/>
        <v>0</v>
      </c>
      <c r="DM126" s="4">
        <f>DM97</f>
        <v>1108.6727900000001</v>
      </c>
      <c r="DN126" s="4">
        <f>DN97</f>
        <v>115.79312999999999</v>
      </c>
      <c r="DO126" s="4">
        <f>ROUND(DO97,2)</f>
        <v>0</v>
      </c>
      <c r="DP126" s="4">
        <f>ROUND(DP97,2)</f>
        <v>153173.31</v>
      </c>
      <c r="DQ126" s="4">
        <f>ROUND(DQ97,2)</f>
        <v>100048.38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4598200.67</v>
      </c>
      <c r="EK126" s="4">
        <f t="shared" si="138"/>
        <v>4172351.09</v>
      </c>
      <c r="EL126" s="4">
        <f t="shared" si="138"/>
        <v>393110.36</v>
      </c>
      <c r="EM126" s="4">
        <f t="shared" si="138"/>
        <v>32739.22</v>
      </c>
      <c r="EN126" s="4">
        <f t="shared" si="138"/>
        <v>4007736.65</v>
      </c>
      <c r="EO126" s="4">
        <f t="shared" si="138"/>
        <v>4007736.65</v>
      </c>
      <c r="EP126" s="4">
        <f t="shared" si="138"/>
        <v>0</v>
      </c>
      <c r="EQ126" s="4">
        <f t="shared" si="138"/>
        <v>4007736.65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556511.53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4344978.9800000004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534364.88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4007736.65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534364.88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4007736.65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534364.88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4007736.65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534364.88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4007736.65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11731.26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146640.78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1563.56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28613.07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10415.39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190601.55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545485.88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4172351.09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25745.15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393110.36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1961.25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32739.22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1108.6727900000001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1108.6727900000001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115.79312999999999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115.79312999999999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9846.82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153173.31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6833.93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100048.38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573192.28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4598200.67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34725652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34725653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34725652</v>
      </c>
      <c r="E14" s="1">
        <v>34725653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545.48587999999995</v>
      </c>
      <c r="F16" s="8">
        <f>(Source!F115)/1000</f>
        <v>25.745150000000002</v>
      </c>
      <c r="G16" s="8">
        <f>(Source!F106)/1000</f>
        <v>0</v>
      </c>
      <c r="H16" s="8">
        <f>(Source!F116)/1000+(Source!F117)/1000</f>
        <v>1.9612499999999999</v>
      </c>
      <c r="I16" s="8">
        <f>E16+F16+G16+H16</f>
        <v>573.19227999999987</v>
      </c>
      <c r="J16" s="8">
        <f>(Source!F112)/1000</f>
        <v>10.415389999999999</v>
      </c>
      <c r="T16" s="9">
        <f>(Source!P114)/1000</f>
        <v>4172.3510900000001</v>
      </c>
      <c r="U16" s="9">
        <f>(Source!P115)/1000</f>
        <v>393.11036000000001</v>
      </c>
      <c r="V16" s="9">
        <f>(Source!P106)/1000</f>
        <v>0</v>
      </c>
      <c r="W16" s="9">
        <f>(Source!P116)/1000+(Source!P117)/1000</f>
        <v>32.739220000000003</v>
      </c>
      <c r="X16" s="9">
        <f>T16+U16+V16+W16</f>
        <v>4598.2006700000002</v>
      </c>
      <c r="Y16" s="9">
        <f>(Source!P112)/1000</f>
        <v>190.60154999999997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556511.53</v>
      </c>
      <c r="AU16" s="8">
        <v>534364.88</v>
      </c>
      <c r="AV16" s="8">
        <v>0</v>
      </c>
      <c r="AW16" s="8">
        <v>0</v>
      </c>
      <c r="AX16" s="8">
        <v>0</v>
      </c>
      <c r="AY16" s="8">
        <v>11731.26</v>
      </c>
      <c r="AZ16" s="8">
        <v>1563.56</v>
      </c>
      <c r="BA16" s="8">
        <v>10415.39</v>
      </c>
      <c r="BB16" s="8">
        <v>545485.88</v>
      </c>
      <c r="BC16" s="8">
        <v>25745.15</v>
      </c>
      <c r="BD16" s="8">
        <v>1961.25</v>
      </c>
      <c r="BE16" s="8">
        <v>0</v>
      </c>
      <c r="BF16" s="8">
        <v>1108.6727900000001</v>
      </c>
      <c r="BG16" s="8">
        <v>115.79312999999999</v>
      </c>
      <c r="BH16" s="8">
        <v>0</v>
      </c>
      <c r="BI16" s="8">
        <v>9846.82</v>
      </c>
      <c r="BJ16" s="8">
        <v>6833.93</v>
      </c>
      <c r="BK16" s="8">
        <v>573192.28</v>
      </c>
      <c r="BR16" s="9">
        <v>4344978.9800000004</v>
      </c>
      <c r="BS16" s="9">
        <v>4007736.65</v>
      </c>
      <c r="BT16" s="9">
        <v>0</v>
      </c>
      <c r="BU16" s="9">
        <v>0</v>
      </c>
      <c r="BV16" s="9">
        <v>0</v>
      </c>
      <c r="BW16" s="9">
        <v>146640.78</v>
      </c>
      <c r="BX16" s="9">
        <v>28613.07</v>
      </c>
      <c r="BY16" s="9">
        <v>190601.55</v>
      </c>
      <c r="BZ16" s="9">
        <v>4172351.09</v>
      </c>
      <c r="CA16" s="9">
        <v>393110.36</v>
      </c>
      <c r="CB16" s="9">
        <v>32739.22</v>
      </c>
      <c r="CC16" s="9">
        <v>0</v>
      </c>
      <c r="CD16" s="9">
        <v>1108.6727900000001</v>
      </c>
      <c r="CE16" s="9">
        <v>115.79312999999999</v>
      </c>
      <c r="CF16" s="9">
        <v>0</v>
      </c>
      <c r="CG16" s="9">
        <v>153173.31</v>
      </c>
      <c r="CH16" s="9">
        <v>100048.38</v>
      </c>
      <c r="CI16" s="9">
        <v>4598200.67</v>
      </c>
    </row>
    <row r="18" spans="1:40" x14ac:dyDescent="0.2">
      <c r="A18">
        <v>51</v>
      </c>
      <c r="E18" s="10">
        <f>SUMIF(A16:A17,3,E16:E17)</f>
        <v>545.48587999999995</v>
      </c>
      <c r="F18" s="10">
        <f>SUMIF(A16:A17,3,F16:F17)</f>
        <v>25.745150000000002</v>
      </c>
      <c r="G18" s="10">
        <f>SUMIF(A16:A17,3,G16:G17)</f>
        <v>0</v>
      </c>
      <c r="H18" s="10">
        <f>SUMIF(A16:A17,3,H16:H17)</f>
        <v>1.9612499999999999</v>
      </c>
      <c r="I18" s="10">
        <f>SUMIF(A16:A17,3,I16:I17)</f>
        <v>573.19227999999987</v>
      </c>
      <c r="J18" s="10">
        <f>SUMIF(A16:A17,3,J16:J17)</f>
        <v>10.415389999999999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4172.3510900000001</v>
      </c>
      <c r="U18" s="3">
        <f>SUMIF(A16:A17,3,U16:U17)</f>
        <v>393.11036000000001</v>
      </c>
      <c r="V18" s="3">
        <f>SUMIF(A16:A17,3,V16:V17)</f>
        <v>0</v>
      </c>
      <c r="W18" s="3">
        <f>SUMIF(A16:A17,3,W16:W17)</f>
        <v>32.739220000000003</v>
      </c>
      <c r="X18" s="3">
        <f>SUMIF(A16:A17,3,X16:X17)</f>
        <v>4598.2006700000002</v>
      </c>
      <c r="Y18" s="3">
        <f>SUMIF(A16:A17,3,Y16:Y17)</f>
        <v>190.60154999999997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556511.53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4344978.9800000004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534364.88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4007736.65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534364.88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4007736.65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534364.88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4007736.65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534364.88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4007736.65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11731.26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146640.78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1563.56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28613.07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10415.39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190601.55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545485.88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4172351.09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25745.15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393110.36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1961.25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32739.22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1108.6727900000001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1108.6727900000001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115.79312999999999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115.79312999999999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9846.82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153173.31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6833.93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100048.38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573192.28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4598200.67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34725652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34725653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34725652</v>
      </c>
      <c r="C1">
        <v>34725715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34725719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10.856000000000002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34725652</v>
      </c>
      <c r="C2">
        <v>34725715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34725720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23.6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34725652</v>
      </c>
      <c r="C3">
        <v>34725715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34725721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23.6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34725653</v>
      </c>
      <c r="C4">
        <v>34725715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34725719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10.856000000000002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34725653</v>
      </c>
      <c r="C5">
        <v>34725715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34725720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23.6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34725653</v>
      </c>
      <c r="C6">
        <v>34725715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34725721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23.6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34725652</v>
      </c>
      <c r="C7">
        <v>34725722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34725725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7.0960000000000001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34725652</v>
      </c>
      <c r="C8">
        <v>34725722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34725726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7.0960000000000001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34725653</v>
      </c>
      <c r="C9">
        <v>34725722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34725725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7.0960000000000001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34725653</v>
      </c>
      <c r="C10">
        <v>34725722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34725726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7.0960000000000001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34725652</v>
      </c>
      <c r="C11">
        <v>34725727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34725729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56.699999999999996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34725653</v>
      </c>
      <c r="C12">
        <v>34725727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34725729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56.699999999999996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34725652</v>
      </c>
      <c r="C13">
        <v>34725730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34725736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31.679999999999996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34725652</v>
      </c>
      <c r="C14">
        <v>34725730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34725737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7.1280000000000001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34725652</v>
      </c>
      <c r="C15">
        <v>34725730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34725738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1.056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34725652</v>
      </c>
      <c r="C16">
        <v>34725730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34725739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12.144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34725652</v>
      </c>
      <c r="C17">
        <v>34725730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34725740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6.0720000000000001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34725653</v>
      </c>
      <c r="C18">
        <v>34725730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34725736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31.679999999999996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34725653</v>
      </c>
      <c r="C19">
        <v>34725730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34725737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7.1280000000000001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34725653</v>
      </c>
      <c r="C20">
        <v>34725730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34725738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1.056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34725653</v>
      </c>
      <c r="C21">
        <v>34725730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34725739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12.144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34725653</v>
      </c>
      <c r="C22">
        <v>34725730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34725740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6.0720000000000001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34725652</v>
      </c>
      <c r="C23">
        <v>34725743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34725749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23.76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34725652</v>
      </c>
      <c r="C24">
        <v>34725743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34725750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2.39316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34725652</v>
      </c>
      <c r="C25">
        <v>34725743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34725751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2.3760000000000003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34725652</v>
      </c>
      <c r="C26">
        <v>34725743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34725752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6.3360000000000003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34725652</v>
      </c>
      <c r="C27">
        <v>34725743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34725753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1.7160000000000002E-2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34725653</v>
      </c>
      <c r="C28">
        <v>34725743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34725749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23.76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34725653</v>
      </c>
      <c r="C29">
        <v>34725743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34725750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2.39316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34725653</v>
      </c>
      <c r="C30">
        <v>34725743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34725751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2.3760000000000003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34725653</v>
      </c>
      <c r="C31">
        <v>34725743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34725752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6.3360000000000003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34725653</v>
      </c>
      <c r="C32">
        <v>34725743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34725753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1.7160000000000002E-2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34725652</v>
      </c>
      <c r="C33">
        <v>34725757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34725765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726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34725652</v>
      </c>
      <c r="C34">
        <v>34725757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34725766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68.039999999999992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34725652</v>
      </c>
      <c r="C35">
        <v>34725757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34725767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13.77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34725652</v>
      </c>
      <c r="C36">
        <v>34725757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34725768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43.14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34725652</v>
      </c>
      <c r="C37">
        <v>34725757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34725769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11.129999999999999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34725652</v>
      </c>
      <c r="C38">
        <v>34725757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34725770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2.91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34725652</v>
      </c>
      <c r="C39">
        <v>34725757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34725771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33.269999999999996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34725653</v>
      </c>
      <c r="C40">
        <v>34725757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34725765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726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34725653</v>
      </c>
      <c r="C41">
        <v>34725757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34725766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68.039999999999992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34725653</v>
      </c>
      <c r="C42">
        <v>34725757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34725767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13.77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34725653</v>
      </c>
      <c r="C43">
        <v>34725757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34725768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43.14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34725653</v>
      </c>
      <c r="C44">
        <v>34725757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34725769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11.129999999999999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34725653</v>
      </c>
      <c r="C45">
        <v>34725757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34725770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2.91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34725653</v>
      </c>
      <c r="C46">
        <v>34725757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34725771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33.269999999999996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34725652</v>
      </c>
      <c r="C47">
        <v>34725779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34725782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0.6652499999999999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34725652</v>
      </c>
      <c r="C48">
        <v>34725779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34725783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0.6652499999999999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34725653</v>
      </c>
      <c r="C49">
        <v>34725779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34725782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0.6652499999999999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34725653</v>
      </c>
      <c r="C50">
        <v>34725779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34725783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0.6652499999999999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34725652</v>
      </c>
      <c r="C51">
        <v>34725784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34725787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0.12975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34725652</v>
      </c>
      <c r="C52">
        <v>34725784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34725788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0.12975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34725653</v>
      </c>
      <c r="C53">
        <v>34725784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34725787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0.12975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34725653</v>
      </c>
      <c r="C54">
        <v>34725784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34725788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0.12975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34725652</v>
      </c>
      <c r="C55">
        <v>34725789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34725794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9.3974999999999991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34725652</v>
      </c>
      <c r="C56">
        <v>34725789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34725795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2.2800000000000002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34725652</v>
      </c>
      <c r="C57">
        <v>34725789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34725796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9.1349999999999998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34725652</v>
      </c>
      <c r="C58">
        <v>34725789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34725797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2.2800000000000002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34725653</v>
      </c>
      <c r="C59">
        <v>34725789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34725794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9.3974999999999991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34725653</v>
      </c>
      <c r="C60">
        <v>34725789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34725795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2.2800000000000002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34725653</v>
      </c>
      <c r="C61">
        <v>34725789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34725796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9.1349999999999998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34725653</v>
      </c>
      <c r="C62">
        <v>34725789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34725797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2.2800000000000002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34725652</v>
      </c>
      <c r="C63">
        <v>34725798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34725800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92.399999999999991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34725653</v>
      </c>
      <c r="C64">
        <v>34725798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34725800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92.399999999999991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34725652</v>
      </c>
      <c r="C65">
        <v>34725801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34725803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58.32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34725653</v>
      </c>
      <c r="C66">
        <v>34725801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34725803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58.32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34725652</v>
      </c>
      <c r="C67">
        <v>34725804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34725808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0.14850000000000002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34725652</v>
      </c>
      <c r="C68">
        <v>34725804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34725809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9.0450000000000016E-2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34725652</v>
      </c>
      <c r="C69">
        <v>34725804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34725810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5.8050000000000004E-2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34725653</v>
      </c>
      <c r="C70">
        <v>34725804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34725808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0.14850000000000002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34725653</v>
      </c>
      <c r="C71">
        <v>34725804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34725809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9.0450000000000016E-2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34725653</v>
      </c>
      <c r="C72">
        <v>34725804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34725810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5.8050000000000004E-2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34725652</v>
      </c>
      <c r="C73">
        <v>34725811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34725818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1.36764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34725652</v>
      </c>
      <c r="C74">
        <v>34725811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34725819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1.20756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34725652</v>
      </c>
      <c r="C75">
        <v>34725811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34725820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0.15398999999999999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34725652</v>
      </c>
      <c r="C76">
        <v>34725811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34725821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0.37322999999999995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34725652</v>
      </c>
      <c r="C77">
        <v>34725811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34725822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0.61595999999999995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34725652</v>
      </c>
      <c r="C78">
        <v>34725811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34725823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6.4379999999999993E-2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34725653</v>
      </c>
      <c r="C79">
        <v>34725811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34725818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1.36764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34725653</v>
      </c>
      <c r="C80">
        <v>34725811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34725819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1.20756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34725653</v>
      </c>
      <c r="C81">
        <v>34725811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34725820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0.15398999999999999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34725653</v>
      </c>
      <c r="C82">
        <v>34725811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34725821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0.37322999999999995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34725653</v>
      </c>
      <c r="C83">
        <v>34725811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34725822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0.61595999999999995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34725653</v>
      </c>
      <c r="C84">
        <v>34725811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34725823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6.4379999999999993E-2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34725652</v>
      </c>
      <c r="C85">
        <v>34725826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34725835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2.8840499999999998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34725652</v>
      </c>
      <c r="C86">
        <v>34725826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34725836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2.5691099999999998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34725652</v>
      </c>
      <c r="C87">
        <v>34725826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34725837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0.22532999999999997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34725652</v>
      </c>
      <c r="C88">
        <v>34725826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34725838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3.5669999999999993E-2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34725652</v>
      </c>
      <c r="C89">
        <v>34725826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34725839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0.32102999999999998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34725652</v>
      </c>
      <c r="C90">
        <v>34725826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34725840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0.56897999999999993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34725652</v>
      </c>
      <c r="C91">
        <v>34725826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34725841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1.1605799999999999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34725652</v>
      </c>
      <c r="C92">
        <v>34725826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34725842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0.25751999999999997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34725653</v>
      </c>
      <c r="C93">
        <v>34725826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34725835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2.8840499999999998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34725653</v>
      </c>
      <c r="C94">
        <v>34725826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34725836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2.5691099999999998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34725653</v>
      </c>
      <c r="C95">
        <v>34725826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34725837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0.22532999999999997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34725653</v>
      </c>
      <c r="C96">
        <v>34725826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34725838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3.5669999999999993E-2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34725653</v>
      </c>
      <c r="C97">
        <v>34725826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34725839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0.32102999999999998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34725653</v>
      </c>
      <c r="C98">
        <v>34725826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34725840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0.56897999999999993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34725653</v>
      </c>
      <c r="C99">
        <v>34725826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34725841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1.1605799999999999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34725653</v>
      </c>
      <c r="C100">
        <v>34725826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34725842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0.25751999999999997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34725652</v>
      </c>
      <c r="C101">
        <v>34725845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34725852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8.1647999999999996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34725652</v>
      </c>
      <c r="C102">
        <v>34725845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34725853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3.7800000000000007E-2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34725652</v>
      </c>
      <c r="C103">
        <v>34725845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34725854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1.0800000000000001E-2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34725652</v>
      </c>
      <c r="C104">
        <v>34725845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34725855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1.6199999999999999E-2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34725652</v>
      </c>
      <c r="C105">
        <v>34725845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34725856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0.45900000000000002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34725652</v>
      </c>
      <c r="C106">
        <v>34725845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34725857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1.0800000000000001E-2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34725653</v>
      </c>
      <c r="C107">
        <v>34725845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34725852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8.1647999999999996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34725653</v>
      </c>
      <c r="C108">
        <v>34725845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34725853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3.7800000000000007E-2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34725653</v>
      </c>
      <c r="C109">
        <v>34725845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34725854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1.0800000000000001E-2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34725653</v>
      </c>
      <c r="C110">
        <v>34725845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34725855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1.6199999999999999E-2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34725653</v>
      </c>
      <c r="C111">
        <v>34725845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34725856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0.45900000000000002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34725653</v>
      </c>
      <c r="C112">
        <v>34725845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34725857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1.0800000000000001E-2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34725652</v>
      </c>
      <c r="C113">
        <v>34725861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34725864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1.2527999999999999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34725652</v>
      </c>
      <c r="C114">
        <v>34725861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34725865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7.5600000000000014E-2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34725653</v>
      </c>
      <c r="C115">
        <v>34725861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34725864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1.2527999999999999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34725653</v>
      </c>
      <c r="C116">
        <v>34725861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34725865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7.5600000000000014E-2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34725652</v>
      </c>
      <c r="C117">
        <v>34725867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34725873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34725652</v>
      </c>
      <c r="C118">
        <v>34725867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34725874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34725652</v>
      </c>
      <c r="C119">
        <v>34725867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34725875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34725652</v>
      </c>
      <c r="C120">
        <v>34725867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34725876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34725652</v>
      </c>
      <c r="C121">
        <v>34725867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34725877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34725653</v>
      </c>
      <c r="C122">
        <v>34725867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34725873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34725653</v>
      </c>
      <c r="C123">
        <v>34725867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34725874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34725653</v>
      </c>
      <c r="C124">
        <v>34725867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34725875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34725653</v>
      </c>
      <c r="C125">
        <v>34725867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34725876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34725653</v>
      </c>
      <c r="C126">
        <v>34725867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34725877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34725652</v>
      </c>
      <c r="C127">
        <v>34725881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34725887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34725652</v>
      </c>
      <c r="C128">
        <v>34725881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34725888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34725652</v>
      </c>
      <c r="C129">
        <v>34725881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34725889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34725652</v>
      </c>
      <c r="C130">
        <v>34725881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34725890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34725652</v>
      </c>
      <c r="C131">
        <v>34725881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34725891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34725653</v>
      </c>
      <c r="C132">
        <v>34725881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34725887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34725653</v>
      </c>
      <c r="C133">
        <v>34725881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34725888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34725653</v>
      </c>
      <c r="C134">
        <v>34725881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34725889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34725653</v>
      </c>
      <c r="C135">
        <v>34725881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34725890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34725653</v>
      </c>
      <c r="C136">
        <v>34725881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34725891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34725652</v>
      </c>
      <c r="C137">
        <v>34725895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34725898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18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34725652</v>
      </c>
      <c r="C138">
        <v>34725895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34725899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27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34725653</v>
      </c>
      <c r="C139">
        <v>34725895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34725898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18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34725653</v>
      </c>
      <c r="C140">
        <v>34725895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34725899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27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34725652</v>
      </c>
      <c r="C141">
        <v>34725900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34725903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1.62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34725652</v>
      </c>
      <c r="C142">
        <v>34725900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34725904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1.62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34725653</v>
      </c>
      <c r="C143">
        <v>34725900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34725903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1.62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34725653</v>
      </c>
      <c r="C144">
        <v>34725900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34725904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1.62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34725652</v>
      </c>
      <c r="C145">
        <v>34725905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34725908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12.96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34725652</v>
      </c>
      <c r="C146">
        <v>34725905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34725909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12.96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34725653</v>
      </c>
      <c r="C147">
        <v>34725905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34725908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12.96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34725653</v>
      </c>
      <c r="C148">
        <v>34725905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34725909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12.96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34725719</v>
      </c>
      <c r="C1">
        <v>34725715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34725716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34725720</v>
      </c>
      <c r="C2">
        <v>34725715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34725717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34725721</v>
      </c>
      <c r="C3">
        <v>34725715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34725718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34725719</v>
      </c>
      <c r="C4">
        <v>34725715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34725716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34725720</v>
      </c>
      <c r="C5">
        <v>34725715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34725717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34725721</v>
      </c>
      <c r="C6">
        <v>34725715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34725718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34725725</v>
      </c>
      <c r="C7">
        <v>34725722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34725723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34725726</v>
      </c>
      <c r="C8">
        <v>34725722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34725724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34725725</v>
      </c>
      <c r="C9">
        <v>34725722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34725723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34725726</v>
      </c>
      <c r="C10">
        <v>34725722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34725724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34725729</v>
      </c>
      <c r="C11">
        <v>34725727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34725728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34725729</v>
      </c>
      <c r="C12">
        <v>34725727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34725728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34725736</v>
      </c>
      <c r="C13">
        <v>34725730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34725731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34725737</v>
      </c>
      <c r="C14">
        <v>34725730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34725732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34725738</v>
      </c>
      <c r="C15">
        <v>34725730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34725733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34725739</v>
      </c>
      <c r="C16">
        <v>34725730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34725734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34725740</v>
      </c>
      <c r="C17">
        <v>34725730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34725735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34725741</v>
      </c>
      <c r="C18">
        <v>34725730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34725742</v>
      </c>
      <c r="C19">
        <v>34725730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34725736</v>
      </c>
      <c r="C20">
        <v>34725730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34725731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34725737</v>
      </c>
      <c r="C21">
        <v>34725730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34725732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34725738</v>
      </c>
      <c r="C22">
        <v>34725730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34725733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34725739</v>
      </c>
      <c r="C23">
        <v>34725730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34725734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34725740</v>
      </c>
      <c r="C24">
        <v>34725730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34725735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34725741</v>
      </c>
      <c r="C25">
        <v>34725730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34725742</v>
      </c>
      <c r="C26">
        <v>34725730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34725749</v>
      </c>
      <c r="C27">
        <v>34725743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34725744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34725750</v>
      </c>
      <c r="C28">
        <v>34725743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34725745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34725751</v>
      </c>
      <c r="C29">
        <v>34725743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34725746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34725752</v>
      </c>
      <c r="C30">
        <v>34725743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34725747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34725753</v>
      </c>
      <c r="C31">
        <v>34725743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34725748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34725754</v>
      </c>
      <c r="C32">
        <v>34725743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34725755</v>
      </c>
      <c r="C33">
        <v>34725743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34725756</v>
      </c>
      <c r="C34">
        <v>34725743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34725749</v>
      </c>
      <c r="C35">
        <v>34725743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34725744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34725750</v>
      </c>
      <c r="C36">
        <v>34725743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34725745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34725751</v>
      </c>
      <c r="C37">
        <v>34725743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34725746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34725752</v>
      </c>
      <c r="C38">
        <v>34725743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34725747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34725753</v>
      </c>
      <c r="C39">
        <v>34725743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34725748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34725754</v>
      </c>
      <c r="C40">
        <v>34725743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34725755</v>
      </c>
      <c r="C41">
        <v>34725743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34725756</v>
      </c>
      <c r="C42">
        <v>34725743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34725765</v>
      </c>
      <c r="C43">
        <v>34725757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34725758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34725766</v>
      </c>
      <c r="C44">
        <v>34725757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34725759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34725767</v>
      </c>
      <c r="C45">
        <v>34725757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34725760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34725768</v>
      </c>
      <c r="C46">
        <v>34725757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34725761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34725769</v>
      </c>
      <c r="C47">
        <v>34725757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34725762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34725770</v>
      </c>
      <c r="C48">
        <v>34725757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34725763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34725771</v>
      </c>
      <c r="C49">
        <v>34725757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34725764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34725772</v>
      </c>
      <c r="C50">
        <v>34725757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34725773</v>
      </c>
      <c r="C51">
        <v>34725757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34725774</v>
      </c>
      <c r="C52">
        <v>34725757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34725775</v>
      </c>
      <c r="C53">
        <v>34725757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34725776</v>
      </c>
      <c r="C54">
        <v>34725757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34725777</v>
      </c>
      <c r="C55">
        <v>34725757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34725778</v>
      </c>
      <c r="C56">
        <v>34725757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34725765</v>
      </c>
      <c r="C57">
        <v>34725757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34725758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34725766</v>
      </c>
      <c r="C58">
        <v>34725757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34725759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34725767</v>
      </c>
      <c r="C59">
        <v>34725757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34725760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34725768</v>
      </c>
      <c r="C60">
        <v>34725757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34725761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34725769</v>
      </c>
      <c r="C61">
        <v>34725757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34725762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34725770</v>
      </c>
      <c r="C62">
        <v>34725757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34725763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34725771</v>
      </c>
      <c r="C63">
        <v>34725757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34725764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34725772</v>
      </c>
      <c r="C64">
        <v>34725757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34725773</v>
      </c>
      <c r="C65">
        <v>34725757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34725774</v>
      </c>
      <c r="C66">
        <v>34725757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34725775</v>
      </c>
      <c r="C67">
        <v>34725757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34725776</v>
      </c>
      <c r="C68">
        <v>34725757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34725777</v>
      </c>
      <c r="C69">
        <v>34725757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34725778</v>
      </c>
      <c r="C70">
        <v>34725757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34725782</v>
      </c>
      <c r="C71">
        <v>34725779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34725780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34725783</v>
      </c>
      <c r="C72">
        <v>34725779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34725781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34725782</v>
      </c>
      <c r="C73">
        <v>34725779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34725780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34725783</v>
      </c>
      <c r="C74">
        <v>34725779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34725781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34725787</v>
      </c>
      <c r="C75">
        <v>34725784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34725785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34725788</v>
      </c>
      <c r="C76">
        <v>34725784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34725786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34725787</v>
      </c>
      <c r="C77">
        <v>34725784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34725785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34725788</v>
      </c>
      <c r="C78">
        <v>34725784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34725786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34725794</v>
      </c>
      <c r="C79">
        <v>34725789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34725790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34725795</v>
      </c>
      <c r="C80">
        <v>34725789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34725791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34725796</v>
      </c>
      <c r="C81">
        <v>34725789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34725792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34725797</v>
      </c>
      <c r="C82">
        <v>34725789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34725793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34725794</v>
      </c>
      <c r="C83">
        <v>34725789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34725790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34725795</v>
      </c>
      <c r="C84">
        <v>34725789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34725791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34725796</v>
      </c>
      <c r="C85">
        <v>34725789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34725792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34725797</v>
      </c>
      <c r="C86">
        <v>34725789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34725793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34725800</v>
      </c>
      <c r="C87">
        <v>34725798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34725799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34725800</v>
      </c>
      <c r="C88">
        <v>34725798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34725799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34725803</v>
      </c>
      <c r="C89">
        <v>34725801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34725802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34725803</v>
      </c>
      <c r="C90">
        <v>34725801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34725802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34725808</v>
      </c>
      <c r="C91">
        <v>34725804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34725805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34725809</v>
      </c>
      <c r="C92">
        <v>34725804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34725806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34725810</v>
      </c>
      <c r="C93">
        <v>34725804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34725807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34725808</v>
      </c>
      <c r="C94">
        <v>34725804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34725805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34725809</v>
      </c>
      <c r="C95">
        <v>34725804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34725806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34725810</v>
      </c>
      <c r="C96">
        <v>34725804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34725807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34725818</v>
      </c>
      <c r="C97">
        <v>34725811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34725812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34725819</v>
      </c>
      <c r="C98">
        <v>34725811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34725813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34725820</v>
      </c>
      <c r="C99">
        <v>34725811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34725814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34725821</v>
      </c>
      <c r="C100">
        <v>34725811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34725815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34725822</v>
      </c>
      <c r="C101">
        <v>34725811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34725816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34725823</v>
      </c>
      <c r="C102">
        <v>34725811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34725817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34725824</v>
      </c>
      <c r="C103">
        <v>34725811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34725825</v>
      </c>
      <c r="C104">
        <v>34725811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34725818</v>
      </c>
      <c r="C105">
        <v>34725811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34725812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34725819</v>
      </c>
      <c r="C106">
        <v>34725811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34725813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34725820</v>
      </c>
      <c r="C107">
        <v>34725811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34725814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34725821</v>
      </c>
      <c r="C108">
        <v>34725811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34725815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34725822</v>
      </c>
      <c r="C109">
        <v>34725811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34725816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34725823</v>
      </c>
      <c r="C110">
        <v>34725811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34725817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34725824</v>
      </c>
      <c r="C111">
        <v>34725811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34725825</v>
      </c>
      <c r="C112">
        <v>34725811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34725835</v>
      </c>
      <c r="C113">
        <v>34725826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34725827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34725836</v>
      </c>
      <c r="C114">
        <v>34725826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34725828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34725837</v>
      </c>
      <c r="C115">
        <v>34725826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34725829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34725838</v>
      </c>
      <c r="C116">
        <v>34725826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34725830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34725839</v>
      </c>
      <c r="C117">
        <v>34725826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34725831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34725840</v>
      </c>
      <c r="C118">
        <v>34725826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34725832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34725841</v>
      </c>
      <c r="C119">
        <v>34725826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34725833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34725842</v>
      </c>
      <c r="C120">
        <v>34725826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34725834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34725843</v>
      </c>
      <c r="C121">
        <v>34725826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34725844</v>
      </c>
      <c r="C122">
        <v>34725826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34725835</v>
      </c>
      <c r="C123">
        <v>34725826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34725827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34725836</v>
      </c>
      <c r="C124">
        <v>34725826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34725828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34725837</v>
      </c>
      <c r="C125">
        <v>34725826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34725829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34725838</v>
      </c>
      <c r="C126">
        <v>34725826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34725830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34725839</v>
      </c>
      <c r="C127">
        <v>34725826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34725831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34725840</v>
      </c>
      <c r="C128">
        <v>34725826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34725832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34725841</v>
      </c>
      <c r="C129">
        <v>34725826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34725833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34725842</v>
      </c>
      <c r="C130">
        <v>34725826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34725834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34725843</v>
      </c>
      <c r="C131">
        <v>34725826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34725844</v>
      </c>
      <c r="C132">
        <v>34725826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34725852</v>
      </c>
      <c r="C133">
        <v>34725845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34725846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34725853</v>
      </c>
      <c r="C134">
        <v>34725845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34725847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34725854</v>
      </c>
      <c r="C135">
        <v>34725845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34725848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34725855</v>
      </c>
      <c r="C136">
        <v>34725845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34725849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34725856</v>
      </c>
      <c r="C137">
        <v>34725845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34725850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34725857</v>
      </c>
      <c r="C138">
        <v>34725845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34725851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34725858</v>
      </c>
      <c r="C139">
        <v>34725845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34725859</v>
      </c>
      <c r="C140">
        <v>34725845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34725860</v>
      </c>
      <c r="C141">
        <v>34725845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34725852</v>
      </c>
      <c r="C142">
        <v>34725845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34725846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34725853</v>
      </c>
      <c r="C143">
        <v>34725845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34725847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34725854</v>
      </c>
      <c r="C144">
        <v>34725845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34725848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34725855</v>
      </c>
      <c r="C145">
        <v>34725845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34725849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34725856</v>
      </c>
      <c r="C146">
        <v>34725845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34725850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34725857</v>
      </c>
      <c r="C147">
        <v>34725845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34725851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34725858</v>
      </c>
      <c r="C148">
        <v>34725845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34725859</v>
      </c>
      <c r="C149">
        <v>34725845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34725860</v>
      </c>
      <c r="C150">
        <v>34725845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34725864</v>
      </c>
      <c r="C151">
        <v>34725861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34725862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34725865</v>
      </c>
      <c r="C152">
        <v>34725861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34725863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34725866</v>
      </c>
      <c r="C153">
        <v>34725861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34725864</v>
      </c>
      <c r="C154">
        <v>34725861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34725862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34725865</v>
      </c>
      <c r="C155">
        <v>34725861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34725863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34725866</v>
      </c>
      <c r="C156">
        <v>34725861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34725873</v>
      </c>
      <c r="C157">
        <v>34725867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34725868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34725874</v>
      </c>
      <c r="C158">
        <v>34725867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34725869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34725875</v>
      </c>
      <c r="C159">
        <v>34725867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34725870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34725876</v>
      </c>
      <c r="C160">
        <v>34725867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34725871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34725877</v>
      </c>
      <c r="C161">
        <v>34725867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34725872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34725878</v>
      </c>
      <c r="C162">
        <v>34725867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34725879</v>
      </c>
      <c r="C163">
        <v>34725867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34725880</v>
      </c>
      <c r="C164">
        <v>34725867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34725873</v>
      </c>
      <c r="C165">
        <v>34725867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34725868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34725874</v>
      </c>
      <c r="C166">
        <v>34725867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34725869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34725875</v>
      </c>
      <c r="C167">
        <v>34725867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34725870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34725876</v>
      </c>
      <c r="C168">
        <v>34725867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34725871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34725877</v>
      </c>
      <c r="C169">
        <v>34725867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34725872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34725878</v>
      </c>
      <c r="C170">
        <v>34725867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34725879</v>
      </c>
      <c r="C171">
        <v>34725867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34725880</v>
      </c>
      <c r="C172">
        <v>34725867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34725887</v>
      </c>
      <c r="C173">
        <v>34725881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34725882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34725888</v>
      </c>
      <c r="C174">
        <v>34725881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34725883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34725889</v>
      </c>
      <c r="C175">
        <v>34725881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34725884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34725890</v>
      </c>
      <c r="C176">
        <v>34725881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34725885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34725891</v>
      </c>
      <c r="C177">
        <v>34725881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34725886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34725892</v>
      </c>
      <c r="C178">
        <v>34725881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34725893</v>
      </c>
      <c r="C179">
        <v>34725881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34725894</v>
      </c>
      <c r="C180">
        <v>34725881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34725887</v>
      </c>
      <c r="C181">
        <v>34725881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34725882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34725888</v>
      </c>
      <c r="C182">
        <v>34725881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34725883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34725889</v>
      </c>
      <c r="C183">
        <v>34725881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34725884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34725890</v>
      </c>
      <c r="C184">
        <v>34725881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34725885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34725891</v>
      </c>
      <c r="C185">
        <v>34725881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34725886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34725892</v>
      </c>
      <c r="C186">
        <v>34725881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34725893</v>
      </c>
      <c r="C187">
        <v>34725881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34725894</v>
      </c>
      <c r="C188">
        <v>34725881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34725898</v>
      </c>
      <c r="C189">
        <v>34725895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34725896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34725899</v>
      </c>
      <c r="C190">
        <v>34725895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34725897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34725898</v>
      </c>
      <c r="C191">
        <v>34725895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34725896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34725899</v>
      </c>
      <c r="C192">
        <v>34725895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34725897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34725903</v>
      </c>
      <c r="C193">
        <v>34725900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34725901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34725904</v>
      </c>
      <c r="C194">
        <v>34725900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34725902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34725903</v>
      </c>
      <c r="C195">
        <v>34725900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34725901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34725904</v>
      </c>
      <c r="C196">
        <v>34725900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34725902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34725908</v>
      </c>
      <c r="C197">
        <v>34725905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34725906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34725909</v>
      </c>
      <c r="C198">
        <v>34725905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34725907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34725908</v>
      </c>
      <c r="C199">
        <v>34725905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34725906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34725909</v>
      </c>
      <c r="C200">
        <v>34725905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34725907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2019-04-05T08:23:06Z</dcterms:created>
  <dcterms:modified xsi:type="dcterms:W3CDTF">2019-05-17T11:46:07Z</dcterms:modified>
</cp:coreProperties>
</file>