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'1.Смета.или.Акт'!$A$1:$K$277</definedName>
  </definedNames>
  <calcPr calcId="144525"/>
</workbook>
</file>

<file path=xl/calcChain.xml><?xml version="1.0" encoding="utf-8"?>
<calcChain xmlns="http://schemas.openxmlformats.org/spreadsheetml/2006/main">
  <c r="BZ273" i="6" l="1"/>
  <c r="BY273" i="6"/>
  <c r="BZ270" i="6"/>
  <c r="BY270" i="6"/>
  <c r="BZ264" i="6"/>
  <c r="BY264" i="6"/>
  <c r="BZ261" i="6"/>
  <c r="BY261" i="6"/>
  <c r="FV238" i="6"/>
  <c r="FU238" i="6"/>
  <c r="FT238" i="6"/>
  <c r="FS238" i="6"/>
  <c r="FP238" i="6"/>
  <c r="H252" i="6" s="1"/>
  <c r="FH238" i="6"/>
  <c r="FG238" i="6"/>
  <c r="FF238" i="6"/>
  <c r="FD238" i="6"/>
  <c r="FA238" i="6"/>
  <c r="BC95" i="1"/>
  <c r="ES95" i="1"/>
  <c r="AL95" i="1"/>
  <c r="I95" i="1"/>
  <c r="I94" i="1"/>
  <c r="DW95" i="1"/>
  <c r="G95" i="1"/>
  <c r="F95" i="1"/>
  <c r="BC93" i="1"/>
  <c r="ES93" i="1"/>
  <c r="AL93" i="1"/>
  <c r="I93" i="1"/>
  <c r="I92" i="1"/>
  <c r="DW93" i="1"/>
  <c r="G93" i="1"/>
  <c r="F93" i="1"/>
  <c r="BC91" i="1"/>
  <c r="ES91" i="1"/>
  <c r="AL91" i="1"/>
  <c r="I91" i="1"/>
  <c r="I90" i="1"/>
  <c r="DW91" i="1"/>
  <c r="G91" i="1"/>
  <c r="F91" i="1"/>
  <c r="BC89" i="1"/>
  <c r="ES89" i="1"/>
  <c r="AL89" i="1"/>
  <c r="I89" i="1"/>
  <c r="I88" i="1"/>
  <c r="DW89" i="1"/>
  <c r="G89" i="1"/>
  <c r="F89" i="1"/>
  <c r="BC87" i="1"/>
  <c r="ES87" i="1"/>
  <c r="AL87" i="1"/>
  <c r="I87" i="1"/>
  <c r="I86" i="1"/>
  <c r="DW87" i="1"/>
  <c r="G87" i="1"/>
  <c r="F87" i="1"/>
  <c r="BC85" i="1"/>
  <c r="ES85" i="1"/>
  <c r="AL85" i="1"/>
  <c r="I85" i="1"/>
  <c r="I84" i="1"/>
  <c r="DW85" i="1"/>
  <c r="G85" i="1"/>
  <c r="F85" i="1"/>
  <c r="BC83" i="1"/>
  <c r="ES83" i="1"/>
  <c r="AL83" i="1"/>
  <c r="I83" i="1"/>
  <c r="I82" i="1"/>
  <c r="DW83" i="1"/>
  <c r="G83" i="1"/>
  <c r="F83" i="1"/>
  <c r="BC81" i="1"/>
  <c r="ES81" i="1"/>
  <c r="AL81" i="1"/>
  <c r="I81" i="1"/>
  <c r="I80" i="1"/>
  <c r="DW81" i="1"/>
  <c r="G81" i="1"/>
  <c r="F81" i="1"/>
  <c r="BC79" i="1"/>
  <c r="ES79" i="1"/>
  <c r="AL79" i="1"/>
  <c r="I79" i="1"/>
  <c r="I78" i="1"/>
  <c r="DW79" i="1"/>
  <c r="G79" i="1"/>
  <c r="F79" i="1"/>
  <c r="BC77" i="1"/>
  <c r="ES77" i="1"/>
  <c r="AL77" i="1"/>
  <c r="I77" i="1"/>
  <c r="I76" i="1"/>
  <c r="DW77" i="1"/>
  <c r="G77" i="1"/>
  <c r="F77" i="1"/>
  <c r="BC75" i="1"/>
  <c r="ES75" i="1"/>
  <c r="AL75" i="1"/>
  <c r="I75" i="1"/>
  <c r="I74" i="1"/>
  <c r="DW75" i="1"/>
  <c r="G75" i="1"/>
  <c r="F75" i="1"/>
  <c r="BC73" i="1"/>
  <c r="ES73" i="1"/>
  <c r="AL73" i="1"/>
  <c r="I73" i="1"/>
  <c r="I72" i="1"/>
  <c r="DW73" i="1"/>
  <c r="G73" i="1"/>
  <c r="F73" i="1"/>
  <c r="BC71" i="1"/>
  <c r="ES71" i="1"/>
  <c r="AL71" i="1"/>
  <c r="I71" i="1"/>
  <c r="I70" i="1"/>
  <c r="DW71" i="1"/>
  <c r="G71" i="1"/>
  <c r="F71" i="1"/>
  <c r="BC69" i="1"/>
  <c r="ES69" i="1"/>
  <c r="AL69" i="1"/>
  <c r="I69" i="1"/>
  <c r="I68" i="1"/>
  <c r="DW69" i="1"/>
  <c r="G69" i="1"/>
  <c r="F69" i="1"/>
  <c r="BC67" i="1"/>
  <c r="ES67" i="1"/>
  <c r="AL67" i="1"/>
  <c r="I67" i="1"/>
  <c r="I66" i="1"/>
  <c r="DW67" i="1"/>
  <c r="G67" i="1"/>
  <c r="F67" i="1"/>
  <c r="EW65" i="1"/>
  <c r="AQ65" i="1"/>
  <c r="BA65" i="1"/>
  <c r="EV65" i="1"/>
  <c r="ER65" i="1" s="1"/>
  <c r="AO65" i="1"/>
  <c r="AK65" i="1" s="1"/>
  <c r="F187" i="6" s="1"/>
  <c r="I65" i="1"/>
  <c r="I64" i="1"/>
  <c r="DW65" i="1"/>
  <c r="EW63" i="1"/>
  <c r="AQ63" i="1"/>
  <c r="BA63" i="1"/>
  <c r="EV63" i="1"/>
  <c r="ER63" i="1" s="1"/>
  <c r="AO63" i="1"/>
  <c r="AK63" i="1" s="1"/>
  <c r="F181" i="6" s="1"/>
  <c r="I63" i="1"/>
  <c r="I62" i="1"/>
  <c r="DW63" i="1"/>
  <c r="EW61" i="1"/>
  <c r="AQ61" i="1"/>
  <c r="BA61" i="1"/>
  <c r="EV61" i="1"/>
  <c r="ER61" i="1" s="1"/>
  <c r="AO61" i="1"/>
  <c r="AK61" i="1" s="1"/>
  <c r="F175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2" i="6" s="1"/>
  <c r="I47" i="1"/>
  <c r="I46" i="1"/>
  <c r="DW47" i="1"/>
  <c r="EW45" i="1"/>
  <c r="AQ45" i="1"/>
  <c r="BA45" i="1"/>
  <c r="EV45" i="1"/>
  <c r="ER45" i="1" s="1"/>
  <c r="AO45" i="1"/>
  <c r="AK45" i="1" s="1"/>
  <c r="F116" i="6" s="1"/>
  <c r="I45" i="1"/>
  <c r="I44" i="1"/>
  <c r="DW45" i="1"/>
  <c r="EW43" i="1"/>
  <c r="AQ43" i="1"/>
  <c r="BA43" i="1"/>
  <c r="EV43" i="1"/>
  <c r="ER43" i="1" s="1"/>
  <c r="AO43" i="1"/>
  <c r="AK43" i="1" s="1"/>
  <c r="F110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6" i="6" s="1"/>
  <c r="I39" i="1"/>
  <c r="I38" i="1"/>
  <c r="DW39" i="1"/>
  <c r="BS37" i="1"/>
  <c r="EU37" i="1"/>
  <c r="AN37" i="1"/>
  <c r="BB37" i="1"/>
  <c r="ET37" i="1"/>
  <c r="ER37" i="1" s="1"/>
  <c r="AM37" i="1"/>
  <c r="AK37" i="1" s="1"/>
  <c r="F90" i="6" s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59" i="1" l="1"/>
  <c r="AK59" i="1"/>
  <c r="F167" i="6" s="1"/>
  <c r="ER57" i="1"/>
  <c r="AK57" i="1"/>
  <c r="F159" i="6" s="1"/>
  <c r="ER55" i="1"/>
  <c r="AK55" i="1"/>
  <c r="F152" i="6" s="1"/>
  <c r="ER53" i="1"/>
  <c r="AK53" i="1"/>
  <c r="F144" i="6" s="1"/>
  <c r="ER51" i="1"/>
  <c r="AK51" i="1"/>
  <c r="F136" i="6" s="1"/>
  <c r="ER49" i="1"/>
  <c r="AK49" i="1"/>
  <c r="F128" i="6" s="1"/>
  <c r="ER41" i="1"/>
  <c r="AK41" i="1"/>
  <c r="F102" i="6" s="1"/>
  <c r="ER35" i="1"/>
  <c r="AK35" i="1"/>
  <c r="F82" i="6" s="1"/>
  <c r="ER33" i="1"/>
  <c r="AK33" i="1"/>
  <c r="F74" i="6" s="1"/>
  <c r="ER31" i="1"/>
  <c r="AK31" i="1"/>
  <c r="F66" i="6" s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CW24" i="1" s="1"/>
  <c r="V24" i="1" s="1"/>
  <c r="AJ24" i="1"/>
  <c r="CX24" i="1" s="1"/>
  <c r="W24" i="1" s="1"/>
  <c r="CQ24" i="1"/>
  <c r="P24" i="1" s="1"/>
  <c r="CU24" i="1"/>
  <c r="T24" i="1" s="1"/>
  <c r="CV24" i="1"/>
  <c r="U24" i="1" s="1"/>
  <c r="FR24" i="1"/>
  <c r="GL24" i="1"/>
  <c r="GO24" i="1"/>
  <c r="GP24" i="1"/>
  <c r="GV24" i="1"/>
  <c r="GX24" i="1" s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CU26" i="1"/>
  <c r="T26" i="1" s="1"/>
  <c r="FR26" i="1"/>
  <c r="GL26" i="1"/>
  <c r="GO26" i="1"/>
  <c r="GP26" i="1"/>
  <c r="GV26" i="1"/>
  <c r="GX26" i="1"/>
  <c r="C27" i="1"/>
  <c r="D27" i="1"/>
  <c r="V27" i="1"/>
  <c r="AC27" i="1"/>
  <c r="AE27" i="1"/>
  <c r="AF27" i="1"/>
  <c r="CT27" i="1" s="1"/>
  <c r="S27" i="1" s="1"/>
  <c r="AG27" i="1"/>
  <c r="CU27" i="1" s="1"/>
  <c r="T27" i="1" s="1"/>
  <c r="AH27" i="1"/>
  <c r="CV27" i="1" s="1"/>
  <c r="U27" i="1" s="1"/>
  <c r="AI27" i="1"/>
  <c r="AJ27" i="1"/>
  <c r="CX27" i="1" s="1"/>
  <c r="W27" i="1" s="1"/>
  <c r="CQ27" i="1"/>
  <c r="P27" i="1" s="1"/>
  <c r="CW27" i="1"/>
  <c r="FR27" i="1"/>
  <c r="GL27" i="1"/>
  <c r="GO27" i="1"/>
  <c r="GP27" i="1"/>
  <c r="GV27" i="1"/>
  <c r="GX27" i="1"/>
  <c r="C28" i="1"/>
  <c r="D28" i="1"/>
  <c r="P28" i="1"/>
  <c r="AC28" i="1"/>
  <c r="AE28" i="1"/>
  <c r="AD28" i="1" s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U28" i="1"/>
  <c r="T28" i="1" s="1"/>
  <c r="CW28" i="1"/>
  <c r="V28" i="1" s="1"/>
  <c r="FR28" i="1"/>
  <c r="GL28" i="1"/>
  <c r="GO28" i="1"/>
  <c r="GP28" i="1"/>
  <c r="GV28" i="1"/>
  <c r="GX28" i="1" s="1"/>
  <c r="C29" i="1"/>
  <c r="D29" i="1"/>
  <c r="AC29" i="1"/>
  <c r="AD29" i="1"/>
  <c r="AE29" i="1"/>
  <c r="AF29" i="1"/>
  <c r="AG29" i="1"/>
  <c r="CU29" i="1" s="1"/>
  <c r="T29" i="1" s="1"/>
  <c r="AH29" i="1"/>
  <c r="AI29" i="1"/>
  <c r="CW29" i="1" s="1"/>
  <c r="V29" i="1" s="1"/>
  <c r="AJ29" i="1"/>
  <c r="CX29" i="1" s="1"/>
  <c r="W29" i="1" s="1"/>
  <c r="CQ29" i="1"/>
  <c r="P29" i="1" s="1"/>
  <c r="CS29" i="1"/>
  <c r="R29" i="1" s="1"/>
  <c r="GK29" i="1" s="1"/>
  <c r="FR29" i="1"/>
  <c r="GL29" i="1"/>
  <c r="GO29" i="1"/>
  <c r="GP29" i="1"/>
  <c r="GV29" i="1"/>
  <c r="GX29" i="1"/>
  <c r="C30" i="1"/>
  <c r="D30" i="1"/>
  <c r="AC30" i="1"/>
  <c r="AE30" i="1"/>
  <c r="AD30" i="1" s="1"/>
  <c r="CR30" i="1" s="1"/>
  <c r="Q30" i="1" s="1"/>
  <c r="AF30" i="1"/>
  <c r="AG30" i="1"/>
  <c r="CU30" i="1" s="1"/>
  <c r="T30" i="1" s="1"/>
  <c r="AH30" i="1"/>
  <c r="AI30" i="1"/>
  <c r="CW30" i="1" s="1"/>
  <c r="V30" i="1" s="1"/>
  <c r="AJ30" i="1"/>
  <c r="CT30" i="1"/>
  <c r="S30" i="1" s="1"/>
  <c r="CV30" i="1"/>
  <c r="U30" i="1" s="1"/>
  <c r="CX30" i="1"/>
  <c r="W30" i="1" s="1"/>
  <c r="FR30" i="1"/>
  <c r="GL30" i="1"/>
  <c r="GO30" i="1"/>
  <c r="GP30" i="1"/>
  <c r="GV30" i="1"/>
  <c r="GX30" i="1" s="1"/>
  <c r="C31" i="1"/>
  <c r="D31" i="1"/>
  <c r="AC31" i="1"/>
  <c r="AE31" i="1"/>
  <c r="AF31" i="1"/>
  <c r="AG31" i="1"/>
  <c r="CU31" i="1" s="1"/>
  <c r="T31" i="1" s="1"/>
  <c r="AH31" i="1"/>
  <c r="H72" i="6" s="1"/>
  <c r="AI31" i="1"/>
  <c r="CW31" i="1" s="1"/>
  <c r="V31" i="1" s="1"/>
  <c r="AJ31" i="1"/>
  <c r="CX31" i="1"/>
  <c r="W31" i="1" s="1"/>
  <c r="FR31" i="1"/>
  <c r="GL31" i="1"/>
  <c r="GO31" i="1"/>
  <c r="GP31" i="1"/>
  <c r="GV31" i="1"/>
  <c r="GX31" i="1" s="1"/>
  <c r="C32" i="1"/>
  <c r="D32" i="1"/>
  <c r="AC32" i="1"/>
  <c r="AE32" i="1"/>
  <c r="AD32" i="1" s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R32" i="1"/>
  <c r="Q32" i="1" s="1"/>
  <c r="CT32" i="1"/>
  <c r="S32" i="1" s="1"/>
  <c r="CX32" i="1"/>
  <c r="W32" i="1" s="1"/>
  <c r="FR32" i="1"/>
  <c r="GL32" i="1"/>
  <c r="GO32" i="1"/>
  <c r="GP32" i="1"/>
  <c r="GV32" i="1"/>
  <c r="GX32" i="1" s="1"/>
  <c r="C33" i="1"/>
  <c r="D33" i="1"/>
  <c r="AC33" i="1"/>
  <c r="AE33" i="1"/>
  <c r="AF33" i="1"/>
  <c r="AG33" i="1"/>
  <c r="CU33" i="1" s="1"/>
  <c r="T33" i="1" s="1"/>
  <c r="AH33" i="1"/>
  <c r="H80" i="6" s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 s="1"/>
  <c r="C34" i="1"/>
  <c r="D34" i="1"/>
  <c r="AC34" i="1"/>
  <c r="AE34" i="1"/>
  <c r="AF34" i="1"/>
  <c r="CT34" i="1" s="1"/>
  <c r="S34" i="1" s="1"/>
  <c r="AG34" i="1"/>
  <c r="CU34" i="1" s="1"/>
  <c r="T34" i="1" s="1"/>
  <c r="AH34" i="1"/>
  <c r="AI34" i="1"/>
  <c r="CW34" i="1" s="1"/>
  <c r="V34" i="1" s="1"/>
  <c r="AJ34" i="1"/>
  <c r="CX34" i="1" s="1"/>
  <c r="W34" i="1" s="1"/>
  <c r="CV34" i="1"/>
  <c r="U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AI35" i="1"/>
  <c r="CW35" i="1" s="1"/>
  <c r="V35" i="1" s="1"/>
  <c r="AJ35" i="1"/>
  <c r="CX35" i="1"/>
  <c r="W35" i="1" s="1"/>
  <c r="FR35" i="1"/>
  <c r="GL35" i="1"/>
  <c r="GN35" i="1"/>
  <c r="GP35" i="1"/>
  <c r="GV35" i="1"/>
  <c r="GX35" i="1" s="1"/>
  <c r="C36" i="1"/>
  <c r="D36" i="1"/>
  <c r="AC36" i="1"/>
  <c r="AE36" i="1"/>
  <c r="AF36" i="1"/>
  <c r="AG36" i="1"/>
  <c r="CU36" i="1" s="1"/>
  <c r="T36" i="1" s="1"/>
  <c r="AH36" i="1"/>
  <c r="AI36" i="1"/>
  <c r="CW36" i="1" s="1"/>
  <c r="V36" i="1" s="1"/>
  <c r="AJ36" i="1"/>
  <c r="CT36" i="1"/>
  <c r="S36" i="1" s="1"/>
  <c r="CV36" i="1"/>
  <c r="U36" i="1" s="1"/>
  <c r="CX36" i="1"/>
  <c r="W36" i="1" s="1"/>
  <c r="FR36" i="1"/>
  <c r="GL36" i="1"/>
  <c r="GO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CT37" i="1"/>
  <c r="S37" i="1" s="1"/>
  <c r="CV37" i="1"/>
  <c r="U37" i="1" s="1"/>
  <c r="CX37" i="1"/>
  <c r="W37" i="1" s="1"/>
  <c r="FR37" i="1"/>
  <c r="GL37" i="1"/>
  <c r="GO37" i="1"/>
  <c r="GP37" i="1"/>
  <c r="GV37" i="1"/>
  <c r="GX37" i="1" s="1"/>
  <c r="C38" i="1"/>
  <c r="D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AC39" i="1"/>
  <c r="CQ39" i="1" s="1"/>
  <c r="P39" i="1" s="1"/>
  <c r="AE39" i="1"/>
  <c r="AF39" i="1"/>
  <c r="AG39" i="1"/>
  <c r="CU39" i="1" s="1"/>
  <c r="T39" i="1" s="1"/>
  <c r="AH39" i="1"/>
  <c r="CV39" i="1" s="1"/>
  <c r="U39" i="1" s="1"/>
  <c r="AI39" i="1"/>
  <c r="AJ39" i="1"/>
  <c r="CX39" i="1" s="1"/>
  <c r="W39" i="1" s="1"/>
  <c r="CT39" i="1"/>
  <c r="S39" i="1" s="1"/>
  <c r="CW39" i="1"/>
  <c r="V39" i="1" s="1"/>
  <c r="FR39" i="1"/>
  <c r="GL39" i="1"/>
  <c r="GO39" i="1"/>
  <c r="GP39" i="1"/>
  <c r="GV39" i="1"/>
  <c r="GX39" i="1"/>
  <c r="C40" i="1"/>
  <c r="D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Q40" i="1"/>
  <c r="P40" i="1" s="1"/>
  <c r="CS40" i="1"/>
  <c r="R40" i="1" s="1"/>
  <c r="GK40" i="1" s="1"/>
  <c r="CU40" i="1"/>
  <c r="T40" i="1" s="1"/>
  <c r="CW40" i="1"/>
  <c r="V40" i="1" s="1"/>
  <c r="CX40" i="1"/>
  <c r="W40" i="1" s="1"/>
  <c r="FR40" i="1"/>
  <c r="GL40" i="1"/>
  <c r="GO40" i="1"/>
  <c r="GP40" i="1"/>
  <c r="GV40" i="1"/>
  <c r="GX40" i="1"/>
  <c r="C41" i="1"/>
  <c r="D41" i="1"/>
  <c r="AC41" i="1"/>
  <c r="AE41" i="1"/>
  <c r="CS41" i="1" s="1"/>
  <c r="R41" i="1" s="1"/>
  <c r="AF41" i="1"/>
  <c r="AG41" i="1"/>
  <c r="CU41" i="1" s="1"/>
  <c r="T41" i="1" s="1"/>
  <c r="AH41" i="1"/>
  <c r="AI41" i="1"/>
  <c r="AJ41" i="1"/>
  <c r="CX41" i="1" s="1"/>
  <c r="W41" i="1" s="1"/>
  <c r="CQ41" i="1"/>
  <c r="P41" i="1" s="1"/>
  <c r="CW41" i="1"/>
  <c r="V41" i="1" s="1"/>
  <c r="FR41" i="1"/>
  <c r="GL41" i="1"/>
  <c r="GO41" i="1"/>
  <c r="GP41" i="1"/>
  <c r="GV41" i="1"/>
  <c r="GX41" i="1"/>
  <c r="C42" i="1"/>
  <c r="D42" i="1"/>
  <c r="AC42" i="1"/>
  <c r="AD42" i="1"/>
  <c r="CR42" i="1" s="1"/>
  <c r="Q42" i="1" s="1"/>
  <c r="AE42" i="1"/>
  <c r="AF42" i="1"/>
  <c r="CT42" i="1" s="1"/>
  <c r="S42" i="1" s="1"/>
  <c r="AG42" i="1"/>
  <c r="AH42" i="1"/>
  <c r="CV42" i="1" s="1"/>
  <c r="U42" i="1" s="1"/>
  <c r="AI42" i="1"/>
  <c r="AJ42" i="1"/>
  <c r="CQ42" i="1"/>
  <c r="P42" i="1" s="1"/>
  <c r="CS42" i="1"/>
  <c r="R42" i="1" s="1"/>
  <c r="GK42" i="1" s="1"/>
  <c r="CU42" i="1"/>
  <c r="T42" i="1" s="1"/>
  <c r="CW42" i="1"/>
  <c r="V42" i="1" s="1"/>
  <c r="CX42" i="1"/>
  <c r="W42" i="1" s="1"/>
  <c r="FR42" i="1"/>
  <c r="GL42" i="1"/>
  <c r="GO42" i="1"/>
  <c r="GP42" i="1"/>
  <c r="GV42" i="1"/>
  <c r="GX42" i="1"/>
  <c r="C43" i="1"/>
  <c r="D43" i="1"/>
  <c r="AC43" i="1"/>
  <c r="CQ43" i="1" s="1"/>
  <c r="P43" i="1" s="1"/>
  <c r="AE43" i="1"/>
  <c r="AD43" i="1" s="1"/>
  <c r="CR43" i="1" s="1"/>
  <c r="Q43" i="1" s="1"/>
  <c r="AF43" i="1"/>
  <c r="AG43" i="1"/>
  <c r="AH43" i="1"/>
  <c r="AI43" i="1"/>
  <c r="AJ43" i="1"/>
  <c r="CX43" i="1" s="1"/>
  <c r="W43" i="1" s="1"/>
  <c r="CS43" i="1"/>
  <c r="R43" i="1" s="1"/>
  <c r="GK43" i="1" s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AC44" i="1"/>
  <c r="AE44" i="1"/>
  <c r="AD44" i="1" s="1"/>
  <c r="CR44" i="1" s="1"/>
  <c r="Q44" i="1" s="1"/>
  <c r="AF44" i="1"/>
  <c r="AG44" i="1"/>
  <c r="CU44" i="1" s="1"/>
  <c r="T44" i="1" s="1"/>
  <c r="AH44" i="1"/>
  <c r="CV44" i="1" s="1"/>
  <c r="U44" i="1" s="1"/>
  <c r="AI44" i="1"/>
  <c r="CW44" i="1" s="1"/>
  <c r="V44" i="1" s="1"/>
  <c r="AJ44" i="1"/>
  <c r="CQ44" i="1"/>
  <c r="P44" i="1" s="1"/>
  <c r="CT44" i="1"/>
  <c r="S44" i="1" s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D45" i="1" s="1"/>
  <c r="CR45" i="1" s="1"/>
  <c r="Q45" i="1" s="1"/>
  <c r="AF45" i="1"/>
  <c r="AG45" i="1"/>
  <c r="CU45" i="1" s="1"/>
  <c r="T45" i="1" s="1"/>
  <c r="AH45" i="1"/>
  <c r="AI45" i="1"/>
  <c r="AJ45" i="1"/>
  <c r="CX45" i="1" s="1"/>
  <c r="W45" i="1" s="1"/>
  <c r="CQ45" i="1"/>
  <c r="P45" i="1" s="1"/>
  <c r="CW45" i="1"/>
  <c r="V45" i="1" s="1"/>
  <c r="FR45" i="1"/>
  <c r="GL45" i="1"/>
  <c r="GO45" i="1"/>
  <c r="GP45" i="1"/>
  <c r="GV45" i="1"/>
  <c r="GX45" i="1" s="1"/>
  <c r="C46" i="1"/>
  <c r="D46" i="1"/>
  <c r="AC46" i="1"/>
  <c r="AE46" i="1"/>
  <c r="AD46" i="1" s="1"/>
  <c r="AF46" i="1"/>
  <c r="CT46" i="1" s="1"/>
  <c r="S46" i="1" s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W46" i="1"/>
  <c r="V46" i="1" s="1"/>
  <c r="FR46" i="1"/>
  <c r="GL46" i="1"/>
  <c r="GO46" i="1"/>
  <c r="GP46" i="1"/>
  <c r="GV46" i="1"/>
  <c r="GX46" i="1" s="1"/>
  <c r="C47" i="1"/>
  <c r="D47" i="1"/>
  <c r="T47" i="1"/>
  <c r="AC47" i="1"/>
  <c r="CQ47" i="1" s="1"/>
  <c r="P47" i="1" s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U47" i="1"/>
  <c r="CW47" i="1"/>
  <c r="V47" i="1" s="1"/>
  <c r="FR47" i="1"/>
  <c r="GL47" i="1"/>
  <c r="GO47" i="1"/>
  <c r="GP47" i="1"/>
  <c r="GV47" i="1"/>
  <c r="GX47" i="1" s="1"/>
  <c r="C48" i="1"/>
  <c r="D48" i="1"/>
  <c r="AC48" i="1"/>
  <c r="CQ48" i="1" s="1"/>
  <c r="P48" i="1" s="1"/>
  <c r="AE48" i="1"/>
  <c r="AD48" i="1" s="1"/>
  <c r="AF48" i="1"/>
  <c r="CT48" i="1" s="1"/>
  <c r="S48" i="1" s="1"/>
  <c r="AG48" i="1"/>
  <c r="AH48" i="1"/>
  <c r="AI48" i="1"/>
  <c r="CW48" i="1" s="1"/>
  <c r="V48" i="1" s="1"/>
  <c r="AJ48" i="1"/>
  <c r="CX48" i="1" s="1"/>
  <c r="W48" i="1" s="1"/>
  <c r="CU48" i="1"/>
  <c r="T48" i="1" s="1"/>
  <c r="CV48" i="1"/>
  <c r="U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AJ49" i="1"/>
  <c r="CW49" i="1"/>
  <c r="V49" i="1" s="1"/>
  <c r="CX49" i="1"/>
  <c r="W49" i="1" s="1"/>
  <c r="FR49" i="1"/>
  <c r="GL49" i="1"/>
  <c r="GO49" i="1"/>
  <c r="GP49" i="1"/>
  <c r="GV49" i="1"/>
  <c r="GX49" i="1"/>
  <c r="C50" i="1"/>
  <c r="D50" i="1"/>
  <c r="AC50" i="1"/>
  <c r="AE50" i="1"/>
  <c r="CS50" i="1" s="1"/>
  <c r="R50" i="1" s="1"/>
  <c r="GK50" i="1" s="1"/>
  <c r="AF50" i="1"/>
  <c r="CT50" i="1" s="1"/>
  <c r="S50" i="1" s="1"/>
  <c r="AG50" i="1"/>
  <c r="AH50" i="1"/>
  <c r="CV50" i="1" s="1"/>
  <c r="U50" i="1" s="1"/>
  <c r="AI50" i="1"/>
  <c r="CW50" i="1" s="1"/>
  <c r="V50" i="1" s="1"/>
  <c r="AJ50" i="1"/>
  <c r="CX50" i="1" s="1"/>
  <c r="W50" i="1" s="1"/>
  <c r="CQ50" i="1"/>
  <c r="P50" i="1" s="1"/>
  <c r="CU50" i="1"/>
  <c r="T50" i="1" s="1"/>
  <c r="FR50" i="1"/>
  <c r="GL50" i="1"/>
  <c r="GO50" i="1"/>
  <c r="GP50" i="1"/>
  <c r="GV50" i="1"/>
  <c r="GX50" i="1" s="1"/>
  <c r="C51" i="1"/>
  <c r="D51" i="1"/>
  <c r="AC51" i="1"/>
  <c r="CQ51" i="1" s="1"/>
  <c r="P51" i="1" s="1"/>
  <c r="AE51" i="1"/>
  <c r="AF51" i="1"/>
  <c r="AG51" i="1"/>
  <c r="CU51" i="1" s="1"/>
  <c r="T51" i="1" s="1"/>
  <c r="AH51" i="1"/>
  <c r="AI51" i="1"/>
  <c r="CW51" i="1" s="1"/>
  <c r="V51" i="1" s="1"/>
  <c r="AJ51" i="1"/>
  <c r="CX51" i="1" s="1"/>
  <c r="W51" i="1" s="1"/>
  <c r="FR51" i="1"/>
  <c r="GL51" i="1"/>
  <c r="GO51" i="1"/>
  <c r="GP51" i="1"/>
  <c r="GV51" i="1"/>
  <c r="GX51" i="1"/>
  <c r="C52" i="1"/>
  <c r="D52" i="1"/>
  <c r="AC52" i="1"/>
  <c r="CQ52" i="1" s="1"/>
  <c r="P52" i="1" s="1"/>
  <c r="AE52" i="1"/>
  <c r="CS52" i="1" s="1"/>
  <c r="R52" i="1" s="1"/>
  <c r="GK52" i="1" s="1"/>
  <c r="AF52" i="1"/>
  <c r="CT52" i="1" s="1"/>
  <c r="S52" i="1" s="1"/>
  <c r="AG52" i="1"/>
  <c r="CU52" i="1" s="1"/>
  <c r="T52" i="1" s="1"/>
  <c r="AH52" i="1"/>
  <c r="CV52" i="1" s="1"/>
  <c r="U52" i="1" s="1"/>
  <c r="AI52" i="1"/>
  <c r="CW52" i="1" s="1"/>
  <c r="V52" i="1" s="1"/>
  <c r="AJ52" i="1"/>
  <c r="CX52" i="1" s="1"/>
  <c r="W52" i="1" s="1"/>
  <c r="FR52" i="1"/>
  <c r="GL52" i="1"/>
  <c r="GO52" i="1"/>
  <c r="GP52" i="1"/>
  <c r="GV52" i="1"/>
  <c r="GX52" i="1" s="1"/>
  <c r="C53" i="1"/>
  <c r="D53" i="1"/>
  <c r="AC53" i="1"/>
  <c r="CQ53" i="1" s="1"/>
  <c r="P53" i="1" s="1"/>
  <c r="AE53" i="1"/>
  <c r="AF53" i="1"/>
  <c r="AG53" i="1"/>
  <c r="CU53" i="1" s="1"/>
  <c r="T53" i="1" s="1"/>
  <c r="AH53" i="1"/>
  <c r="AI53" i="1"/>
  <c r="CW53" i="1" s="1"/>
  <c r="V53" i="1" s="1"/>
  <c r="AJ53" i="1"/>
  <c r="CX53" i="1" s="1"/>
  <c r="W53" i="1" s="1"/>
  <c r="FR53" i="1"/>
  <c r="GL53" i="1"/>
  <c r="GO53" i="1"/>
  <c r="GP53" i="1"/>
  <c r="GV53" i="1"/>
  <c r="GX53" i="1"/>
  <c r="C54" i="1"/>
  <c r="D54" i="1"/>
  <c r="AC54" i="1"/>
  <c r="AD54" i="1"/>
  <c r="CR54" i="1" s="1"/>
  <c r="Q54" i="1" s="1"/>
  <c r="AE54" i="1"/>
  <c r="AF54" i="1"/>
  <c r="CT54" i="1" s="1"/>
  <c r="S54" i="1" s="1"/>
  <c r="AG54" i="1"/>
  <c r="CU54" i="1" s="1"/>
  <c r="T54" i="1" s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W54" i="1"/>
  <c r="V54" i="1" s="1"/>
  <c r="FR54" i="1"/>
  <c r="GL54" i="1"/>
  <c r="GO54" i="1"/>
  <c r="GP54" i="1"/>
  <c r="GV54" i="1"/>
  <c r="GX54" i="1"/>
  <c r="C55" i="1"/>
  <c r="D55" i="1"/>
  <c r="AC55" i="1"/>
  <c r="AD55" i="1"/>
  <c r="AE55" i="1"/>
  <c r="AF55" i="1"/>
  <c r="AG55" i="1"/>
  <c r="CU55" i="1" s="1"/>
  <c r="T55" i="1" s="1"/>
  <c r="AH55" i="1"/>
  <c r="AI55" i="1"/>
  <c r="AJ55" i="1"/>
  <c r="CX55" i="1" s="1"/>
  <c r="W55" i="1" s="1"/>
  <c r="CQ55" i="1"/>
  <c r="P55" i="1" s="1"/>
  <c r="CS55" i="1"/>
  <c r="R55" i="1" s="1"/>
  <c r="GK55" i="1" s="1"/>
  <c r="CW55" i="1"/>
  <c r="V55" i="1" s="1"/>
  <c r="FR55" i="1"/>
  <c r="GL55" i="1"/>
  <c r="GO55" i="1"/>
  <c r="GP55" i="1"/>
  <c r="GV55" i="1"/>
  <c r="GX55" i="1"/>
  <c r="C56" i="1"/>
  <c r="D56" i="1"/>
  <c r="AC56" i="1"/>
  <c r="CQ56" i="1" s="1"/>
  <c r="P56" i="1" s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AJ57" i="1"/>
  <c r="CX57" i="1" s="1"/>
  <c r="W57" i="1" s="1"/>
  <c r="CU57" i="1"/>
  <c r="T57" i="1" s="1"/>
  <c r="CW57" i="1"/>
  <c r="V57" i="1" s="1"/>
  <c r="FR57" i="1"/>
  <c r="GL57" i="1"/>
  <c r="GN57" i="1"/>
  <c r="GP57" i="1"/>
  <c r="GV57" i="1"/>
  <c r="GX57" i="1"/>
  <c r="C58" i="1"/>
  <c r="D58" i="1"/>
  <c r="AC58" i="1"/>
  <c r="AD58" i="1"/>
  <c r="CR58" i="1" s="1"/>
  <c r="Q58" i="1" s="1"/>
  <c r="AE58" i="1"/>
  <c r="AF58" i="1"/>
  <c r="CT58" i="1" s="1"/>
  <c r="S58" i="1" s="1"/>
  <c r="AG58" i="1"/>
  <c r="CU58" i="1" s="1"/>
  <c r="T58" i="1" s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GK58" i="1" s="1"/>
  <c r="CW58" i="1"/>
  <c r="V58" i="1" s="1"/>
  <c r="FR58" i="1"/>
  <c r="GL58" i="1"/>
  <c r="GN58" i="1"/>
  <c r="GP58" i="1"/>
  <c r="GV58" i="1"/>
  <c r="GX58" i="1"/>
  <c r="C59" i="1"/>
  <c r="D59" i="1"/>
  <c r="AC59" i="1"/>
  <c r="CQ59" i="1" s="1"/>
  <c r="P59" i="1" s="1"/>
  <c r="AE59" i="1"/>
  <c r="AD59" i="1" s="1"/>
  <c r="AF59" i="1"/>
  <c r="AG59" i="1"/>
  <c r="AH59" i="1"/>
  <c r="AI59" i="1"/>
  <c r="CW59" i="1" s="1"/>
  <c r="V59" i="1" s="1"/>
  <c r="AJ59" i="1"/>
  <c r="CX59" i="1" s="1"/>
  <c r="W59" i="1" s="1"/>
  <c r="CU59" i="1"/>
  <c r="T59" i="1" s="1"/>
  <c r="FR59" i="1"/>
  <c r="GL59" i="1"/>
  <c r="GN59" i="1"/>
  <c r="GP59" i="1"/>
  <c r="GV59" i="1"/>
  <c r="GX59" i="1" s="1"/>
  <c r="C60" i="1"/>
  <c r="D60" i="1"/>
  <c r="AC60" i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CV60" i="1" s="1"/>
  <c r="U60" i="1" s="1"/>
  <c r="AI60" i="1"/>
  <c r="AJ60" i="1"/>
  <c r="CX60" i="1" s="1"/>
  <c r="W60" i="1" s="1"/>
  <c r="CQ60" i="1"/>
  <c r="P60" i="1" s="1"/>
  <c r="CW60" i="1"/>
  <c r="V60" i="1" s="1"/>
  <c r="FR60" i="1"/>
  <c r="GL60" i="1"/>
  <c r="GN60" i="1"/>
  <c r="GO60" i="1"/>
  <c r="GV60" i="1"/>
  <c r="GX60" i="1" s="1"/>
  <c r="C61" i="1"/>
  <c r="D61" i="1"/>
  <c r="AC61" i="1"/>
  <c r="AE61" i="1"/>
  <c r="AD61" i="1" s="1"/>
  <c r="CR61" i="1" s="1"/>
  <c r="Q61" i="1" s="1"/>
  <c r="AF61" i="1"/>
  <c r="AG61" i="1"/>
  <c r="CU61" i="1" s="1"/>
  <c r="T61" i="1" s="1"/>
  <c r="AH61" i="1"/>
  <c r="AI61" i="1"/>
  <c r="AJ61" i="1"/>
  <c r="CX61" i="1" s="1"/>
  <c r="W61" i="1" s="1"/>
  <c r="CQ61" i="1"/>
  <c r="P61" i="1" s="1"/>
  <c r="CW61" i="1"/>
  <c r="V61" i="1" s="1"/>
  <c r="FR61" i="1"/>
  <c r="GL61" i="1"/>
  <c r="GN61" i="1"/>
  <c r="GO61" i="1"/>
  <c r="GV61" i="1"/>
  <c r="GX61" i="1" s="1"/>
  <c r="C62" i="1"/>
  <c r="D62" i="1"/>
  <c r="AC62" i="1"/>
  <c r="AE62" i="1"/>
  <c r="AD62" i="1" s="1"/>
  <c r="CR62" i="1" s="1"/>
  <c r="Q62" i="1" s="1"/>
  <c r="AF62" i="1"/>
  <c r="CT62" i="1" s="1"/>
  <c r="S62" i="1" s="1"/>
  <c r="AG62" i="1"/>
  <c r="CU62" i="1" s="1"/>
  <c r="T62" i="1" s="1"/>
  <c r="AH62" i="1"/>
  <c r="CV62" i="1" s="1"/>
  <c r="U62" i="1" s="1"/>
  <c r="AI62" i="1"/>
  <c r="AJ62" i="1"/>
  <c r="CX62" i="1" s="1"/>
  <c r="W62" i="1" s="1"/>
  <c r="CQ62" i="1"/>
  <c r="P62" i="1" s="1"/>
  <c r="CW62" i="1"/>
  <c r="V62" i="1" s="1"/>
  <c r="FR62" i="1"/>
  <c r="GL62" i="1"/>
  <c r="GN62" i="1"/>
  <c r="GO62" i="1"/>
  <c r="GV62" i="1"/>
  <c r="GX62" i="1" s="1"/>
  <c r="C63" i="1"/>
  <c r="D63" i="1"/>
  <c r="AC63" i="1"/>
  <c r="AE63" i="1"/>
  <c r="AD63" i="1" s="1"/>
  <c r="CR63" i="1" s="1"/>
  <c r="Q63" i="1" s="1"/>
  <c r="AF63" i="1"/>
  <c r="AG63" i="1"/>
  <c r="CU63" i="1" s="1"/>
  <c r="T63" i="1" s="1"/>
  <c r="AH63" i="1"/>
  <c r="AI63" i="1"/>
  <c r="AJ63" i="1"/>
  <c r="CX63" i="1" s="1"/>
  <c r="W63" i="1" s="1"/>
  <c r="CQ63" i="1"/>
  <c r="P63" i="1" s="1"/>
  <c r="CW63" i="1"/>
  <c r="V63" i="1" s="1"/>
  <c r="FR63" i="1"/>
  <c r="GL63" i="1"/>
  <c r="GN63" i="1"/>
  <c r="GO63" i="1"/>
  <c r="GV63" i="1"/>
  <c r="GX63" i="1" s="1"/>
  <c r="C64" i="1"/>
  <c r="D64" i="1"/>
  <c r="AC64" i="1"/>
  <c r="AE64" i="1"/>
  <c r="AD64" i="1" s="1"/>
  <c r="CR64" i="1" s="1"/>
  <c r="Q64" i="1" s="1"/>
  <c r="AF64" i="1"/>
  <c r="CT64" i="1" s="1"/>
  <c r="S64" i="1" s="1"/>
  <c r="AG64" i="1"/>
  <c r="CU64" i="1" s="1"/>
  <c r="T64" i="1" s="1"/>
  <c r="AH64" i="1"/>
  <c r="CV64" i="1" s="1"/>
  <c r="U64" i="1" s="1"/>
  <c r="AI64" i="1"/>
  <c r="AJ64" i="1"/>
  <c r="CX64" i="1" s="1"/>
  <c r="W64" i="1" s="1"/>
  <c r="CQ64" i="1"/>
  <c r="P64" i="1" s="1"/>
  <c r="CW64" i="1"/>
  <c r="V64" i="1" s="1"/>
  <c r="FR64" i="1"/>
  <c r="GL64" i="1"/>
  <c r="GN64" i="1"/>
  <c r="GO64" i="1"/>
  <c r="GV64" i="1"/>
  <c r="GX64" i="1" s="1"/>
  <c r="C65" i="1"/>
  <c r="D65" i="1"/>
  <c r="P65" i="1"/>
  <c r="AC65" i="1"/>
  <c r="AE65" i="1"/>
  <c r="AD65" i="1" s="1"/>
  <c r="CR65" i="1" s="1"/>
  <c r="Q65" i="1" s="1"/>
  <c r="AF65" i="1"/>
  <c r="AG65" i="1"/>
  <c r="AH65" i="1"/>
  <c r="AI65" i="1"/>
  <c r="AJ65" i="1"/>
  <c r="CX65" i="1" s="1"/>
  <c r="W65" i="1" s="1"/>
  <c r="CQ65" i="1"/>
  <c r="CU65" i="1"/>
  <c r="T65" i="1" s="1"/>
  <c r="CW65" i="1"/>
  <c r="V65" i="1" s="1"/>
  <c r="FR65" i="1"/>
  <c r="GL65" i="1"/>
  <c r="GN65" i="1"/>
  <c r="GO65" i="1"/>
  <c r="GV65" i="1"/>
  <c r="GX65" i="1"/>
  <c r="AC66" i="1"/>
  <c r="AE66" i="1"/>
  <c r="AD66" i="1" s="1"/>
  <c r="CR66" i="1" s="1"/>
  <c r="Q66" i="1" s="1"/>
  <c r="AF66" i="1"/>
  <c r="CT66" i="1" s="1"/>
  <c r="S66" i="1" s="1"/>
  <c r="AG66" i="1"/>
  <c r="CU66" i="1" s="1"/>
  <c r="T66" i="1" s="1"/>
  <c r="AH66" i="1"/>
  <c r="CV66" i="1" s="1"/>
  <c r="U66" i="1" s="1"/>
  <c r="AI66" i="1"/>
  <c r="AJ66" i="1"/>
  <c r="CX66" i="1" s="1"/>
  <c r="W66" i="1" s="1"/>
  <c r="CQ66" i="1"/>
  <c r="P66" i="1" s="1"/>
  <c r="CW66" i="1"/>
  <c r="V66" i="1" s="1"/>
  <c r="FR66" i="1"/>
  <c r="GL66" i="1"/>
  <c r="GO66" i="1"/>
  <c r="GP66" i="1"/>
  <c r="GV66" i="1"/>
  <c r="GX66" i="1" s="1"/>
  <c r="AC67" i="1"/>
  <c r="CQ67" i="1" s="1"/>
  <c r="P67" i="1" s="1"/>
  <c r="U193" i="6" s="1"/>
  <c r="AE67" i="1"/>
  <c r="AD67" i="1" s="1"/>
  <c r="CR67" i="1" s="1"/>
  <c r="Q67" i="1" s="1"/>
  <c r="AF67" i="1"/>
  <c r="CT67" i="1" s="1"/>
  <c r="S67" i="1" s="1"/>
  <c r="AG67" i="1"/>
  <c r="GW193" i="6" s="1"/>
  <c r="AH67" i="1"/>
  <c r="CV67" i="1" s="1"/>
  <c r="U67" i="1" s="1"/>
  <c r="AI67" i="1"/>
  <c r="AJ67" i="1"/>
  <c r="CX67" i="1" s="1"/>
  <c r="W67" i="1" s="1"/>
  <c r="CU67" i="1"/>
  <c r="T67" i="1" s="1"/>
  <c r="CW67" i="1"/>
  <c r="V67" i="1" s="1"/>
  <c r="FR67" i="1"/>
  <c r="GL67" i="1"/>
  <c r="GO67" i="1"/>
  <c r="GP67" i="1"/>
  <c r="GV67" i="1"/>
  <c r="GX67" i="1"/>
  <c r="AC68" i="1"/>
  <c r="AE68" i="1"/>
  <c r="AD68" i="1" s="1"/>
  <c r="CR68" i="1" s="1"/>
  <c r="Q68" i="1" s="1"/>
  <c r="AF68" i="1"/>
  <c r="CT68" i="1" s="1"/>
  <c r="S68" i="1" s="1"/>
  <c r="AG68" i="1"/>
  <c r="CU68" i="1" s="1"/>
  <c r="T68" i="1" s="1"/>
  <c r="AH68" i="1"/>
  <c r="CV68" i="1" s="1"/>
  <c r="U68" i="1" s="1"/>
  <c r="AI68" i="1"/>
  <c r="AJ68" i="1"/>
  <c r="CX68" i="1" s="1"/>
  <c r="W68" i="1" s="1"/>
  <c r="CQ68" i="1"/>
  <c r="P68" i="1" s="1"/>
  <c r="CW68" i="1"/>
  <c r="V68" i="1" s="1"/>
  <c r="FR68" i="1"/>
  <c r="GL68" i="1"/>
  <c r="GO68" i="1"/>
  <c r="GP68" i="1"/>
  <c r="GV68" i="1"/>
  <c r="GX68" i="1" s="1"/>
  <c r="AC69" i="1"/>
  <c r="CQ69" i="1" s="1"/>
  <c r="P69" i="1" s="1"/>
  <c r="U196" i="6" s="1"/>
  <c r="AD69" i="1"/>
  <c r="CR69" i="1" s="1"/>
  <c r="Q69" i="1" s="1"/>
  <c r="AE69" i="1"/>
  <c r="AF69" i="1"/>
  <c r="CT69" i="1" s="1"/>
  <c r="S69" i="1" s="1"/>
  <c r="AG69" i="1"/>
  <c r="GW196" i="6" s="1"/>
  <c r="AH69" i="1"/>
  <c r="CV69" i="1" s="1"/>
  <c r="U69" i="1" s="1"/>
  <c r="AI69" i="1"/>
  <c r="AJ69" i="1"/>
  <c r="CX69" i="1" s="1"/>
  <c r="W69" i="1" s="1"/>
  <c r="CS69" i="1"/>
  <c r="R69" i="1" s="1"/>
  <c r="CU69" i="1"/>
  <c r="T69" i="1" s="1"/>
  <c r="CW69" i="1"/>
  <c r="V69" i="1" s="1"/>
  <c r="FR69" i="1"/>
  <c r="GL69" i="1"/>
  <c r="GO69" i="1"/>
  <c r="GP69" i="1"/>
  <c r="GV69" i="1"/>
  <c r="GX69" i="1"/>
  <c r="AC70" i="1"/>
  <c r="AE70" i="1"/>
  <c r="AD70" i="1" s="1"/>
  <c r="CR70" i="1" s="1"/>
  <c r="Q70" i="1" s="1"/>
  <c r="AF70" i="1"/>
  <c r="AG70" i="1"/>
  <c r="CU70" i="1" s="1"/>
  <c r="T70" i="1" s="1"/>
  <c r="AH70" i="1"/>
  <c r="CV70" i="1" s="1"/>
  <c r="U70" i="1" s="1"/>
  <c r="AI70" i="1"/>
  <c r="CW70" i="1" s="1"/>
  <c r="V70" i="1" s="1"/>
  <c r="AJ70" i="1"/>
  <c r="CX70" i="1" s="1"/>
  <c r="W70" i="1" s="1"/>
  <c r="CQ70" i="1"/>
  <c r="P70" i="1" s="1"/>
  <c r="CS70" i="1"/>
  <c r="R70" i="1" s="1"/>
  <c r="GK70" i="1" s="1"/>
  <c r="CT70" i="1"/>
  <c r="S70" i="1" s="1"/>
  <c r="FR70" i="1"/>
  <c r="GL70" i="1"/>
  <c r="GO70" i="1"/>
  <c r="GP70" i="1"/>
  <c r="GV70" i="1"/>
  <c r="GX70" i="1"/>
  <c r="AC71" i="1"/>
  <c r="CQ71" i="1" s="1"/>
  <c r="P71" i="1" s="1"/>
  <c r="AE71" i="1"/>
  <c r="CS71" i="1" s="1"/>
  <c r="R71" i="1" s="1"/>
  <c r="GK71" i="1" s="1"/>
  <c r="AF71" i="1"/>
  <c r="CT71" i="1" s="1"/>
  <c r="S71" i="1" s="1"/>
  <c r="AG71" i="1"/>
  <c r="GW199" i="6" s="1"/>
  <c r="AH71" i="1"/>
  <c r="CV71" i="1" s="1"/>
  <c r="U71" i="1" s="1"/>
  <c r="AI71" i="1"/>
  <c r="AJ71" i="1"/>
  <c r="CX71" i="1" s="1"/>
  <c r="W71" i="1" s="1"/>
  <c r="CU71" i="1"/>
  <c r="T71" i="1" s="1"/>
  <c r="CW71" i="1"/>
  <c r="V71" i="1" s="1"/>
  <c r="FR71" i="1"/>
  <c r="GL71" i="1"/>
  <c r="GO71" i="1"/>
  <c r="GP71" i="1"/>
  <c r="GV71" i="1"/>
  <c r="GX71" i="1" s="1"/>
  <c r="AC72" i="1"/>
  <c r="AE72" i="1"/>
  <c r="AD72" i="1" s="1"/>
  <c r="CR72" i="1" s="1"/>
  <c r="Q72" i="1" s="1"/>
  <c r="AF72" i="1"/>
  <c r="CT72" i="1" s="1"/>
  <c r="S72" i="1" s="1"/>
  <c r="AG72" i="1"/>
  <c r="AH72" i="1"/>
  <c r="CV72" i="1" s="1"/>
  <c r="U72" i="1" s="1"/>
  <c r="AI72" i="1"/>
  <c r="CW72" i="1" s="1"/>
  <c r="V72" i="1" s="1"/>
  <c r="AJ72" i="1"/>
  <c r="CX72" i="1" s="1"/>
  <c r="W72" i="1" s="1"/>
  <c r="CQ72" i="1"/>
  <c r="P72" i="1" s="1"/>
  <c r="CU72" i="1"/>
  <c r="T72" i="1" s="1"/>
  <c r="FR72" i="1"/>
  <c r="GL72" i="1"/>
  <c r="GO72" i="1"/>
  <c r="GP72" i="1"/>
  <c r="GV72" i="1"/>
  <c r="GX72" i="1"/>
  <c r="AC73" i="1"/>
  <c r="CQ73" i="1" s="1"/>
  <c r="P73" i="1" s="1"/>
  <c r="U202" i="6" s="1"/>
  <c r="AE73" i="1"/>
  <c r="AD73" i="1" s="1"/>
  <c r="CR73" i="1" s="1"/>
  <c r="Q73" i="1" s="1"/>
  <c r="AF73" i="1"/>
  <c r="AG73" i="1"/>
  <c r="CU73" i="1" s="1"/>
  <c r="T73" i="1" s="1"/>
  <c r="AH73" i="1"/>
  <c r="CV73" i="1" s="1"/>
  <c r="U73" i="1" s="1"/>
  <c r="AI73" i="1"/>
  <c r="AJ73" i="1"/>
  <c r="CX73" i="1" s="1"/>
  <c r="W73" i="1" s="1"/>
  <c r="CS73" i="1"/>
  <c r="R73" i="1" s="1"/>
  <c r="GK73" i="1" s="1"/>
  <c r="CW73" i="1"/>
  <c r="V73" i="1" s="1"/>
  <c r="FR73" i="1"/>
  <c r="GL73" i="1"/>
  <c r="GO73" i="1"/>
  <c r="GP73" i="1"/>
  <c r="GV73" i="1"/>
  <c r="GX73" i="1"/>
  <c r="AC74" i="1"/>
  <c r="AE74" i="1"/>
  <c r="AD74" i="1" s="1"/>
  <c r="CR74" i="1" s="1"/>
  <c r="Q74" i="1" s="1"/>
  <c r="AF74" i="1"/>
  <c r="AG74" i="1"/>
  <c r="AH74" i="1"/>
  <c r="CV74" i="1" s="1"/>
  <c r="U74" i="1" s="1"/>
  <c r="AI74" i="1"/>
  <c r="AJ74" i="1"/>
  <c r="CX74" i="1" s="1"/>
  <c r="W74" i="1" s="1"/>
  <c r="CQ74" i="1"/>
  <c r="P74" i="1" s="1"/>
  <c r="CU74" i="1"/>
  <c r="T74" i="1" s="1"/>
  <c r="CW74" i="1"/>
  <c r="V74" i="1" s="1"/>
  <c r="FR74" i="1"/>
  <c r="GL74" i="1"/>
  <c r="GO74" i="1"/>
  <c r="GP74" i="1"/>
  <c r="GV74" i="1"/>
  <c r="GX74" i="1"/>
  <c r="AC75" i="1"/>
  <c r="CQ75" i="1" s="1"/>
  <c r="P75" i="1" s="1"/>
  <c r="U205" i="6" s="1"/>
  <c r="AD75" i="1"/>
  <c r="CR75" i="1" s="1"/>
  <c r="Q75" i="1" s="1"/>
  <c r="AE75" i="1"/>
  <c r="AF75" i="1"/>
  <c r="AG75" i="1"/>
  <c r="GW205" i="6" s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T75" i="1" s="1"/>
  <c r="CW75" i="1"/>
  <c r="V75" i="1" s="1"/>
  <c r="FR75" i="1"/>
  <c r="GL75" i="1"/>
  <c r="GO75" i="1"/>
  <c r="GP75" i="1"/>
  <c r="GV75" i="1"/>
  <c r="GX75" i="1"/>
  <c r="AC76" i="1"/>
  <c r="AE76" i="1"/>
  <c r="AD76" i="1" s="1"/>
  <c r="CR76" i="1" s="1"/>
  <c r="Q76" i="1" s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P76" i="1" s="1"/>
  <c r="CU76" i="1"/>
  <c r="T76" i="1" s="1"/>
  <c r="CW76" i="1"/>
  <c r="V76" i="1" s="1"/>
  <c r="FR76" i="1"/>
  <c r="GL76" i="1"/>
  <c r="GO76" i="1"/>
  <c r="GP76" i="1"/>
  <c r="GV76" i="1"/>
  <c r="GX76" i="1"/>
  <c r="AC77" i="1"/>
  <c r="CQ77" i="1" s="1"/>
  <c r="P77" i="1" s="1"/>
  <c r="AD77" i="1"/>
  <c r="CR77" i="1" s="1"/>
  <c r="Q77" i="1" s="1"/>
  <c r="AE77" i="1"/>
  <c r="AF77" i="1"/>
  <c r="CT77" i="1" s="1"/>
  <c r="S77" i="1" s="1"/>
  <c r="AG77" i="1"/>
  <c r="GW208" i="6" s="1"/>
  <c r="AH77" i="1"/>
  <c r="CV77" i="1" s="1"/>
  <c r="U77" i="1" s="1"/>
  <c r="AI77" i="1"/>
  <c r="AJ77" i="1"/>
  <c r="CX77" i="1" s="1"/>
  <c r="W77" i="1" s="1"/>
  <c r="CS77" i="1"/>
  <c r="R77" i="1" s="1"/>
  <c r="CU77" i="1"/>
  <c r="T77" i="1" s="1"/>
  <c r="CW77" i="1"/>
  <c r="V77" i="1" s="1"/>
  <c r="FR77" i="1"/>
  <c r="GL77" i="1"/>
  <c r="GO77" i="1"/>
  <c r="GP77" i="1"/>
  <c r="GV77" i="1"/>
  <c r="GX77" i="1"/>
  <c r="AC78" i="1"/>
  <c r="AE78" i="1"/>
  <c r="AD78" i="1" s="1"/>
  <c r="CR78" i="1" s="1"/>
  <c r="Q78" i="1" s="1"/>
  <c r="AF78" i="1"/>
  <c r="CT78" i="1" s="1"/>
  <c r="S78" i="1" s="1"/>
  <c r="AG78" i="1"/>
  <c r="CU78" i="1" s="1"/>
  <c r="T78" i="1" s="1"/>
  <c r="AH78" i="1"/>
  <c r="CV78" i="1" s="1"/>
  <c r="U78" i="1" s="1"/>
  <c r="AI78" i="1"/>
  <c r="AJ78" i="1"/>
  <c r="CX78" i="1" s="1"/>
  <c r="W78" i="1" s="1"/>
  <c r="CQ78" i="1"/>
  <c r="P78" i="1" s="1"/>
  <c r="CW78" i="1"/>
  <c r="V78" i="1" s="1"/>
  <c r="FR78" i="1"/>
  <c r="GL78" i="1"/>
  <c r="GO78" i="1"/>
  <c r="GP78" i="1"/>
  <c r="GV78" i="1"/>
  <c r="GX78" i="1" s="1"/>
  <c r="AC79" i="1"/>
  <c r="AE79" i="1"/>
  <c r="AD79" i="1" s="1"/>
  <c r="CR79" i="1" s="1"/>
  <c r="Q79" i="1" s="1"/>
  <c r="AF79" i="1"/>
  <c r="CT79" i="1" s="1"/>
  <c r="S79" i="1" s="1"/>
  <c r="AG79" i="1"/>
  <c r="GW211" i="6" s="1"/>
  <c r="AH79" i="1"/>
  <c r="CV79" i="1" s="1"/>
  <c r="U79" i="1" s="1"/>
  <c r="AI79" i="1"/>
  <c r="AJ79" i="1"/>
  <c r="CX79" i="1" s="1"/>
  <c r="W79" i="1" s="1"/>
  <c r="CU79" i="1"/>
  <c r="T79" i="1" s="1"/>
  <c r="CW79" i="1"/>
  <c r="V79" i="1" s="1"/>
  <c r="FR79" i="1"/>
  <c r="GL79" i="1"/>
  <c r="GO79" i="1"/>
  <c r="GP79" i="1"/>
  <c r="GV79" i="1"/>
  <c r="GX79" i="1" s="1"/>
  <c r="AC80" i="1"/>
  <c r="AE80" i="1"/>
  <c r="CS80" i="1" s="1"/>
  <c r="R80" i="1" s="1"/>
  <c r="GK80" i="1" s="1"/>
  <c r="AF80" i="1"/>
  <c r="CT80" i="1" s="1"/>
  <c r="S80" i="1" s="1"/>
  <c r="AG80" i="1"/>
  <c r="CU80" i="1" s="1"/>
  <c r="T80" i="1" s="1"/>
  <c r="AH80" i="1"/>
  <c r="AI80" i="1"/>
  <c r="CW80" i="1" s="1"/>
  <c r="V80" i="1" s="1"/>
  <c r="AJ80" i="1"/>
  <c r="CV80" i="1"/>
  <c r="U80" i="1" s="1"/>
  <c r="CX80" i="1"/>
  <c r="W80" i="1" s="1"/>
  <c r="FR80" i="1"/>
  <c r="GL80" i="1"/>
  <c r="GO80" i="1"/>
  <c r="GP80" i="1"/>
  <c r="GV80" i="1"/>
  <c r="GX80" i="1" s="1"/>
  <c r="AC81" i="1"/>
  <c r="AE81" i="1"/>
  <c r="CS81" i="1" s="1"/>
  <c r="R81" i="1" s="1"/>
  <c r="GK81" i="1" s="1"/>
  <c r="AF81" i="1"/>
  <c r="AG81" i="1"/>
  <c r="CU81" i="1" s="1"/>
  <c r="T81" i="1" s="1"/>
  <c r="AH81" i="1"/>
  <c r="AI81" i="1"/>
  <c r="CW81" i="1" s="1"/>
  <c r="V81" i="1" s="1"/>
  <c r="AJ81" i="1"/>
  <c r="CT81" i="1"/>
  <c r="S81" i="1" s="1"/>
  <c r="CV81" i="1"/>
  <c r="U81" i="1" s="1"/>
  <c r="FR81" i="1"/>
  <c r="GL81" i="1"/>
  <c r="GO81" i="1"/>
  <c r="GP81" i="1"/>
  <c r="GV81" i="1"/>
  <c r="GX81" i="1" s="1"/>
  <c r="AC82" i="1"/>
  <c r="AE82" i="1"/>
  <c r="CS82" i="1" s="1"/>
  <c r="R82" i="1" s="1"/>
  <c r="GK82" i="1" s="1"/>
  <c r="AF82" i="1"/>
  <c r="AG82" i="1"/>
  <c r="CU82" i="1" s="1"/>
  <c r="T82" i="1" s="1"/>
  <c r="AH82" i="1"/>
  <c r="AI82" i="1"/>
  <c r="CW82" i="1" s="1"/>
  <c r="V82" i="1" s="1"/>
  <c r="AJ82" i="1"/>
  <c r="CX82" i="1" s="1"/>
  <c r="W82" i="1" s="1"/>
  <c r="CT82" i="1"/>
  <c r="S82" i="1" s="1"/>
  <c r="CV82" i="1"/>
  <c r="U82" i="1" s="1"/>
  <c r="FR82" i="1"/>
  <c r="GL82" i="1"/>
  <c r="GO82" i="1"/>
  <c r="GP82" i="1"/>
  <c r="GV82" i="1"/>
  <c r="GX82" i="1" s="1"/>
  <c r="AC83" i="1"/>
  <c r="AE83" i="1"/>
  <c r="CS83" i="1" s="1"/>
  <c r="R83" i="1" s="1"/>
  <c r="GK83" i="1" s="1"/>
  <c r="AF83" i="1"/>
  <c r="AG83" i="1"/>
  <c r="CU83" i="1" s="1"/>
  <c r="T83" i="1" s="1"/>
  <c r="AH83" i="1"/>
  <c r="AI83" i="1"/>
  <c r="CW83" i="1" s="1"/>
  <c r="V83" i="1" s="1"/>
  <c r="AJ83" i="1"/>
  <c r="GX217" i="6" s="1"/>
  <c r="CT83" i="1"/>
  <c r="S83" i="1" s="1"/>
  <c r="CV83" i="1"/>
  <c r="U83" i="1" s="1"/>
  <c r="CX83" i="1"/>
  <c r="W83" i="1" s="1"/>
  <c r="FR83" i="1"/>
  <c r="GL83" i="1"/>
  <c r="GO83" i="1"/>
  <c r="GP83" i="1"/>
  <c r="GV83" i="1"/>
  <c r="GX83" i="1" s="1"/>
  <c r="AC84" i="1"/>
  <c r="AE84" i="1"/>
  <c r="CS84" i="1" s="1"/>
  <c r="R84" i="1" s="1"/>
  <c r="GK84" i="1" s="1"/>
  <c r="AF84" i="1"/>
  <c r="CT84" i="1" s="1"/>
  <c r="S84" i="1" s="1"/>
  <c r="AG84" i="1"/>
  <c r="CU84" i="1" s="1"/>
  <c r="T84" i="1" s="1"/>
  <c r="AH84" i="1"/>
  <c r="AI84" i="1"/>
  <c r="CW84" i="1" s="1"/>
  <c r="V84" i="1" s="1"/>
  <c r="AJ84" i="1"/>
  <c r="CX84" i="1" s="1"/>
  <c r="W84" i="1" s="1"/>
  <c r="CV84" i="1"/>
  <c r="U84" i="1" s="1"/>
  <c r="FR84" i="1"/>
  <c r="GL84" i="1"/>
  <c r="GO84" i="1"/>
  <c r="GP84" i="1"/>
  <c r="GV84" i="1"/>
  <c r="GX84" i="1" s="1"/>
  <c r="AC85" i="1"/>
  <c r="AE85" i="1"/>
  <c r="CS85" i="1" s="1"/>
  <c r="R85" i="1" s="1"/>
  <c r="GK85" i="1" s="1"/>
  <c r="AF85" i="1"/>
  <c r="AG85" i="1"/>
  <c r="AH85" i="1"/>
  <c r="AI85" i="1"/>
  <c r="CW85" i="1" s="1"/>
  <c r="V85" i="1" s="1"/>
  <c r="AJ85" i="1"/>
  <c r="CT85" i="1"/>
  <c r="S85" i="1" s="1"/>
  <c r="CV85" i="1"/>
  <c r="U85" i="1" s="1"/>
  <c r="FR85" i="1"/>
  <c r="GL85" i="1"/>
  <c r="GO85" i="1"/>
  <c r="GP85" i="1"/>
  <c r="GV85" i="1"/>
  <c r="GX85" i="1" s="1"/>
  <c r="AC86" i="1"/>
  <c r="AE86" i="1"/>
  <c r="AF86" i="1"/>
  <c r="CT86" i="1" s="1"/>
  <c r="S86" i="1" s="1"/>
  <c r="AG86" i="1"/>
  <c r="CU86" i="1" s="1"/>
  <c r="T86" i="1" s="1"/>
  <c r="AH86" i="1"/>
  <c r="CV86" i="1" s="1"/>
  <c r="U86" i="1" s="1"/>
  <c r="AI86" i="1"/>
  <c r="CW86" i="1" s="1"/>
  <c r="V86" i="1" s="1"/>
  <c r="AJ86" i="1"/>
  <c r="CX86" i="1"/>
  <c r="W86" i="1" s="1"/>
  <c r="FR86" i="1"/>
  <c r="GL86" i="1"/>
  <c r="GO86" i="1"/>
  <c r="GP86" i="1"/>
  <c r="GV86" i="1"/>
  <c r="GX86" i="1"/>
  <c r="AC87" i="1"/>
  <c r="AD87" i="1"/>
  <c r="CR87" i="1" s="1"/>
  <c r="Q87" i="1" s="1"/>
  <c r="AE87" i="1"/>
  <c r="AF87" i="1"/>
  <c r="AG87" i="1"/>
  <c r="AH87" i="1"/>
  <c r="CV87" i="1" s="1"/>
  <c r="U87" i="1" s="1"/>
  <c r="AI87" i="1"/>
  <c r="AJ87" i="1"/>
  <c r="GX223" i="6" s="1"/>
  <c r="CS87" i="1"/>
  <c r="R87" i="1" s="1"/>
  <c r="GK87" i="1" s="1"/>
  <c r="CT87" i="1"/>
  <c r="S87" i="1" s="1"/>
  <c r="CW87" i="1"/>
  <c r="V87" i="1" s="1"/>
  <c r="CX87" i="1"/>
  <c r="W87" i="1" s="1"/>
  <c r="FR87" i="1"/>
  <c r="GL87" i="1"/>
  <c r="GO87" i="1"/>
  <c r="GP87" i="1"/>
  <c r="GV87" i="1"/>
  <c r="GX87" i="1"/>
  <c r="AC88" i="1"/>
  <c r="AE88" i="1"/>
  <c r="AF88" i="1"/>
  <c r="CT88" i="1" s="1"/>
  <c r="S88" i="1" s="1"/>
  <c r="AG88" i="1"/>
  <c r="CU88" i="1" s="1"/>
  <c r="T88" i="1" s="1"/>
  <c r="AH88" i="1"/>
  <c r="CV88" i="1" s="1"/>
  <c r="U88" i="1" s="1"/>
  <c r="AI88" i="1"/>
  <c r="AJ88" i="1"/>
  <c r="CW88" i="1"/>
  <c r="V88" i="1" s="1"/>
  <c r="CX88" i="1"/>
  <c r="W88" i="1" s="1"/>
  <c r="FR88" i="1"/>
  <c r="GL88" i="1"/>
  <c r="GO88" i="1"/>
  <c r="GP88" i="1"/>
  <c r="GV88" i="1"/>
  <c r="GX88" i="1"/>
  <c r="AC89" i="1"/>
  <c r="AD89" i="1"/>
  <c r="CR89" i="1" s="1"/>
  <c r="Q89" i="1" s="1"/>
  <c r="AE89" i="1"/>
  <c r="AF89" i="1"/>
  <c r="AG89" i="1"/>
  <c r="AH89" i="1"/>
  <c r="CV89" i="1" s="1"/>
  <c r="U89" i="1" s="1"/>
  <c r="AI89" i="1"/>
  <c r="AJ89" i="1"/>
  <c r="GX226" i="6" s="1"/>
  <c r="CS89" i="1"/>
  <c r="R89" i="1" s="1"/>
  <c r="GK89" i="1" s="1"/>
  <c r="CT89" i="1"/>
  <c r="S89" i="1" s="1"/>
  <c r="CW89" i="1"/>
  <c r="V89" i="1" s="1"/>
  <c r="CX89" i="1"/>
  <c r="W89" i="1" s="1"/>
  <c r="FR89" i="1"/>
  <c r="GL89" i="1"/>
  <c r="GO89" i="1"/>
  <c r="GP89" i="1"/>
  <c r="GV89" i="1"/>
  <c r="GX89" i="1"/>
  <c r="AC90" i="1"/>
  <c r="AE90" i="1"/>
  <c r="AF90" i="1"/>
  <c r="CT90" i="1" s="1"/>
  <c r="S90" i="1" s="1"/>
  <c r="AG90" i="1"/>
  <c r="CU90" i="1" s="1"/>
  <c r="T90" i="1" s="1"/>
  <c r="AH90" i="1"/>
  <c r="CV90" i="1" s="1"/>
  <c r="U90" i="1" s="1"/>
  <c r="AI90" i="1"/>
  <c r="AJ90" i="1"/>
  <c r="CX90" i="1" s="1"/>
  <c r="W90" i="1" s="1"/>
  <c r="CW90" i="1"/>
  <c r="V90" i="1" s="1"/>
  <c r="FR90" i="1"/>
  <c r="GL90" i="1"/>
  <c r="GO90" i="1"/>
  <c r="GP90" i="1"/>
  <c r="GV90" i="1"/>
  <c r="GX90" i="1"/>
  <c r="AC91" i="1"/>
  <c r="AD91" i="1"/>
  <c r="CR91" i="1" s="1"/>
  <c r="Q91" i="1" s="1"/>
  <c r="AE91" i="1"/>
  <c r="AF91" i="1"/>
  <c r="AG91" i="1"/>
  <c r="AH91" i="1"/>
  <c r="CV91" i="1" s="1"/>
  <c r="U91" i="1" s="1"/>
  <c r="AI91" i="1"/>
  <c r="AJ91" i="1"/>
  <c r="GX229" i="6" s="1"/>
  <c r="CS91" i="1"/>
  <c r="R91" i="1" s="1"/>
  <c r="GK91" i="1" s="1"/>
  <c r="CT91" i="1"/>
  <c r="S91" i="1" s="1"/>
  <c r="CW91" i="1"/>
  <c r="V91" i="1" s="1"/>
  <c r="CX91" i="1"/>
  <c r="W91" i="1" s="1"/>
  <c r="FR91" i="1"/>
  <c r="GL91" i="1"/>
  <c r="GO91" i="1"/>
  <c r="GP91" i="1"/>
  <c r="GV91" i="1"/>
  <c r="GX91" i="1" s="1"/>
  <c r="AC92" i="1"/>
  <c r="AE92" i="1"/>
  <c r="AF92" i="1"/>
  <c r="CT92" i="1" s="1"/>
  <c r="S92" i="1" s="1"/>
  <c r="AG92" i="1"/>
  <c r="CU92" i="1" s="1"/>
  <c r="T92" i="1" s="1"/>
  <c r="AH92" i="1"/>
  <c r="CV92" i="1" s="1"/>
  <c r="U92" i="1" s="1"/>
  <c r="AI92" i="1"/>
  <c r="CW92" i="1" s="1"/>
  <c r="V92" i="1" s="1"/>
  <c r="AJ92" i="1"/>
  <c r="CX92" i="1" s="1"/>
  <c r="W92" i="1" s="1"/>
  <c r="FR92" i="1"/>
  <c r="GL92" i="1"/>
  <c r="GO92" i="1"/>
  <c r="GP92" i="1"/>
  <c r="GV92" i="1"/>
  <c r="GX92" i="1"/>
  <c r="AC93" i="1"/>
  <c r="AE93" i="1"/>
  <c r="AD93" i="1" s="1"/>
  <c r="CR93" i="1" s="1"/>
  <c r="Q93" i="1" s="1"/>
  <c r="AF93" i="1"/>
  <c r="CT93" i="1" s="1"/>
  <c r="S93" i="1" s="1"/>
  <c r="AG93" i="1"/>
  <c r="AH93" i="1"/>
  <c r="CV93" i="1" s="1"/>
  <c r="U93" i="1" s="1"/>
  <c r="AI93" i="1"/>
  <c r="AJ93" i="1"/>
  <c r="GX232" i="6" s="1"/>
  <c r="CW93" i="1"/>
  <c r="V93" i="1" s="1"/>
  <c r="CX93" i="1"/>
  <c r="W93" i="1" s="1"/>
  <c r="FR93" i="1"/>
  <c r="GL93" i="1"/>
  <c r="GO93" i="1"/>
  <c r="GP93" i="1"/>
  <c r="GV93" i="1"/>
  <c r="GX93" i="1" s="1"/>
  <c r="AC94" i="1"/>
  <c r="AD94" i="1"/>
  <c r="CR94" i="1" s="1"/>
  <c r="Q94" i="1" s="1"/>
  <c r="AE94" i="1"/>
  <c r="AF94" i="1"/>
  <c r="AG94" i="1"/>
  <c r="CU94" i="1" s="1"/>
  <c r="T94" i="1" s="1"/>
  <c r="AH94" i="1"/>
  <c r="CV94" i="1" s="1"/>
  <c r="U94" i="1" s="1"/>
  <c r="AI94" i="1"/>
  <c r="AJ94" i="1"/>
  <c r="CS94" i="1"/>
  <c r="R94" i="1" s="1"/>
  <c r="GK94" i="1" s="1"/>
  <c r="CT94" i="1"/>
  <c r="S94" i="1" s="1"/>
  <c r="CW94" i="1"/>
  <c r="V94" i="1" s="1"/>
  <c r="CX94" i="1"/>
  <c r="W94" i="1" s="1"/>
  <c r="FR94" i="1"/>
  <c r="GL94" i="1"/>
  <c r="GO94" i="1"/>
  <c r="GP94" i="1"/>
  <c r="GV94" i="1"/>
  <c r="GX94" i="1"/>
  <c r="AC95" i="1"/>
  <c r="AE95" i="1"/>
  <c r="AD95" i="1" s="1"/>
  <c r="CR95" i="1" s="1"/>
  <c r="Q95" i="1" s="1"/>
  <c r="AF95" i="1"/>
  <c r="CT95" i="1" s="1"/>
  <c r="S95" i="1" s="1"/>
  <c r="AG95" i="1"/>
  <c r="AH95" i="1"/>
  <c r="CV95" i="1" s="1"/>
  <c r="U95" i="1" s="1"/>
  <c r="AI95" i="1"/>
  <c r="AJ95" i="1"/>
  <c r="GX235" i="6" s="1"/>
  <c r="CW95" i="1"/>
  <c r="V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BX97" i="1"/>
  <c r="BX22" i="1" s="1"/>
  <c r="CK97" i="1"/>
  <c r="CK22" i="1" s="1"/>
  <c r="CL97" i="1"/>
  <c r="CL22" i="1" s="1"/>
  <c r="FP97" i="1"/>
  <c r="FP22" i="1" s="1"/>
  <c r="GC97" i="1"/>
  <c r="GC22" i="1" s="1"/>
  <c r="GD97" i="1"/>
  <c r="B126" i="1"/>
  <c r="B18" i="1" s="1"/>
  <c r="C126" i="1"/>
  <c r="C18" i="1" s="1"/>
  <c r="D126" i="1"/>
  <c r="D18" i="1" s="1"/>
  <c r="F126" i="1"/>
  <c r="F18" i="1" s="1"/>
  <c r="G126" i="1"/>
  <c r="G18" i="1" s="1"/>
  <c r="CS95" i="1" l="1"/>
  <c r="R95" i="1" s="1"/>
  <c r="GK95" i="1" s="1"/>
  <c r="CU95" i="1"/>
  <c r="T95" i="1" s="1"/>
  <c r="GW235" i="6"/>
  <c r="CS93" i="1"/>
  <c r="R93" i="1" s="1"/>
  <c r="GK93" i="1" s="1"/>
  <c r="CU93" i="1"/>
  <c r="T93" i="1" s="1"/>
  <c r="GW232" i="6"/>
  <c r="CS88" i="1"/>
  <c r="R88" i="1" s="1"/>
  <c r="GK88" i="1" s="1"/>
  <c r="AD88" i="1"/>
  <c r="CR88" i="1" s="1"/>
  <c r="Q88" i="1" s="1"/>
  <c r="GX214" i="6"/>
  <c r="CX81" i="1"/>
  <c r="W81" i="1" s="1"/>
  <c r="CU91" i="1"/>
  <c r="T91" i="1" s="1"/>
  <c r="GW229" i="6"/>
  <c r="CS86" i="1"/>
  <c r="R86" i="1" s="1"/>
  <c r="GK86" i="1" s="1"/>
  <c r="AD86" i="1"/>
  <c r="CR86" i="1" s="1"/>
  <c r="Q86" i="1" s="1"/>
  <c r="G22" i="1"/>
  <c r="AC238" i="6"/>
  <c r="AB94" i="1"/>
  <c r="CS92" i="1"/>
  <c r="R92" i="1" s="1"/>
  <c r="GK92" i="1" s="1"/>
  <c r="AD92" i="1"/>
  <c r="CR92" i="1" s="1"/>
  <c r="Q92" i="1" s="1"/>
  <c r="CU89" i="1"/>
  <c r="T89" i="1" s="1"/>
  <c r="GW226" i="6"/>
  <c r="CU85" i="1"/>
  <c r="T85" i="1" s="1"/>
  <c r="GW220" i="6"/>
  <c r="CS90" i="1"/>
  <c r="R90" i="1" s="1"/>
  <c r="GK90" i="1" s="1"/>
  <c r="AD90" i="1"/>
  <c r="CR90" i="1" s="1"/>
  <c r="Q90" i="1" s="1"/>
  <c r="CU87" i="1"/>
  <c r="T87" i="1" s="1"/>
  <c r="GW223" i="6"/>
  <c r="GX220" i="6"/>
  <c r="CX85" i="1"/>
  <c r="W85" i="1" s="1"/>
  <c r="CS79" i="1"/>
  <c r="R79" i="1" s="1"/>
  <c r="CS76" i="1"/>
  <c r="R76" i="1" s="1"/>
  <c r="CS74" i="1"/>
  <c r="R74" i="1" s="1"/>
  <c r="GK74" i="1" s="1"/>
  <c r="AD71" i="1"/>
  <c r="CR71" i="1" s="1"/>
  <c r="Q71" i="1" s="1"/>
  <c r="CS67" i="1"/>
  <c r="R67" i="1" s="1"/>
  <c r="CS65" i="1"/>
  <c r="R65" i="1" s="1"/>
  <c r="AD50" i="1"/>
  <c r="CR50" i="1" s="1"/>
  <c r="Q50" i="1" s="1"/>
  <c r="GW202" i="6"/>
  <c r="FI238" i="6" s="1"/>
  <c r="GX211" i="6"/>
  <c r="GX199" i="6"/>
  <c r="AB92" i="1"/>
  <c r="AB90" i="1"/>
  <c r="AB88" i="1"/>
  <c r="AB86" i="1"/>
  <c r="CS78" i="1"/>
  <c r="R78" i="1" s="1"/>
  <c r="AB70" i="1"/>
  <c r="CS68" i="1"/>
  <c r="R68" i="1" s="1"/>
  <c r="CS66" i="1"/>
  <c r="R66" i="1" s="1"/>
  <c r="CS64" i="1"/>
  <c r="R64" i="1" s="1"/>
  <c r="GK64" i="1" s="1"/>
  <c r="CS63" i="1"/>
  <c r="R63" i="1" s="1"/>
  <c r="GK63" i="1" s="1"/>
  <c r="CS62" i="1"/>
  <c r="R62" i="1" s="1"/>
  <c r="GK62" i="1" s="1"/>
  <c r="CS61" i="1"/>
  <c r="R61" i="1" s="1"/>
  <c r="GK61" i="1" s="1"/>
  <c r="CS60" i="1"/>
  <c r="R60" i="1" s="1"/>
  <c r="GK60" i="1" s="1"/>
  <c r="CS46" i="1"/>
  <c r="R46" i="1" s="1"/>
  <c r="GK46" i="1" s="1"/>
  <c r="CS45" i="1"/>
  <c r="R45" i="1" s="1"/>
  <c r="GK45" i="1" s="1"/>
  <c r="T100" i="6"/>
  <c r="CS28" i="1"/>
  <c r="R28" i="1" s="1"/>
  <c r="GK28" i="1" s="1"/>
  <c r="GX208" i="6"/>
  <c r="GX196" i="6"/>
  <c r="AB74" i="1"/>
  <c r="GW217" i="6"/>
  <c r="GX205" i="6"/>
  <c r="GX193" i="6"/>
  <c r="CS72" i="1"/>
  <c r="R72" i="1" s="1"/>
  <c r="GK72" i="1" s="1"/>
  <c r="AD52" i="1"/>
  <c r="CR52" i="1" s="1"/>
  <c r="Q52" i="1" s="1"/>
  <c r="CS44" i="1"/>
  <c r="R44" i="1" s="1"/>
  <c r="GK44" i="1" s="1"/>
  <c r="AB42" i="1"/>
  <c r="AB40" i="1"/>
  <c r="CS24" i="1"/>
  <c r="R24" i="1" s="1"/>
  <c r="GK24" i="1" s="1"/>
  <c r="GW214" i="6"/>
  <c r="GX202" i="6"/>
  <c r="AB95" i="1"/>
  <c r="T235" i="6"/>
  <c r="H235" i="6"/>
  <c r="AB93" i="1"/>
  <c r="T232" i="6"/>
  <c r="H232" i="6"/>
  <c r="AB91" i="1"/>
  <c r="T229" i="6"/>
  <c r="H229" i="6"/>
  <c r="AB89" i="1"/>
  <c r="T226" i="6"/>
  <c r="H226" i="6"/>
  <c r="AB87" i="1"/>
  <c r="T223" i="6"/>
  <c r="H223" i="6"/>
  <c r="T220" i="6"/>
  <c r="H220" i="6"/>
  <c r="T217" i="6"/>
  <c r="H217" i="6"/>
  <c r="T214" i="6"/>
  <c r="H214" i="6"/>
  <c r="T211" i="6"/>
  <c r="H211" i="6"/>
  <c r="CQ79" i="1"/>
  <c r="P79" i="1" s="1"/>
  <c r="U211" i="6" s="1"/>
  <c r="CP78" i="1"/>
  <c r="O78" i="1" s="1"/>
  <c r="CP77" i="1"/>
  <c r="O77" i="1" s="1"/>
  <c r="U208" i="6"/>
  <c r="H208" i="6"/>
  <c r="T208" i="6"/>
  <c r="CP76" i="1"/>
  <c r="O76" i="1" s="1"/>
  <c r="S207" i="6"/>
  <c r="J207" i="6" s="1"/>
  <c r="K205" i="6"/>
  <c r="T205" i="6"/>
  <c r="H205" i="6"/>
  <c r="AB75" i="1"/>
  <c r="S204" i="6"/>
  <c r="J204" i="6" s="1"/>
  <c r="K202" i="6"/>
  <c r="T202" i="6"/>
  <c r="H202" i="6"/>
  <c r="AB73" i="1"/>
  <c r="CP72" i="1"/>
  <c r="O72" i="1" s="1"/>
  <c r="CP71" i="1"/>
  <c r="O71" i="1" s="1"/>
  <c r="U199" i="6"/>
  <c r="T199" i="6"/>
  <c r="H199" i="6"/>
  <c r="CP70" i="1"/>
  <c r="O70" i="1" s="1"/>
  <c r="S198" i="6"/>
  <c r="J198" i="6" s="1"/>
  <c r="K196" i="6"/>
  <c r="T196" i="6"/>
  <c r="H196" i="6"/>
  <c r="CP69" i="1"/>
  <c r="O69" i="1" s="1"/>
  <c r="CP68" i="1"/>
  <c r="O68" i="1" s="1"/>
  <c r="S195" i="6"/>
  <c r="K193" i="6"/>
  <c r="T193" i="6"/>
  <c r="H193" i="6"/>
  <c r="CP67" i="1"/>
  <c r="O67" i="1" s="1"/>
  <c r="CP66" i="1"/>
  <c r="O66" i="1" s="1"/>
  <c r="CV65" i="1"/>
  <c r="U65" i="1" s="1"/>
  <c r="I191" i="6" s="1"/>
  <c r="H191" i="6"/>
  <c r="CT65" i="1"/>
  <c r="S65" i="1" s="1"/>
  <c r="U188" i="6" s="1"/>
  <c r="H190" i="6"/>
  <c r="T189" i="6"/>
  <c r="T190" i="6"/>
  <c r="H189" i="6"/>
  <c r="T188" i="6"/>
  <c r="H188" i="6"/>
  <c r="CP64" i="1"/>
  <c r="O64" i="1" s="1"/>
  <c r="CP65" i="1"/>
  <c r="O65" i="1" s="1"/>
  <c r="CP62" i="1"/>
  <c r="O62" i="1" s="1"/>
  <c r="CP60" i="1"/>
  <c r="O60" i="1" s="1"/>
  <c r="CT63" i="1"/>
  <c r="S63" i="1" s="1"/>
  <c r="U182" i="6" s="1"/>
  <c r="H184" i="6"/>
  <c r="T183" i="6"/>
  <c r="T184" i="6"/>
  <c r="H183" i="6"/>
  <c r="T182" i="6"/>
  <c r="H182" i="6"/>
  <c r="CV63" i="1"/>
  <c r="U63" i="1" s="1"/>
  <c r="I185" i="6" s="1"/>
  <c r="H185" i="6"/>
  <c r="CS59" i="1"/>
  <c r="R59" i="1" s="1"/>
  <c r="GK59" i="1" s="1"/>
  <c r="CT61" i="1"/>
  <c r="S61" i="1" s="1"/>
  <c r="U176" i="6" s="1"/>
  <c r="T177" i="6"/>
  <c r="H178" i="6"/>
  <c r="T178" i="6"/>
  <c r="H177" i="6"/>
  <c r="T176" i="6"/>
  <c r="H176" i="6"/>
  <c r="CV61" i="1"/>
  <c r="U61" i="1" s="1"/>
  <c r="I179" i="6" s="1"/>
  <c r="H179" i="6"/>
  <c r="T168" i="6"/>
  <c r="T171" i="6"/>
  <c r="H168" i="6"/>
  <c r="H172" i="6"/>
  <c r="T172" i="6"/>
  <c r="H171" i="6"/>
  <c r="H170" i="6"/>
  <c r="GM170" i="6"/>
  <c r="I170" i="6" s="1"/>
  <c r="CV59" i="1"/>
  <c r="U59" i="1" s="1"/>
  <c r="I173" i="6" s="1"/>
  <c r="H173" i="6"/>
  <c r="CR59" i="1"/>
  <c r="Q59" i="1" s="1"/>
  <c r="U169" i="6" s="1"/>
  <c r="K169" i="6" s="1"/>
  <c r="T169" i="6"/>
  <c r="H169" i="6"/>
  <c r="CP58" i="1"/>
  <c r="O58" i="1" s="1"/>
  <c r="CV31" i="1"/>
  <c r="U31" i="1" s="1"/>
  <c r="I72" i="6" s="1"/>
  <c r="T160" i="6"/>
  <c r="T163" i="6"/>
  <c r="H160" i="6"/>
  <c r="T164" i="6"/>
  <c r="H163" i="6"/>
  <c r="H164" i="6"/>
  <c r="AD57" i="1"/>
  <c r="T161" i="6" s="1"/>
  <c r="H162" i="6"/>
  <c r="GM162" i="6"/>
  <c r="I162" i="6" s="1"/>
  <c r="CV57" i="1"/>
  <c r="U57" i="1" s="1"/>
  <c r="I165" i="6" s="1"/>
  <c r="H165" i="6"/>
  <c r="CS57" i="1"/>
  <c r="R57" i="1" s="1"/>
  <c r="CP56" i="1"/>
  <c r="O56" i="1" s="1"/>
  <c r="CR55" i="1"/>
  <c r="Q55" i="1" s="1"/>
  <c r="U154" i="6" s="1"/>
  <c r="K154" i="6" s="1"/>
  <c r="H154" i="6"/>
  <c r="T154" i="6"/>
  <c r="T155" i="6"/>
  <c r="T153" i="6"/>
  <c r="H156" i="6"/>
  <c r="T156" i="6"/>
  <c r="H155" i="6"/>
  <c r="H153" i="6"/>
  <c r="CV55" i="1"/>
  <c r="U55" i="1" s="1"/>
  <c r="I157" i="6" s="1"/>
  <c r="H157" i="6"/>
  <c r="AB55" i="1"/>
  <c r="H152" i="6" s="1"/>
  <c r="CP54" i="1"/>
  <c r="O54" i="1" s="1"/>
  <c r="T145" i="6"/>
  <c r="T148" i="6"/>
  <c r="H145" i="6"/>
  <c r="T149" i="6"/>
  <c r="H148" i="6"/>
  <c r="H149" i="6"/>
  <c r="AD53" i="1"/>
  <c r="T146" i="6" s="1"/>
  <c r="H147" i="6"/>
  <c r="GM147" i="6"/>
  <c r="I147" i="6" s="1"/>
  <c r="CV53" i="1"/>
  <c r="U53" i="1" s="1"/>
  <c r="I150" i="6" s="1"/>
  <c r="H150" i="6"/>
  <c r="CS53" i="1"/>
  <c r="R53" i="1" s="1"/>
  <c r="CS51" i="1"/>
  <c r="R51" i="1" s="1"/>
  <c r="H139" i="6"/>
  <c r="GM139" i="6"/>
  <c r="I139" i="6" s="1"/>
  <c r="CV51" i="1"/>
  <c r="U51" i="1" s="1"/>
  <c r="I142" i="6" s="1"/>
  <c r="H142" i="6"/>
  <c r="AD51" i="1"/>
  <c r="AB51" i="1" s="1"/>
  <c r="H136" i="6" s="1"/>
  <c r="T137" i="6"/>
  <c r="T140" i="6"/>
  <c r="H137" i="6"/>
  <c r="H141" i="6"/>
  <c r="T141" i="6"/>
  <c r="H140" i="6"/>
  <c r="CP50" i="1"/>
  <c r="O50" i="1" s="1"/>
  <c r="CT49" i="1"/>
  <c r="S49" i="1" s="1"/>
  <c r="U129" i="6" s="1"/>
  <c r="T129" i="6"/>
  <c r="T132" i="6"/>
  <c r="H129" i="6"/>
  <c r="H133" i="6"/>
  <c r="T133" i="6"/>
  <c r="H132" i="6"/>
  <c r="CS49" i="1"/>
  <c r="R49" i="1" s="1"/>
  <c r="H131" i="6"/>
  <c r="GM131" i="6"/>
  <c r="I131" i="6" s="1"/>
  <c r="CV49" i="1"/>
  <c r="U49" i="1" s="1"/>
  <c r="I134" i="6" s="1"/>
  <c r="H134" i="6"/>
  <c r="AD49" i="1"/>
  <c r="AB49" i="1" s="1"/>
  <c r="H128" i="6" s="1"/>
  <c r="H125" i="6"/>
  <c r="GM124" i="6"/>
  <c r="I124" i="6" s="1"/>
  <c r="H126" i="6"/>
  <c r="H124" i="6"/>
  <c r="T126" i="6"/>
  <c r="CS47" i="1"/>
  <c r="R47" i="1" s="1"/>
  <c r="K124" i="6" s="1"/>
  <c r="AD47" i="1"/>
  <c r="CR47" i="1" s="1"/>
  <c r="Q47" i="1" s="1"/>
  <c r="U123" i="6" s="1"/>
  <c r="CZ46" i="1"/>
  <c r="Y46" i="1" s="1"/>
  <c r="T125" i="6"/>
  <c r="CT45" i="1"/>
  <c r="S45" i="1" s="1"/>
  <c r="U117" i="6" s="1"/>
  <c r="T118" i="6"/>
  <c r="T119" i="6"/>
  <c r="H118" i="6"/>
  <c r="T117" i="6"/>
  <c r="H119" i="6"/>
  <c r="H117" i="6"/>
  <c r="CV45" i="1"/>
  <c r="U45" i="1" s="1"/>
  <c r="I120" i="6" s="1"/>
  <c r="H120" i="6"/>
  <c r="CT43" i="1"/>
  <c r="S43" i="1" s="1"/>
  <c r="U111" i="6" s="1"/>
  <c r="T112" i="6"/>
  <c r="T113" i="6"/>
  <c r="H112" i="6"/>
  <c r="T111" i="6"/>
  <c r="H113" i="6"/>
  <c r="H111" i="6"/>
  <c r="CP42" i="1"/>
  <c r="O42" i="1" s="1"/>
  <c r="CV43" i="1"/>
  <c r="U43" i="1" s="1"/>
  <c r="I114" i="6" s="1"/>
  <c r="H114" i="6"/>
  <c r="CT41" i="1"/>
  <c r="S41" i="1" s="1"/>
  <c r="U103" i="6" s="1"/>
  <c r="T103" i="6"/>
  <c r="T106" i="6"/>
  <c r="H103" i="6"/>
  <c r="H107" i="6"/>
  <c r="T107" i="6"/>
  <c r="H106" i="6"/>
  <c r="AD41" i="1"/>
  <c r="H104" i="6" s="1"/>
  <c r="H105" i="6"/>
  <c r="GM105" i="6"/>
  <c r="I105" i="6" s="1"/>
  <c r="GK41" i="1"/>
  <c r="K105" i="6"/>
  <c r="CV41" i="1"/>
  <c r="U41" i="1" s="1"/>
  <c r="I108" i="6" s="1"/>
  <c r="H108" i="6"/>
  <c r="CP40" i="1"/>
  <c r="O40" i="1" s="1"/>
  <c r="GZ100" i="6"/>
  <c r="I100" i="6"/>
  <c r="HB100" i="6"/>
  <c r="AD39" i="1"/>
  <c r="CR39" i="1" s="1"/>
  <c r="Q39" i="1" s="1"/>
  <c r="U97" i="6" s="1"/>
  <c r="H99" i="6"/>
  <c r="GM98" i="6"/>
  <c r="I98" i="6" s="1"/>
  <c r="H100" i="6"/>
  <c r="H98" i="6"/>
  <c r="T99" i="6"/>
  <c r="CS39" i="1"/>
  <c r="R39" i="1" s="1"/>
  <c r="CY39" i="1" s="1"/>
  <c r="X39" i="1" s="1"/>
  <c r="U99" i="6" s="1"/>
  <c r="K99" i="6" s="1"/>
  <c r="H94" i="6"/>
  <c r="H92" i="6"/>
  <c r="T94" i="6"/>
  <c r="H93" i="6"/>
  <c r="GM92" i="6"/>
  <c r="I92" i="6" s="1"/>
  <c r="T93" i="6"/>
  <c r="GB97" i="1"/>
  <c r="GB22" i="1" s="1"/>
  <c r="FQ97" i="1"/>
  <c r="FQ22" i="1" s="1"/>
  <c r="CT35" i="1"/>
  <c r="S35" i="1" s="1"/>
  <c r="U83" i="6" s="1"/>
  <c r="T83" i="6"/>
  <c r="T86" i="6"/>
  <c r="H83" i="6"/>
  <c r="H87" i="6"/>
  <c r="T87" i="6"/>
  <c r="H86" i="6"/>
  <c r="H85" i="6"/>
  <c r="GM85" i="6"/>
  <c r="I85" i="6" s="1"/>
  <c r="CV35" i="1"/>
  <c r="U35" i="1" s="1"/>
  <c r="I88" i="6" s="1"/>
  <c r="H88" i="6"/>
  <c r="CT33" i="1"/>
  <c r="S33" i="1" s="1"/>
  <c r="U75" i="6" s="1"/>
  <c r="T75" i="6"/>
  <c r="T78" i="6"/>
  <c r="H75" i="6"/>
  <c r="H79" i="6"/>
  <c r="T79" i="6"/>
  <c r="H78" i="6"/>
  <c r="H77" i="6"/>
  <c r="GM77" i="6"/>
  <c r="I77" i="6" s="1"/>
  <c r="CV33" i="1"/>
  <c r="U33" i="1" s="1"/>
  <c r="I80" i="6" s="1"/>
  <c r="FR97" i="1"/>
  <c r="FY97" i="1" s="1"/>
  <c r="FY22" i="1" s="1"/>
  <c r="EB97" i="1"/>
  <c r="DO97" i="1" s="1"/>
  <c r="DM238" i="6" s="1"/>
  <c r="BY97" i="1"/>
  <c r="BY22" i="1" s="1"/>
  <c r="T67" i="6"/>
  <c r="H71" i="6"/>
  <c r="T70" i="6"/>
  <c r="H67" i="6"/>
  <c r="T71" i="6"/>
  <c r="H70" i="6"/>
  <c r="H69" i="6"/>
  <c r="GM69" i="6"/>
  <c r="I69" i="6" s="1"/>
  <c r="CT31" i="1"/>
  <c r="S31" i="1" s="1"/>
  <c r="U67" i="6" s="1"/>
  <c r="CT29" i="1"/>
  <c r="S29" i="1" s="1"/>
  <c r="CZ29" i="1" s="1"/>
  <c r="Y29" i="1" s="1"/>
  <c r="U63" i="6" s="1"/>
  <c r="K63" i="6" s="1"/>
  <c r="H63" i="6"/>
  <c r="T62" i="6"/>
  <c r="H61" i="6"/>
  <c r="T63" i="6"/>
  <c r="H62" i="6"/>
  <c r="T61" i="6"/>
  <c r="BZ97" i="1"/>
  <c r="BZ22" i="1" s="1"/>
  <c r="CV29" i="1"/>
  <c r="U29" i="1" s="1"/>
  <c r="I64" i="6" s="1"/>
  <c r="H64" i="6"/>
  <c r="AD27" i="1"/>
  <c r="T55" i="6" s="1"/>
  <c r="T57" i="6"/>
  <c r="H57" i="6"/>
  <c r="GM56" i="6"/>
  <c r="I56" i="6" s="1"/>
  <c r="H58" i="6"/>
  <c r="H56" i="6"/>
  <c r="T58" i="6"/>
  <c r="CS27" i="1"/>
  <c r="R27" i="1" s="1"/>
  <c r="CZ27" i="1" s="1"/>
  <c r="Y27" i="1" s="1"/>
  <c r="U58" i="6" s="1"/>
  <c r="K58" i="6" s="1"/>
  <c r="H49" i="6"/>
  <c r="GM49" i="6"/>
  <c r="CS25" i="1"/>
  <c r="R25" i="1" s="1"/>
  <c r="CV25" i="1"/>
  <c r="U25" i="1" s="1"/>
  <c r="I52" i="6" s="1"/>
  <c r="H52" i="6"/>
  <c r="AD25" i="1"/>
  <c r="H48" i="6" s="1"/>
  <c r="CT25" i="1"/>
  <c r="S25" i="1" s="1"/>
  <c r="U47" i="6" s="1"/>
  <c r="T47" i="6"/>
  <c r="H51" i="6"/>
  <c r="T50" i="6"/>
  <c r="H47" i="6"/>
  <c r="T51" i="6"/>
  <c r="H50" i="6"/>
  <c r="T48" i="6"/>
  <c r="AB59" i="1"/>
  <c r="H167" i="6" s="1"/>
  <c r="EG97" i="1"/>
  <c r="DD238" i="6" s="1"/>
  <c r="CZ84" i="1"/>
  <c r="Y84" i="1" s="1"/>
  <c r="CY84" i="1"/>
  <c r="X84" i="1" s="1"/>
  <c r="CZ80" i="1"/>
  <c r="Y80" i="1" s="1"/>
  <c r="CY80" i="1"/>
  <c r="X80" i="1" s="1"/>
  <c r="AG97" i="1"/>
  <c r="CZ95" i="1"/>
  <c r="Y95" i="1" s="1"/>
  <c r="CY95" i="1"/>
  <c r="X95" i="1" s="1"/>
  <c r="CZ93" i="1"/>
  <c r="Y93" i="1" s="1"/>
  <c r="CY93" i="1"/>
  <c r="X93" i="1" s="1"/>
  <c r="CZ91" i="1"/>
  <c r="Y91" i="1" s="1"/>
  <c r="CY91" i="1"/>
  <c r="X91" i="1" s="1"/>
  <c r="CZ89" i="1"/>
  <c r="Y89" i="1" s="1"/>
  <c r="CY89" i="1"/>
  <c r="X89" i="1" s="1"/>
  <c r="CZ87" i="1"/>
  <c r="Y87" i="1" s="1"/>
  <c r="CY87" i="1"/>
  <c r="X87" i="1" s="1"/>
  <c r="CZ85" i="1"/>
  <c r="Y85" i="1" s="1"/>
  <c r="CY85" i="1"/>
  <c r="X85" i="1" s="1"/>
  <c r="CZ81" i="1"/>
  <c r="Y81" i="1" s="1"/>
  <c r="CY81" i="1"/>
  <c r="X81" i="1" s="1"/>
  <c r="CJ97" i="1"/>
  <c r="GK78" i="1"/>
  <c r="CY78" i="1"/>
  <c r="X78" i="1" s="1"/>
  <c r="EA97" i="1"/>
  <c r="GK76" i="1"/>
  <c r="CY76" i="1"/>
  <c r="X76" i="1" s="1"/>
  <c r="GD22" i="1"/>
  <c r="EU97" i="1"/>
  <c r="DY238" i="6" s="1"/>
  <c r="ET97" i="1"/>
  <c r="DX238" i="6" s="1"/>
  <c r="CZ82" i="1"/>
  <c r="Y82" i="1" s="1"/>
  <c r="CY82" i="1"/>
  <c r="X82" i="1" s="1"/>
  <c r="AJ97" i="1"/>
  <c r="DY97" i="1"/>
  <c r="CZ94" i="1"/>
  <c r="Y94" i="1" s="1"/>
  <c r="CY94" i="1"/>
  <c r="X94" i="1" s="1"/>
  <c r="CZ92" i="1"/>
  <c r="Y92" i="1" s="1"/>
  <c r="CY92" i="1"/>
  <c r="X92" i="1" s="1"/>
  <c r="CZ90" i="1"/>
  <c r="Y90" i="1" s="1"/>
  <c r="CY90" i="1"/>
  <c r="X90" i="1" s="1"/>
  <c r="CZ88" i="1"/>
  <c r="Y88" i="1" s="1"/>
  <c r="CY88" i="1"/>
  <c r="X88" i="1" s="1"/>
  <c r="CZ86" i="1"/>
  <c r="Y86" i="1" s="1"/>
  <c r="CY86" i="1"/>
  <c r="X86" i="1" s="1"/>
  <c r="CZ83" i="1"/>
  <c r="Y83" i="1" s="1"/>
  <c r="CY83" i="1"/>
  <c r="X83" i="1" s="1"/>
  <c r="AH97" i="1"/>
  <c r="GK79" i="1"/>
  <c r="CY79" i="1"/>
  <c r="X79" i="1" s="1"/>
  <c r="AI97" i="1"/>
  <c r="GK77" i="1"/>
  <c r="CY77" i="1"/>
  <c r="X77" i="1" s="1"/>
  <c r="BC97" i="1"/>
  <c r="CQ95" i="1"/>
  <c r="P95" i="1" s="1"/>
  <c r="CQ94" i="1"/>
  <c r="P94" i="1" s="1"/>
  <c r="CP94" i="1" s="1"/>
  <c r="O94" i="1" s="1"/>
  <c r="CQ93" i="1"/>
  <c r="P93" i="1" s="1"/>
  <c r="CQ92" i="1"/>
  <c r="P92" i="1" s="1"/>
  <c r="CP92" i="1" s="1"/>
  <c r="O92" i="1" s="1"/>
  <c r="CQ91" i="1"/>
  <c r="P91" i="1" s="1"/>
  <c r="CQ90" i="1"/>
  <c r="P90" i="1" s="1"/>
  <c r="CP90" i="1" s="1"/>
  <c r="O90" i="1" s="1"/>
  <c r="CQ89" i="1"/>
  <c r="P89" i="1" s="1"/>
  <c r="CQ88" i="1"/>
  <c r="P88" i="1" s="1"/>
  <c r="CP88" i="1" s="1"/>
  <c r="O88" i="1" s="1"/>
  <c r="CQ87" i="1"/>
  <c r="P87" i="1" s="1"/>
  <c r="CQ86" i="1"/>
  <c r="P86" i="1" s="1"/>
  <c r="CP86" i="1" s="1"/>
  <c r="O86" i="1" s="1"/>
  <c r="CQ85" i="1"/>
  <c r="P85" i="1" s="1"/>
  <c r="U220" i="6" s="1"/>
  <c r="AD85" i="1"/>
  <c r="CR85" i="1" s="1"/>
  <c r="Q85" i="1" s="1"/>
  <c r="CQ84" i="1"/>
  <c r="P84" i="1" s="1"/>
  <c r="AD84" i="1"/>
  <c r="CR84" i="1" s="1"/>
  <c r="Q84" i="1" s="1"/>
  <c r="CQ83" i="1"/>
  <c r="P83" i="1" s="1"/>
  <c r="U217" i="6" s="1"/>
  <c r="AD83" i="1"/>
  <c r="CR83" i="1" s="1"/>
  <c r="Q83" i="1" s="1"/>
  <c r="CQ82" i="1"/>
  <c r="P82" i="1" s="1"/>
  <c r="AD82" i="1"/>
  <c r="CR82" i="1" s="1"/>
  <c r="Q82" i="1" s="1"/>
  <c r="CQ81" i="1"/>
  <c r="P81" i="1" s="1"/>
  <c r="U214" i="6" s="1"/>
  <c r="AD81" i="1"/>
  <c r="CR81" i="1" s="1"/>
  <c r="Q81" i="1" s="1"/>
  <c r="CQ80" i="1"/>
  <c r="P80" i="1" s="1"/>
  <c r="AD80" i="1"/>
  <c r="CR80" i="1" s="1"/>
  <c r="Q80" i="1" s="1"/>
  <c r="CZ78" i="1"/>
  <c r="Y78" i="1" s="1"/>
  <c r="AB78" i="1"/>
  <c r="CZ76" i="1"/>
  <c r="Y76" i="1" s="1"/>
  <c r="GN76" i="1" s="1"/>
  <c r="AB76" i="1"/>
  <c r="CY72" i="1"/>
  <c r="X72" i="1" s="1"/>
  <c r="CZ72" i="1"/>
  <c r="Y72" i="1" s="1"/>
  <c r="GK66" i="1"/>
  <c r="CY66" i="1"/>
  <c r="X66" i="1" s="1"/>
  <c r="BB97" i="1"/>
  <c r="GK67" i="1"/>
  <c r="CY67" i="1"/>
  <c r="X67" i="1" s="1"/>
  <c r="AO97" i="1"/>
  <c r="CZ79" i="1"/>
  <c r="Y79" i="1" s="1"/>
  <c r="AB79" i="1"/>
  <c r="CZ77" i="1"/>
  <c r="Y77" i="1" s="1"/>
  <c r="AB77" i="1"/>
  <c r="CY71" i="1"/>
  <c r="X71" i="1" s="1"/>
  <c r="CZ71" i="1"/>
  <c r="Y71" i="1" s="1"/>
  <c r="CY70" i="1"/>
  <c r="X70" i="1" s="1"/>
  <c r="CZ70" i="1"/>
  <c r="Y70" i="1" s="1"/>
  <c r="GK68" i="1"/>
  <c r="CY68" i="1"/>
  <c r="X68" i="1" s="1"/>
  <c r="GM76" i="1"/>
  <c r="GK69" i="1"/>
  <c r="CY69" i="1"/>
  <c r="X69" i="1" s="1"/>
  <c r="GK65" i="1"/>
  <c r="CY65" i="1"/>
  <c r="X65" i="1" s="1"/>
  <c r="U189" i="6" s="1"/>
  <c r="K189" i="6" s="1"/>
  <c r="CT75" i="1"/>
  <c r="S75" i="1" s="1"/>
  <c r="CP75" i="1" s="1"/>
  <c r="O75" i="1" s="1"/>
  <c r="CT74" i="1"/>
  <c r="S74" i="1" s="1"/>
  <c r="CP74" i="1" s="1"/>
  <c r="O74" i="1" s="1"/>
  <c r="CT73" i="1"/>
  <c r="S73" i="1" s="1"/>
  <c r="CZ69" i="1"/>
  <c r="Y69" i="1" s="1"/>
  <c r="AB69" i="1"/>
  <c r="CZ67" i="1"/>
  <c r="Y67" i="1" s="1"/>
  <c r="AB67" i="1"/>
  <c r="CZ65" i="1"/>
  <c r="Y65" i="1" s="1"/>
  <c r="U190" i="6" s="1"/>
  <c r="K190" i="6" s="1"/>
  <c r="AB65" i="1"/>
  <c r="H187" i="6" s="1"/>
  <c r="CP52" i="1"/>
  <c r="O52" i="1" s="1"/>
  <c r="CY50" i="1"/>
  <c r="X50" i="1" s="1"/>
  <c r="CZ50" i="1"/>
  <c r="Y50" i="1" s="1"/>
  <c r="AB72" i="1"/>
  <c r="AB71" i="1"/>
  <c r="CY52" i="1"/>
  <c r="X52" i="1" s="1"/>
  <c r="CZ52" i="1"/>
  <c r="Y52" i="1" s="1"/>
  <c r="CZ68" i="1"/>
  <c r="Y68" i="1" s="1"/>
  <c r="AB68" i="1"/>
  <c r="CZ66" i="1"/>
  <c r="Y66" i="1" s="1"/>
  <c r="AB66" i="1"/>
  <c r="CY64" i="1"/>
  <c r="X64" i="1" s="1"/>
  <c r="CZ64" i="1"/>
  <c r="Y64" i="1" s="1"/>
  <c r="CZ63" i="1"/>
  <c r="Y63" i="1" s="1"/>
  <c r="U184" i="6" s="1"/>
  <c r="K184" i="6" s="1"/>
  <c r="CY63" i="1"/>
  <c r="X63" i="1" s="1"/>
  <c r="U183" i="6" s="1"/>
  <c r="K183" i="6" s="1"/>
  <c r="CY62" i="1"/>
  <c r="X62" i="1" s="1"/>
  <c r="CZ62" i="1"/>
  <c r="Y62" i="1" s="1"/>
  <c r="CZ61" i="1"/>
  <c r="Y61" i="1" s="1"/>
  <c r="U178" i="6" s="1"/>
  <c r="K178" i="6" s="1"/>
  <c r="CY60" i="1"/>
  <c r="X60" i="1" s="1"/>
  <c r="CZ60" i="1"/>
  <c r="Y60" i="1" s="1"/>
  <c r="CY58" i="1"/>
  <c r="X58" i="1" s="1"/>
  <c r="CZ58" i="1"/>
  <c r="Y58" i="1" s="1"/>
  <c r="CY56" i="1"/>
  <c r="X56" i="1" s="1"/>
  <c r="CZ56" i="1"/>
  <c r="Y56" i="1" s="1"/>
  <c r="CY54" i="1"/>
  <c r="X54" i="1" s="1"/>
  <c r="CZ54" i="1"/>
  <c r="Y54" i="1" s="1"/>
  <c r="CZ49" i="1"/>
  <c r="Y49" i="1" s="1"/>
  <c r="U133" i="6" s="1"/>
  <c r="K133" i="6" s="1"/>
  <c r="CR48" i="1"/>
  <c r="Q48" i="1" s="1"/>
  <c r="CP48" i="1" s="1"/>
  <c r="O48" i="1" s="1"/>
  <c r="AB48" i="1"/>
  <c r="AB64" i="1"/>
  <c r="AB62" i="1"/>
  <c r="AB60" i="1"/>
  <c r="AB58" i="1"/>
  <c r="AB56" i="1"/>
  <c r="AB54" i="1"/>
  <c r="AB52" i="1"/>
  <c r="AB50" i="1"/>
  <c r="CQ49" i="1"/>
  <c r="P49" i="1" s="1"/>
  <c r="CS48" i="1"/>
  <c r="R48" i="1" s="1"/>
  <c r="GK48" i="1" s="1"/>
  <c r="AB46" i="1"/>
  <c r="CR46" i="1"/>
  <c r="Q46" i="1" s="1"/>
  <c r="CP46" i="1" s="1"/>
  <c r="O46" i="1" s="1"/>
  <c r="CP43" i="1"/>
  <c r="O43" i="1" s="1"/>
  <c r="AB43" i="1"/>
  <c r="H110" i="6" s="1"/>
  <c r="CY40" i="1"/>
  <c r="X40" i="1" s="1"/>
  <c r="CZ40" i="1"/>
  <c r="Y40" i="1" s="1"/>
  <c r="CT59" i="1"/>
  <c r="S59" i="1" s="1"/>
  <c r="U168" i="6" s="1"/>
  <c r="CT57" i="1"/>
  <c r="S57" i="1" s="1"/>
  <c r="CT55" i="1"/>
  <c r="S55" i="1" s="1"/>
  <c r="U153" i="6" s="1"/>
  <c r="CT53" i="1"/>
  <c r="S53" i="1" s="1"/>
  <c r="U145" i="6" s="1"/>
  <c r="CT51" i="1"/>
  <c r="S51" i="1" s="1"/>
  <c r="U137" i="6" s="1"/>
  <c r="CY46" i="1"/>
  <c r="X46" i="1" s="1"/>
  <c r="CP45" i="1"/>
  <c r="O45" i="1" s="1"/>
  <c r="CY44" i="1"/>
  <c r="X44" i="1" s="1"/>
  <c r="CZ44" i="1"/>
  <c r="Y44" i="1" s="1"/>
  <c r="CY43" i="1"/>
  <c r="X43" i="1" s="1"/>
  <c r="U112" i="6" s="1"/>
  <c r="K112" i="6" s="1"/>
  <c r="AB63" i="1"/>
  <c r="H181" i="6" s="1"/>
  <c r="AB61" i="1"/>
  <c r="H175" i="6" s="1"/>
  <c r="AB45" i="1"/>
  <c r="H116" i="6" s="1"/>
  <c r="CP44" i="1"/>
  <c r="O44" i="1" s="1"/>
  <c r="CY42" i="1"/>
  <c r="X42" i="1" s="1"/>
  <c r="CZ42" i="1"/>
  <c r="Y42" i="1" s="1"/>
  <c r="AB47" i="1"/>
  <c r="H122" i="6" s="1"/>
  <c r="AB44" i="1"/>
  <c r="CQ35" i="1"/>
  <c r="P35" i="1" s="1"/>
  <c r="AD34" i="1"/>
  <c r="CR34" i="1" s="1"/>
  <c r="Q34" i="1" s="1"/>
  <c r="CS34" i="1"/>
  <c r="R34" i="1" s="1"/>
  <c r="CY34" i="1" s="1"/>
  <c r="X34" i="1" s="1"/>
  <c r="CS33" i="1"/>
  <c r="R33" i="1" s="1"/>
  <c r="K77" i="6" s="1"/>
  <c r="AD33" i="1"/>
  <c r="CY25" i="1"/>
  <c r="X25" i="1" s="1"/>
  <c r="U50" i="6" s="1"/>
  <c r="K50" i="6" s="1"/>
  <c r="CQ34" i="1"/>
  <c r="P34" i="1" s="1"/>
  <c r="CQ33" i="1"/>
  <c r="P33" i="1" s="1"/>
  <c r="CQ32" i="1"/>
  <c r="P32" i="1" s="1"/>
  <c r="CP32" i="1" s="1"/>
  <c r="O32" i="1" s="1"/>
  <c r="AB32" i="1"/>
  <c r="CR28" i="1"/>
  <c r="Q28" i="1" s="1"/>
  <c r="CP28" i="1" s="1"/>
  <c r="O28" i="1" s="1"/>
  <c r="AB28" i="1"/>
  <c r="AD38" i="1"/>
  <c r="CR38" i="1" s="1"/>
  <c r="Q38" i="1" s="1"/>
  <c r="CS38" i="1"/>
  <c r="R38" i="1" s="1"/>
  <c r="GK38" i="1" s="1"/>
  <c r="CS37" i="1"/>
  <c r="R37" i="1" s="1"/>
  <c r="AD37" i="1"/>
  <c r="AD36" i="1"/>
  <c r="CR36" i="1" s="1"/>
  <c r="Q36" i="1" s="1"/>
  <c r="CS36" i="1"/>
  <c r="R36" i="1" s="1"/>
  <c r="GK36" i="1" s="1"/>
  <c r="CQ30" i="1"/>
  <c r="P30" i="1" s="1"/>
  <c r="AB30" i="1"/>
  <c r="AB39" i="1"/>
  <c r="H96" i="6" s="1"/>
  <c r="CQ38" i="1"/>
  <c r="P38" i="1" s="1"/>
  <c r="CQ37" i="1"/>
  <c r="P37" i="1" s="1"/>
  <c r="CQ36" i="1"/>
  <c r="P36" i="1" s="1"/>
  <c r="CS35" i="1"/>
  <c r="R35" i="1" s="1"/>
  <c r="AD35" i="1"/>
  <c r="CS31" i="1"/>
  <c r="R31" i="1" s="1"/>
  <c r="K69" i="6" s="1"/>
  <c r="AD31" i="1"/>
  <c r="CR29" i="1"/>
  <c r="Q29" i="1" s="1"/>
  <c r="AB29" i="1"/>
  <c r="H60" i="6" s="1"/>
  <c r="CY28" i="1"/>
  <c r="X28" i="1" s="1"/>
  <c r="CY26" i="1"/>
  <c r="X26" i="1" s="1"/>
  <c r="CR24" i="1"/>
  <c r="Q24" i="1" s="1"/>
  <c r="AB24" i="1"/>
  <c r="CS32" i="1"/>
  <c r="R32" i="1" s="1"/>
  <c r="CY32" i="1" s="1"/>
  <c r="X32" i="1" s="1"/>
  <c r="CQ31" i="1"/>
  <c r="P31" i="1" s="1"/>
  <c r="CS30" i="1"/>
  <c r="R30" i="1" s="1"/>
  <c r="CP26" i="1"/>
  <c r="O26" i="1" s="1"/>
  <c r="CZ28" i="1"/>
  <c r="Y28" i="1" s="1"/>
  <c r="CZ26" i="1"/>
  <c r="Y26" i="1" s="1"/>
  <c r="AB26" i="1"/>
  <c r="CY24" i="1"/>
  <c r="X24" i="1" s="1"/>
  <c r="CZ24" i="1"/>
  <c r="Y24" i="1" s="1"/>
  <c r="GM70" i="1" l="1"/>
  <c r="FJ238" i="6"/>
  <c r="AB38" i="1"/>
  <c r="AB36" i="1"/>
  <c r="AB57" i="1"/>
  <c r="H159" i="6" s="1"/>
  <c r="I49" i="6"/>
  <c r="EY238" i="6"/>
  <c r="J195" i="6"/>
  <c r="CP95" i="1"/>
  <c r="O95" i="1" s="1"/>
  <c r="U235" i="6"/>
  <c r="R237" i="6"/>
  <c r="HB235" i="6"/>
  <c r="GQ235" i="6"/>
  <c r="I235" i="6"/>
  <c r="GP235" i="6"/>
  <c r="GN235" i="6"/>
  <c r="GS235" i="6"/>
  <c r="GJ235" i="6"/>
  <c r="R234" i="6"/>
  <c r="HB232" i="6"/>
  <c r="GQ232" i="6"/>
  <c r="I232" i="6"/>
  <c r="GP232" i="6"/>
  <c r="GN232" i="6"/>
  <c r="GS232" i="6"/>
  <c r="GJ232" i="6"/>
  <c r="CP93" i="1"/>
  <c r="O93" i="1" s="1"/>
  <c r="U232" i="6"/>
  <c r="CP91" i="1"/>
  <c r="O91" i="1" s="1"/>
  <c r="U229" i="6"/>
  <c r="R231" i="6"/>
  <c r="HB229" i="6"/>
  <c r="GQ229" i="6"/>
  <c r="I229" i="6"/>
  <c r="GP229" i="6"/>
  <c r="GS229" i="6"/>
  <c r="GN229" i="6"/>
  <c r="GJ229" i="6"/>
  <c r="CP89" i="1"/>
  <c r="O89" i="1" s="1"/>
  <c r="U226" i="6"/>
  <c r="R228" i="6"/>
  <c r="HB226" i="6"/>
  <c r="GQ226" i="6"/>
  <c r="I226" i="6"/>
  <c r="GP226" i="6"/>
  <c r="GN226" i="6"/>
  <c r="GS226" i="6"/>
  <c r="GJ226" i="6"/>
  <c r="CP87" i="1"/>
  <c r="O87" i="1" s="1"/>
  <c r="U223" i="6"/>
  <c r="R225" i="6"/>
  <c r="HB223" i="6"/>
  <c r="GQ223" i="6"/>
  <c r="I223" i="6"/>
  <c r="GP223" i="6"/>
  <c r="GN223" i="6"/>
  <c r="GS223" i="6"/>
  <c r="GJ223" i="6"/>
  <c r="S222" i="6"/>
  <c r="J222" i="6" s="1"/>
  <c r="K220" i="6"/>
  <c r="R222" i="6"/>
  <c r="HB220" i="6"/>
  <c r="GQ220" i="6"/>
  <c r="I220" i="6"/>
  <c r="GS220" i="6"/>
  <c r="GP220" i="6"/>
  <c r="GJ220" i="6"/>
  <c r="GN220" i="6"/>
  <c r="CP85" i="1"/>
  <c r="O85" i="1" s="1"/>
  <c r="S219" i="6"/>
  <c r="J219" i="6" s="1"/>
  <c r="K217" i="6"/>
  <c r="R219" i="6"/>
  <c r="HB217" i="6"/>
  <c r="GQ217" i="6"/>
  <c r="I217" i="6"/>
  <c r="GP217" i="6"/>
  <c r="GN217" i="6"/>
  <c r="GS217" i="6"/>
  <c r="GJ217" i="6"/>
  <c r="CP83" i="1"/>
  <c r="O83" i="1" s="1"/>
  <c r="GM83" i="1" s="1"/>
  <c r="S216" i="6"/>
  <c r="J216" i="6" s="1"/>
  <c r="K214" i="6"/>
  <c r="R216" i="6"/>
  <c r="HB214" i="6"/>
  <c r="GQ214" i="6"/>
  <c r="I214" i="6"/>
  <c r="GJ214" i="6"/>
  <c r="GP214" i="6"/>
  <c r="GS214" i="6"/>
  <c r="GN214" i="6"/>
  <c r="CP81" i="1"/>
  <c r="O81" i="1" s="1"/>
  <c r="AB41" i="1"/>
  <c r="H102" i="6" s="1"/>
  <c r="CP79" i="1"/>
  <c r="O79" i="1" s="1"/>
  <c r="GM79" i="1" s="1"/>
  <c r="S213" i="6"/>
  <c r="J213" i="6" s="1"/>
  <c r="K211" i="6"/>
  <c r="R213" i="6"/>
  <c r="HB211" i="6"/>
  <c r="GQ211" i="6"/>
  <c r="I211" i="6"/>
  <c r="GJ211" i="6"/>
  <c r="GP211" i="6"/>
  <c r="GS211" i="6"/>
  <c r="GN211" i="6"/>
  <c r="GM78" i="1"/>
  <c r="R210" i="6"/>
  <c r="HB208" i="6"/>
  <c r="GQ208" i="6"/>
  <c r="I208" i="6"/>
  <c r="GN208" i="6"/>
  <c r="GS208" i="6"/>
  <c r="GP208" i="6"/>
  <c r="GJ208" i="6"/>
  <c r="GN69" i="1"/>
  <c r="S210" i="6"/>
  <c r="J210" i="6" s="1"/>
  <c r="K208" i="6"/>
  <c r="GM77" i="1"/>
  <c r="K170" i="6"/>
  <c r="GM72" i="1"/>
  <c r="R207" i="6"/>
  <c r="HB205" i="6"/>
  <c r="GQ205" i="6"/>
  <c r="I205" i="6"/>
  <c r="GS205" i="6"/>
  <c r="GP205" i="6"/>
  <c r="GJ205" i="6"/>
  <c r="GN205" i="6"/>
  <c r="CY49" i="1"/>
  <c r="X49" i="1" s="1"/>
  <c r="U132" i="6" s="1"/>
  <c r="K132" i="6" s="1"/>
  <c r="GN68" i="1"/>
  <c r="R204" i="6"/>
  <c r="HB202" i="6"/>
  <c r="GQ202" i="6"/>
  <c r="I202" i="6"/>
  <c r="GP202" i="6"/>
  <c r="GS202" i="6"/>
  <c r="GN202" i="6"/>
  <c r="GJ202" i="6"/>
  <c r="GN72" i="1"/>
  <c r="R201" i="6"/>
  <c r="HB199" i="6"/>
  <c r="GQ199" i="6"/>
  <c r="I199" i="6"/>
  <c r="GJ199" i="6"/>
  <c r="GP199" i="6"/>
  <c r="GS199" i="6"/>
  <c r="GN199" i="6"/>
  <c r="S201" i="6"/>
  <c r="J201" i="6" s="1"/>
  <c r="K199" i="6"/>
  <c r="GN71" i="1"/>
  <c r="GN70" i="1"/>
  <c r="R198" i="6"/>
  <c r="HB196" i="6"/>
  <c r="GQ196" i="6"/>
  <c r="I196" i="6"/>
  <c r="GS196" i="6"/>
  <c r="GJ196" i="6"/>
  <c r="GP196" i="6"/>
  <c r="GN196" i="6"/>
  <c r="GM68" i="1"/>
  <c r="GM69" i="1"/>
  <c r="R195" i="6"/>
  <c r="HB193" i="6"/>
  <c r="GQ193" i="6"/>
  <c r="I193" i="6"/>
  <c r="GS193" i="6"/>
  <c r="FE238" i="6" s="1"/>
  <c r="GP193" i="6"/>
  <c r="FB238" i="6" s="1"/>
  <c r="GJ193" i="6"/>
  <c r="GN193" i="6"/>
  <c r="EZ238" i="6" s="1"/>
  <c r="H244" i="6" s="1"/>
  <c r="GM66" i="1"/>
  <c r="GP64" i="1"/>
  <c r="EI97" i="1"/>
  <c r="GM67" i="1"/>
  <c r="GN67" i="1"/>
  <c r="GN66" i="1"/>
  <c r="R192" i="6"/>
  <c r="GJ188" i="6"/>
  <c r="GK188" i="6"/>
  <c r="I188" i="6"/>
  <c r="HE188" i="6"/>
  <c r="S192" i="6"/>
  <c r="J192" i="6" s="1"/>
  <c r="K188" i="6"/>
  <c r="GZ190" i="6"/>
  <c r="I190" i="6"/>
  <c r="HE190" i="6"/>
  <c r="I189" i="6"/>
  <c r="HE189" i="6"/>
  <c r="GY189" i="6"/>
  <c r="GP65" i="1"/>
  <c r="GM64" i="1"/>
  <c r="CP63" i="1"/>
  <c r="O63" i="1" s="1"/>
  <c r="GM63" i="1" s="1"/>
  <c r="GZ184" i="6"/>
  <c r="I184" i="6"/>
  <c r="HE184" i="6"/>
  <c r="CZ45" i="1"/>
  <c r="Y45" i="1" s="1"/>
  <c r="U119" i="6" s="1"/>
  <c r="K119" i="6" s="1"/>
  <c r="I183" i="6"/>
  <c r="HE183" i="6"/>
  <c r="GY183" i="6"/>
  <c r="CY45" i="1"/>
  <c r="X45" i="1" s="1"/>
  <c r="U118" i="6" s="1"/>
  <c r="K118" i="6" s="1"/>
  <c r="R186" i="6"/>
  <c r="GJ182" i="6"/>
  <c r="GK182" i="6"/>
  <c r="I182" i="6"/>
  <c r="HE182" i="6"/>
  <c r="CY61" i="1"/>
  <c r="X61" i="1" s="1"/>
  <c r="U177" i="6" s="1"/>
  <c r="K177" i="6" s="1"/>
  <c r="CP61" i="1"/>
  <c r="O61" i="1" s="1"/>
  <c r="S186" i="6"/>
  <c r="J186" i="6" s="1"/>
  <c r="K182" i="6"/>
  <c r="GM62" i="1"/>
  <c r="GP62" i="1"/>
  <c r="GP60" i="1"/>
  <c r="GZ178" i="6"/>
  <c r="I178" i="6"/>
  <c r="HE178" i="6"/>
  <c r="EH97" i="1"/>
  <c r="R180" i="6"/>
  <c r="GJ176" i="6"/>
  <c r="I176" i="6"/>
  <c r="HE176" i="6"/>
  <c r="FQ238" i="6" s="1"/>
  <c r="H253" i="6" s="1"/>
  <c r="GK176" i="6"/>
  <c r="I177" i="6"/>
  <c r="HE177" i="6"/>
  <c r="GY177" i="6"/>
  <c r="CR27" i="1"/>
  <c r="Q27" i="1" s="1"/>
  <c r="U55" i="6" s="1"/>
  <c r="GO58" i="1"/>
  <c r="K176" i="6"/>
  <c r="GM60" i="1"/>
  <c r="K168" i="6"/>
  <c r="I171" i="6"/>
  <c r="HC171" i="6"/>
  <c r="GY171" i="6"/>
  <c r="GZ172" i="6"/>
  <c r="HC172" i="6"/>
  <c r="I172" i="6"/>
  <c r="R174" i="6"/>
  <c r="HC168" i="6"/>
  <c r="GK168" i="6"/>
  <c r="GJ168" i="6"/>
  <c r="I168" i="6"/>
  <c r="HC169" i="6"/>
  <c r="GL169" i="6"/>
  <c r="GJ169" i="6"/>
  <c r="I169" i="6"/>
  <c r="ES97" i="1"/>
  <c r="H138" i="6"/>
  <c r="H161" i="6"/>
  <c r="CR57" i="1"/>
  <c r="Q57" i="1" s="1"/>
  <c r="U161" i="6" s="1"/>
  <c r="K161" i="6" s="1"/>
  <c r="U160" i="6"/>
  <c r="GZ164" i="6"/>
  <c r="I164" i="6"/>
  <c r="HC164" i="6"/>
  <c r="CY41" i="1"/>
  <c r="X41" i="1" s="1"/>
  <c r="U106" i="6" s="1"/>
  <c r="K106" i="6" s="1"/>
  <c r="T123" i="6"/>
  <c r="GL123" i="6" s="1"/>
  <c r="GK57" i="1"/>
  <c r="K162" i="6"/>
  <c r="H123" i="6"/>
  <c r="CZ39" i="1"/>
  <c r="Y39" i="1" s="1"/>
  <c r="U100" i="6" s="1"/>
  <c r="K100" i="6" s="1"/>
  <c r="AB53" i="1"/>
  <c r="H144" i="6" s="1"/>
  <c r="T138" i="6"/>
  <c r="R143" i="6" s="1"/>
  <c r="I163" i="6"/>
  <c r="GY163" i="6"/>
  <c r="HC163" i="6"/>
  <c r="R166" i="6"/>
  <c r="HC160" i="6"/>
  <c r="I160" i="6"/>
  <c r="GK160" i="6"/>
  <c r="GJ160" i="6"/>
  <c r="HC161" i="6"/>
  <c r="GL161" i="6"/>
  <c r="GJ161" i="6"/>
  <c r="I161" i="6"/>
  <c r="GO56" i="1"/>
  <c r="CZ25" i="1"/>
  <c r="Y25" i="1" s="1"/>
  <c r="U51" i="6" s="1"/>
  <c r="K51" i="6" s="1"/>
  <c r="CR51" i="1"/>
  <c r="Q51" i="1" s="1"/>
  <c r="U138" i="6" s="1"/>
  <c r="K138" i="6" s="1"/>
  <c r="CZ43" i="1"/>
  <c r="Y43" i="1" s="1"/>
  <c r="U113" i="6" s="1"/>
  <c r="K113" i="6" s="1"/>
  <c r="I155" i="6"/>
  <c r="GY155" i="6"/>
  <c r="HB155" i="6"/>
  <c r="GZ156" i="6"/>
  <c r="I156" i="6"/>
  <c r="HB156" i="6"/>
  <c r="GJ154" i="6"/>
  <c r="I154" i="6"/>
  <c r="GL154" i="6"/>
  <c r="HB154" i="6"/>
  <c r="K153" i="6"/>
  <c r="H146" i="6"/>
  <c r="R158" i="6"/>
  <c r="I153" i="6"/>
  <c r="HB153" i="6"/>
  <c r="GJ153" i="6"/>
  <c r="GK153" i="6"/>
  <c r="GN54" i="1"/>
  <c r="K145" i="6"/>
  <c r="CR53" i="1"/>
  <c r="Q53" i="1" s="1"/>
  <c r="U146" i="6" s="1"/>
  <c r="K146" i="6" s="1"/>
  <c r="GZ149" i="6"/>
  <c r="I149" i="6"/>
  <c r="HB149" i="6"/>
  <c r="GK53" i="1"/>
  <c r="K147" i="6"/>
  <c r="I148" i="6"/>
  <c r="HB148" i="6"/>
  <c r="GY148" i="6"/>
  <c r="R151" i="6"/>
  <c r="HB145" i="6"/>
  <c r="GK145" i="6"/>
  <c r="I145" i="6"/>
  <c r="GJ145" i="6"/>
  <c r="HB146" i="6"/>
  <c r="GL146" i="6"/>
  <c r="GJ146" i="6"/>
  <c r="I146" i="6"/>
  <c r="I140" i="6"/>
  <c r="GY140" i="6"/>
  <c r="HB140" i="6"/>
  <c r="CY47" i="1"/>
  <c r="X47" i="1" s="1"/>
  <c r="U125" i="6" s="1"/>
  <c r="K125" i="6" s="1"/>
  <c r="GZ141" i="6"/>
  <c r="I141" i="6"/>
  <c r="HB141" i="6"/>
  <c r="HB137" i="6"/>
  <c r="GK137" i="6"/>
  <c r="GJ137" i="6"/>
  <c r="I137" i="6"/>
  <c r="K137" i="6"/>
  <c r="GK47" i="1"/>
  <c r="CZ47" i="1"/>
  <c r="Y47" i="1" s="1"/>
  <c r="U126" i="6" s="1"/>
  <c r="K126" i="6" s="1"/>
  <c r="GK51" i="1"/>
  <c r="K139" i="6"/>
  <c r="GM50" i="1"/>
  <c r="GK49" i="1"/>
  <c r="K131" i="6"/>
  <c r="I132" i="6"/>
  <c r="HB132" i="6"/>
  <c r="GY132" i="6"/>
  <c r="GZ133" i="6"/>
  <c r="I133" i="6"/>
  <c r="HB133" i="6"/>
  <c r="HB129" i="6"/>
  <c r="GK129" i="6"/>
  <c r="GJ129" i="6"/>
  <c r="I129" i="6"/>
  <c r="K129" i="6"/>
  <c r="CR49" i="1"/>
  <c r="Q49" i="1" s="1"/>
  <c r="U130" i="6" s="1"/>
  <c r="K130" i="6" s="1"/>
  <c r="T130" i="6"/>
  <c r="R135" i="6" s="1"/>
  <c r="H130" i="6"/>
  <c r="CZ41" i="1"/>
  <c r="Y41" i="1" s="1"/>
  <c r="U107" i="6" s="1"/>
  <c r="K107" i="6" s="1"/>
  <c r="K123" i="6"/>
  <c r="I125" i="6"/>
  <c r="GY125" i="6"/>
  <c r="HB125" i="6"/>
  <c r="GZ126" i="6"/>
  <c r="I126" i="6"/>
  <c r="HB126" i="6"/>
  <c r="CP47" i="1"/>
  <c r="O47" i="1" s="1"/>
  <c r="EB22" i="1"/>
  <c r="GZ119" i="6"/>
  <c r="I119" i="6"/>
  <c r="HB119" i="6"/>
  <c r="I118" i="6"/>
  <c r="HB118" i="6"/>
  <c r="GY118" i="6"/>
  <c r="R121" i="6"/>
  <c r="GJ117" i="6"/>
  <c r="I117" i="6"/>
  <c r="HB117" i="6"/>
  <c r="GK117" i="6"/>
  <c r="S121" i="6"/>
  <c r="J121" i="6" s="1"/>
  <c r="K117" i="6"/>
  <c r="GZ113" i="6"/>
  <c r="I113" i="6"/>
  <c r="HB113" i="6"/>
  <c r="I112" i="6"/>
  <c r="HB112" i="6"/>
  <c r="GY112" i="6"/>
  <c r="R115" i="6"/>
  <c r="GJ111" i="6"/>
  <c r="I111" i="6"/>
  <c r="HB111" i="6"/>
  <c r="GK111" i="6"/>
  <c r="K111" i="6"/>
  <c r="GN42" i="1"/>
  <c r="CR41" i="1"/>
  <c r="Q41" i="1" s="1"/>
  <c r="U104" i="6" s="1"/>
  <c r="K104" i="6" s="1"/>
  <c r="T104" i="6"/>
  <c r="I104" i="6" s="1"/>
  <c r="AB25" i="1"/>
  <c r="H46" i="6" s="1"/>
  <c r="CR25" i="1"/>
  <c r="Q25" i="1" s="1"/>
  <c r="U48" i="6" s="1"/>
  <c r="K48" i="6" s="1"/>
  <c r="GN40" i="1"/>
  <c r="I106" i="6"/>
  <c r="GY106" i="6"/>
  <c r="HB106" i="6"/>
  <c r="GZ107" i="6"/>
  <c r="I107" i="6"/>
  <c r="HB107" i="6"/>
  <c r="HB103" i="6"/>
  <c r="GK103" i="6"/>
  <c r="I103" i="6"/>
  <c r="GJ103" i="6"/>
  <c r="K103" i="6"/>
  <c r="GM40" i="1"/>
  <c r="GA97" i="1"/>
  <c r="GA22" i="1" s="1"/>
  <c r="H97" i="6"/>
  <c r="K97" i="6"/>
  <c r="T97" i="6"/>
  <c r="R101" i="6" s="1"/>
  <c r="GK39" i="1"/>
  <c r="K98" i="6"/>
  <c r="I99" i="6"/>
  <c r="HB99" i="6"/>
  <c r="GY99" i="6"/>
  <c r="CP39" i="1"/>
  <c r="O39" i="1" s="1"/>
  <c r="CZ38" i="1"/>
  <c r="Y38" i="1" s="1"/>
  <c r="GZ94" i="6"/>
  <c r="I94" i="6"/>
  <c r="HB94" i="6"/>
  <c r="I93" i="6"/>
  <c r="GY93" i="6"/>
  <c r="HB93" i="6"/>
  <c r="GK37" i="1"/>
  <c r="K92" i="6"/>
  <c r="CR37" i="1"/>
  <c r="Q37" i="1" s="1"/>
  <c r="U91" i="6" s="1"/>
  <c r="T91" i="6"/>
  <c r="R95" i="6" s="1"/>
  <c r="H91" i="6"/>
  <c r="CZ37" i="1"/>
  <c r="Y37" i="1" s="1"/>
  <c r="U94" i="6" s="1"/>
  <c r="K94" i="6" s="1"/>
  <c r="CY37" i="1"/>
  <c r="X37" i="1" s="1"/>
  <c r="U93" i="6" s="1"/>
  <c r="K93" i="6" s="1"/>
  <c r="AB27" i="1"/>
  <c r="H54" i="6" s="1"/>
  <c r="CP29" i="1"/>
  <c r="O29" i="1" s="1"/>
  <c r="AP97" i="1"/>
  <c r="AP126" i="1" s="1"/>
  <c r="EP97" i="1"/>
  <c r="CP34" i="1"/>
  <c r="O34" i="1" s="1"/>
  <c r="FR22" i="1"/>
  <c r="I86" i="6"/>
  <c r="GY86" i="6"/>
  <c r="HC86" i="6"/>
  <c r="GZ87" i="6"/>
  <c r="I87" i="6"/>
  <c r="HC87" i="6"/>
  <c r="HC83" i="6"/>
  <c r="GK83" i="6"/>
  <c r="GJ83" i="6"/>
  <c r="I83" i="6"/>
  <c r="GK35" i="1"/>
  <c r="K85" i="6"/>
  <c r="K83" i="6"/>
  <c r="CR35" i="1"/>
  <c r="Q35" i="1" s="1"/>
  <c r="U84" i="6" s="1"/>
  <c r="K84" i="6" s="1"/>
  <c r="T84" i="6"/>
  <c r="R89" i="6" s="1"/>
  <c r="H84" i="6"/>
  <c r="AB35" i="1"/>
  <c r="H82" i="6" s="1"/>
  <c r="I78" i="6"/>
  <c r="GY78" i="6"/>
  <c r="HB78" i="6"/>
  <c r="GZ79" i="6"/>
  <c r="I79" i="6"/>
  <c r="HB79" i="6"/>
  <c r="HB75" i="6"/>
  <c r="I75" i="6"/>
  <c r="GK75" i="6"/>
  <c r="GJ75" i="6"/>
  <c r="K75" i="6"/>
  <c r="CR33" i="1"/>
  <c r="Q33" i="1" s="1"/>
  <c r="U76" i="6" s="1"/>
  <c r="K76" i="6" s="1"/>
  <c r="T76" i="6"/>
  <c r="R81" i="6" s="1"/>
  <c r="H76" i="6"/>
  <c r="AB33" i="1"/>
  <c r="H74" i="6" s="1"/>
  <c r="I70" i="6"/>
  <c r="HB70" i="6"/>
  <c r="GY70" i="6"/>
  <c r="K67" i="6"/>
  <c r="GZ71" i="6"/>
  <c r="I71" i="6"/>
  <c r="HB71" i="6"/>
  <c r="HB67" i="6"/>
  <c r="GK67" i="6"/>
  <c r="GJ67" i="6"/>
  <c r="I67" i="6"/>
  <c r="CR31" i="1"/>
  <c r="Q31" i="1" s="1"/>
  <c r="U68" i="6" s="1"/>
  <c r="K68" i="6" s="1"/>
  <c r="T68" i="6"/>
  <c r="R73" i="6" s="1"/>
  <c r="H68" i="6"/>
  <c r="AQ97" i="1"/>
  <c r="AQ22" i="1" s="1"/>
  <c r="CG97" i="1"/>
  <c r="CG22" i="1" s="1"/>
  <c r="H55" i="6"/>
  <c r="CI97" i="1"/>
  <c r="CI22" i="1" s="1"/>
  <c r="DZ97" i="1"/>
  <c r="DM97" i="1" s="1"/>
  <c r="R65" i="6"/>
  <c r="GJ61" i="6"/>
  <c r="GK61" i="6"/>
  <c r="I61" i="6"/>
  <c r="HB61" i="6"/>
  <c r="I62" i="6"/>
  <c r="GY62" i="6"/>
  <c r="HB62" i="6"/>
  <c r="GZ63" i="6"/>
  <c r="I63" i="6"/>
  <c r="HB63" i="6"/>
  <c r="CY29" i="1"/>
  <c r="X29" i="1" s="1"/>
  <c r="U62" i="6" s="1"/>
  <c r="K62" i="6" s="1"/>
  <c r="U61" i="6"/>
  <c r="AD97" i="1"/>
  <c r="AD22" i="1" s="1"/>
  <c r="R59" i="6"/>
  <c r="K55" i="6"/>
  <c r="GZ58" i="6"/>
  <c r="I58" i="6"/>
  <c r="HB58" i="6"/>
  <c r="GK27" i="1"/>
  <c r="K56" i="6"/>
  <c r="I57" i="6"/>
  <c r="HB57" i="6"/>
  <c r="GY57" i="6"/>
  <c r="CY27" i="1"/>
  <c r="X27" i="1" s="1"/>
  <c r="U57" i="6" s="1"/>
  <c r="K57" i="6" s="1"/>
  <c r="HB55" i="6"/>
  <c r="GL55" i="6"/>
  <c r="GJ55" i="6"/>
  <c r="I55" i="6"/>
  <c r="GZ51" i="6"/>
  <c r="HB51" i="6"/>
  <c r="I51" i="6"/>
  <c r="R53" i="6"/>
  <c r="HB47" i="6"/>
  <c r="GK47" i="6"/>
  <c r="I47" i="6"/>
  <c r="GJ47" i="6"/>
  <c r="K47" i="6"/>
  <c r="GK25" i="1"/>
  <c r="K49" i="6"/>
  <c r="I50" i="6"/>
  <c r="GY50" i="6"/>
  <c r="HB50" i="6"/>
  <c r="HB48" i="6"/>
  <c r="GL48" i="6"/>
  <c r="GJ48" i="6"/>
  <c r="I48" i="6"/>
  <c r="CP24" i="1"/>
  <c r="O24" i="1" s="1"/>
  <c r="GM24" i="1" s="1"/>
  <c r="GK30" i="1"/>
  <c r="AE97" i="1"/>
  <c r="GK31" i="1"/>
  <c r="CZ31" i="1"/>
  <c r="Y31" i="1" s="1"/>
  <c r="U71" i="6" s="1"/>
  <c r="K71" i="6" s="1"/>
  <c r="DW97" i="1"/>
  <c r="CZ30" i="1"/>
  <c r="Y30" i="1" s="1"/>
  <c r="CZ53" i="1"/>
  <c r="Y53" i="1" s="1"/>
  <c r="U149" i="6" s="1"/>
  <c r="K149" i="6" s="1"/>
  <c r="CY53" i="1"/>
  <c r="X53" i="1" s="1"/>
  <c r="U148" i="6" s="1"/>
  <c r="K148" i="6" s="1"/>
  <c r="GM54" i="1"/>
  <c r="GM71" i="1"/>
  <c r="BB22" i="1"/>
  <c r="BB126" i="1"/>
  <c r="F110" i="1"/>
  <c r="GM81" i="1"/>
  <c r="GN81" i="1"/>
  <c r="GM85" i="1"/>
  <c r="GN85" i="1"/>
  <c r="GM89" i="1"/>
  <c r="GN89" i="1"/>
  <c r="GM93" i="1"/>
  <c r="GN93" i="1"/>
  <c r="BC22" i="1"/>
  <c r="F113" i="1"/>
  <c r="BC126" i="1"/>
  <c r="AI22" i="1"/>
  <c r="V97" i="1"/>
  <c r="AH22" i="1"/>
  <c r="U97" i="1"/>
  <c r="GN78" i="1"/>
  <c r="ET22" i="1"/>
  <c r="ET126" i="1"/>
  <c r="P110" i="1"/>
  <c r="CJ22" i="1"/>
  <c r="BA97" i="1"/>
  <c r="GN79" i="1"/>
  <c r="AB81" i="1"/>
  <c r="AB85" i="1"/>
  <c r="CP38" i="1"/>
  <c r="O38" i="1" s="1"/>
  <c r="GK33" i="1"/>
  <c r="CZ33" i="1"/>
  <c r="Y33" i="1" s="1"/>
  <c r="U79" i="6" s="1"/>
  <c r="K79" i="6" s="1"/>
  <c r="CY30" i="1"/>
  <c r="X30" i="1" s="1"/>
  <c r="CY38" i="1"/>
  <c r="X38" i="1" s="1"/>
  <c r="GN45" i="1"/>
  <c r="CZ55" i="1"/>
  <c r="Y55" i="1" s="1"/>
  <c r="U156" i="6" s="1"/>
  <c r="K156" i="6" s="1"/>
  <c r="CY55" i="1"/>
  <c r="X55" i="1" s="1"/>
  <c r="U155" i="6" s="1"/>
  <c r="K155" i="6" s="1"/>
  <c r="GN46" i="1"/>
  <c r="GM46" i="1"/>
  <c r="CP55" i="1"/>
  <c r="O55" i="1" s="1"/>
  <c r="GM58" i="1"/>
  <c r="CY73" i="1"/>
  <c r="X73" i="1" s="1"/>
  <c r="CZ73" i="1"/>
  <c r="Y73" i="1" s="1"/>
  <c r="AO22" i="1"/>
  <c r="F101" i="1"/>
  <c r="AO126" i="1"/>
  <c r="CP73" i="1"/>
  <c r="O73" i="1" s="1"/>
  <c r="GM86" i="1"/>
  <c r="GN86" i="1"/>
  <c r="GM90" i="1"/>
  <c r="GN90" i="1"/>
  <c r="GM94" i="1"/>
  <c r="GN94" i="1"/>
  <c r="AB83" i="1"/>
  <c r="EU22" i="1"/>
  <c r="EU126" i="1"/>
  <c r="P113" i="1"/>
  <c r="EA22" i="1"/>
  <c r="DN97" i="1"/>
  <c r="GN77" i="1"/>
  <c r="EG22" i="1"/>
  <c r="P101" i="1"/>
  <c r="EG126" i="1"/>
  <c r="DU97" i="1"/>
  <c r="CP36" i="1"/>
  <c r="O36" i="1" s="1"/>
  <c r="GM28" i="1"/>
  <c r="GN28" i="1"/>
  <c r="GK32" i="1"/>
  <c r="CZ32" i="1"/>
  <c r="Y32" i="1" s="1"/>
  <c r="CP30" i="1"/>
  <c r="O30" i="1" s="1"/>
  <c r="AC97" i="1"/>
  <c r="CY33" i="1"/>
  <c r="X33" i="1" s="1"/>
  <c r="U78" i="6" s="1"/>
  <c r="K78" i="6" s="1"/>
  <c r="AB34" i="1"/>
  <c r="AB31" i="1"/>
  <c r="H66" i="6" s="1"/>
  <c r="GK34" i="1"/>
  <c r="CZ34" i="1"/>
  <c r="Y34" i="1" s="1"/>
  <c r="CZ35" i="1"/>
  <c r="Y35" i="1" s="1"/>
  <c r="U87" i="6" s="1"/>
  <c r="K87" i="6" s="1"/>
  <c r="GN44" i="1"/>
  <c r="GM44" i="1"/>
  <c r="CZ36" i="1"/>
  <c r="Y36" i="1" s="1"/>
  <c r="CZ57" i="1"/>
  <c r="Y57" i="1" s="1"/>
  <c r="U164" i="6" s="1"/>
  <c r="K164" i="6" s="1"/>
  <c r="CY57" i="1"/>
  <c r="X57" i="1" s="1"/>
  <c r="U163" i="6" s="1"/>
  <c r="K163" i="6" s="1"/>
  <c r="GM42" i="1"/>
  <c r="GN50" i="1"/>
  <c r="CZ48" i="1"/>
  <c r="Y48" i="1" s="1"/>
  <c r="GM56" i="1"/>
  <c r="GM65" i="1"/>
  <c r="GM52" i="1"/>
  <c r="GN52" i="1"/>
  <c r="CY74" i="1"/>
  <c r="X74" i="1" s="1"/>
  <c r="CZ74" i="1"/>
  <c r="Y74" i="1" s="1"/>
  <c r="AF97" i="1"/>
  <c r="CP80" i="1"/>
  <c r="O80" i="1" s="1"/>
  <c r="CP82" i="1"/>
  <c r="O82" i="1" s="1"/>
  <c r="CP84" i="1"/>
  <c r="O84" i="1" s="1"/>
  <c r="GM87" i="1"/>
  <c r="GN87" i="1"/>
  <c r="GM91" i="1"/>
  <c r="GN91" i="1"/>
  <c r="GM95" i="1"/>
  <c r="GN95" i="1"/>
  <c r="AJ22" i="1"/>
  <c r="W97" i="1"/>
  <c r="DO22" i="1"/>
  <c r="DO126" i="1"/>
  <c r="P121" i="1"/>
  <c r="GM26" i="1"/>
  <c r="GN26" i="1"/>
  <c r="AB37" i="1"/>
  <c r="H90" i="6" s="1"/>
  <c r="CY31" i="1"/>
  <c r="X31" i="1" s="1"/>
  <c r="CY35" i="1"/>
  <c r="X35" i="1" s="1"/>
  <c r="CY36" i="1"/>
  <c r="X36" i="1" s="1"/>
  <c r="CZ51" i="1"/>
  <c r="Y51" i="1" s="1"/>
  <c r="U141" i="6" s="1"/>
  <c r="K141" i="6" s="1"/>
  <c r="CY51" i="1"/>
  <c r="X51" i="1" s="1"/>
  <c r="U140" i="6" s="1"/>
  <c r="K140" i="6" s="1"/>
  <c r="DX97" i="1"/>
  <c r="CZ59" i="1"/>
  <c r="Y59" i="1" s="1"/>
  <c r="U172" i="6" s="1"/>
  <c r="K172" i="6" s="1"/>
  <c r="CY59" i="1"/>
  <c r="X59" i="1" s="1"/>
  <c r="U171" i="6" s="1"/>
  <c r="K171" i="6" s="1"/>
  <c r="CY48" i="1"/>
  <c r="X48" i="1" s="1"/>
  <c r="CP59" i="1"/>
  <c r="O59" i="1" s="1"/>
  <c r="CY75" i="1"/>
  <c r="X75" i="1" s="1"/>
  <c r="CZ75" i="1"/>
  <c r="Y75" i="1" s="1"/>
  <c r="GM88" i="1"/>
  <c r="GN88" i="1"/>
  <c r="GM92" i="1"/>
  <c r="GN92" i="1"/>
  <c r="AB80" i="1"/>
  <c r="AB84" i="1"/>
  <c r="P117" i="1"/>
  <c r="DY22" i="1"/>
  <c r="DL97" i="1"/>
  <c r="DL238" i="6" s="1"/>
  <c r="AB82" i="1"/>
  <c r="AG22" i="1"/>
  <c r="T97" i="1"/>
  <c r="EU238" i="6" l="1"/>
  <c r="CX238" i="6"/>
  <c r="EW238" i="6"/>
  <c r="I40" i="6" s="1"/>
  <c r="ES126" i="1"/>
  <c r="DW238" i="6"/>
  <c r="FC238" i="6"/>
  <c r="ET238" i="6"/>
  <c r="I39" i="6" s="1"/>
  <c r="CW238" i="6"/>
  <c r="J39" i="6" s="1"/>
  <c r="CP25" i="1"/>
  <c r="O25" i="1" s="1"/>
  <c r="FK238" i="6"/>
  <c r="H246" i="6" s="1"/>
  <c r="FL238" i="6"/>
  <c r="H247" i="6" s="1"/>
  <c r="H242" i="6"/>
  <c r="EP22" i="1"/>
  <c r="DG238" i="6"/>
  <c r="EI22" i="1"/>
  <c r="DJ238" i="6"/>
  <c r="P106" i="1"/>
  <c r="V16" i="2" s="1"/>
  <c r="V18" i="2" s="1"/>
  <c r="DS238" i="6"/>
  <c r="J252" i="6" s="1"/>
  <c r="DI238" i="6"/>
  <c r="HA237" i="6"/>
  <c r="H237" i="6"/>
  <c r="S237" i="6"/>
  <c r="J237" i="6" s="1"/>
  <c r="K235" i="6"/>
  <c r="CP27" i="1"/>
  <c r="O27" i="1" s="1"/>
  <c r="S234" i="6"/>
  <c r="J234" i="6" s="1"/>
  <c r="K232" i="6"/>
  <c r="HA234" i="6"/>
  <c r="H234" i="6"/>
  <c r="HA231" i="6"/>
  <c r="H231" i="6"/>
  <c r="CP37" i="1"/>
  <c r="O37" i="1" s="1"/>
  <c r="GN83" i="1"/>
  <c r="S231" i="6"/>
  <c r="J231" i="6" s="1"/>
  <c r="K229" i="6"/>
  <c r="H228" i="6"/>
  <c r="HA228" i="6"/>
  <c r="S228" i="6"/>
  <c r="J228" i="6" s="1"/>
  <c r="K226" i="6"/>
  <c r="H225" i="6"/>
  <c r="HA225" i="6"/>
  <c r="S225" i="6"/>
  <c r="J225" i="6" s="1"/>
  <c r="K223" i="6"/>
  <c r="HA222" i="6"/>
  <c r="H222" i="6"/>
  <c r="CP35" i="1"/>
  <c r="O35" i="1" s="1"/>
  <c r="GM48" i="1"/>
  <c r="HA219" i="6"/>
  <c r="H219" i="6"/>
  <c r="EH22" i="1"/>
  <c r="F106" i="1"/>
  <c r="G16" i="2" s="1"/>
  <c r="G18" i="2" s="1"/>
  <c r="ER97" i="1"/>
  <c r="HA216" i="6"/>
  <c r="H216" i="6"/>
  <c r="GP61" i="1"/>
  <c r="S115" i="6"/>
  <c r="J115" i="6" s="1"/>
  <c r="HB138" i="6"/>
  <c r="HA213" i="6"/>
  <c r="H213" i="6"/>
  <c r="HB123" i="6"/>
  <c r="GM61" i="1"/>
  <c r="HA210" i="6"/>
  <c r="H210" i="6"/>
  <c r="GM75" i="1"/>
  <c r="GM74" i="1"/>
  <c r="HA207" i="6"/>
  <c r="H207" i="6"/>
  <c r="EH126" i="1"/>
  <c r="P135" i="1" s="1"/>
  <c r="P107" i="1"/>
  <c r="EI126" i="1"/>
  <c r="HA204" i="6"/>
  <c r="H204" i="6"/>
  <c r="HA201" i="6"/>
  <c r="H201" i="6"/>
  <c r="H198" i="6"/>
  <c r="HA198" i="6"/>
  <c r="ES22" i="1"/>
  <c r="AP22" i="1"/>
  <c r="GJ104" i="6"/>
  <c r="HA195" i="6"/>
  <c r="H195" i="6"/>
  <c r="GP63" i="1"/>
  <c r="I123" i="6"/>
  <c r="CP41" i="1"/>
  <c r="O41" i="1" s="1"/>
  <c r="GM41" i="1" s="1"/>
  <c r="GM45" i="1"/>
  <c r="S101" i="6"/>
  <c r="J101" i="6" s="1"/>
  <c r="GJ123" i="6"/>
  <c r="R127" i="6"/>
  <c r="HA127" i="6" s="1"/>
  <c r="CD97" i="1"/>
  <c r="CD22" i="1" s="1"/>
  <c r="HA192" i="6"/>
  <c r="H192" i="6"/>
  <c r="CP51" i="1"/>
  <c r="O51" i="1" s="1"/>
  <c r="GM51" i="1" s="1"/>
  <c r="S180" i="6"/>
  <c r="J180" i="6" s="1"/>
  <c r="HA186" i="6"/>
  <c r="H186" i="6"/>
  <c r="P104" i="1"/>
  <c r="HA180" i="6"/>
  <c r="H180" i="6"/>
  <c r="GN43" i="1"/>
  <c r="GM39" i="1"/>
  <c r="I138" i="6"/>
  <c r="GM43" i="1"/>
  <c r="GJ138" i="6"/>
  <c r="AQ126" i="1"/>
  <c r="AQ18" i="1" s="1"/>
  <c r="CP53" i="1"/>
  <c r="O53" i="1" s="1"/>
  <c r="GL138" i="6"/>
  <c r="GN47" i="1"/>
  <c r="HA174" i="6"/>
  <c r="H174" i="6"/>
  <c r="S174" i="6"/>
  <c r="AZ97" i="1"/>
  <c r="AZ126" i="1" s="1"/>
  <c r="CP57" i="1"/>
  <c r="O57" i="1" s="1"/>
  <c r="GM57" i="1" s="1"/>
  <c r="S166" i="6"/>
  <c r="J166" i="6" s="1"/>
  <c r="K160" i="6"/>
  <c r="HA166" i="6"/>
  <c r="H166" i="6"/>
  <c r="F107" i="1"/>
  <c r="S127" i="6"/>
  <c r="J127" i="6" s="1"/>
  <c r="S158" i="6"/>
  <c r="J158" i="6" s="1"/>
  <c r="H158" i="6"/>
  <c r="HA158" i="6"/>
  <c r="H151" i="6"/>
  <c r="HA151" i="6"/>
  <c r="H127" i="6"/>
  <c r="S151" i="6"/>
  <c r="J151" i="6" s="1"/>
  <c r="H143" i="6"/>
  <c r="HA143" i="6"/>
  <c r="GM47" i="1"/>
  <c r="S143" i="6"/>
  <c r="J143" i="6" s="1"/>
  <c r="S135" i="6"/>
  <c r="J135" i="6" s="1"/>
  <c r="HA135" i="6"/>
  <c r="H135" i="6"/>
  <c r="CP49" i="1"/>
  <c r="O49" i="1" s="1"/>
  <c r="HB130" i="6"/>
  <c r="GL130" i="6"/>
  <c r="GJ130" i="6"/>
  <c r="I130" i="6"/>
  <c r="HA121" i="6"/>
  <c r="H121" i="6"/>
  <c r="GL104" i="6"/>
  <c r="HB104" i="6"/>
  <c r="R109" i="6"/>
  <c r="H109" i="6" s="1"/>
  <c r="HA115" i="6"/>
  <c r="H115" i="6"/>
  <c r="GL97" i="6"/>
  <c r="S109" i="6"/>
  <c r="J109" i="6" s="1"/>
  <c r="GJ97" i="6"/>
  <c r="HA101" i="6"/>
  <c r="H101" i="6"/>
  <c r="HB97" i="6"/>
  <c r="I97" i="6"/>
  <c r="GN39" i="1"/>
  <c r="H95" i="6"/>
  <c r="HA95" i="6"/>
  <c r="K91" i="6"/>
  <c r="S95" i="6"/>
  <c r="J95" i="6" s="1"/>
  <c r="HB91" i="6"/>
  <c r="GL91" i="6"/>
  <c r="GJ91" i="6"/>
  <c r="I91" i="6"/>
  <c r="AL97" i="1"/>
  <c r="Y97" i="1" s="1"/>
  <c r="AX97" i="1"/>
  <c r="AX22" i="1" s="1"/>
  <c r="GO34" i="1"/>
  <c r="CC97" i="1" s="1"/>
  <c r="AT97" i="1" s="1"/>
  <c r="EP126" i="1"/>
  <c r="EP18" i="1" s="1"/>
  <c r="CP31" i="1"/>
  <c r="O31" i="1" s="1"/>
  <c r="GO35" i="1"/>
  <c r="U86" i="6"/>
  <c r="K86" i="6" s="1"/>
  <c r="GN29" i="1"/>
  <c r="H89" i="6"/>
  <c r="HA89" i="6"/>
  <c r="S89" i="6"/>
  <c r="J89" i="6" s="1"/>
  <c r="HC84" i="6"/>
  <c r="FO238" i="6" s="1"/>
  <c r="H251" i="6" s="1"/>
  <c r="GL84" i="6"/>
  <c r="GJ84" i="6"/>
  <c r="I84" i="6"/>
  <c r="GM34" i="1"/>
  <c r="H81" i="6"/>
  <c r="HA81" i="6"/>
  <c r="S81" i="6"/>
  <c r="J81" i="6" s="1"/>
  <c r="GN24" i="1"/>
  <c r="DV97" i="1"/>
  <c r="DI97" i="1" s="1"/>
  <c r="CP33" i="1"/>
  <c r="O33" i="1" s="1"/>
  <c r="GM33" i="1" s="1"/>
  <c r="HB76" i="6"/>
  <c r="GL76" i="6"/>
  <c r="GJ76" i="6"/>
  <c r="I76" i="6"/>
  <c r="GM32" i="1"/>
  <c r="GM29" i="1"/>
  <c r="H73" i="6"/>
  <c r="HA73" i="6"/>
  <c r="EC97" i="1"/>
  <c r="EC22" i="1" s="1"/>
  <c r="U70" i="6"/>
  <c r="K70" i="6" s="1"/>
  <c r="AK97" i="1"/>
  <c r="AK22" i="1" s="1"/>
  <c r="DZ22" i="1"/>
  <c r="HB68" i="6"/>
  <c r="FN238" i="6" s="1"/>
  <c r="H250" i="6" s="1"/>
  <c r="GL68" i="6"/>
  <c r="EX238" i="6" s="1"/>
  <c r="H243" i="6" s="1"/>
  <c r="GJ68" i="6"/>
  <c r="EV238" i="6" s="1"/>
  <c r="H240" i="6" s="1"/>
  <c r="I68" i="6"/>
  <c r="ED97" i="1"/>
  <c r="ED22" i="1" s="1"/>
  <c r="GN27" i="1"/>
  <c r="S65" i="6"/>
  <c r="J65" i="6" s="1"/>
  <c r="K61" i="6"/>
  <c r="HA65" i="6"/>
  <c r="H65" i="6"/>
  <c r="Q97" i="1"/>
  <c r="F109" i="1" s="1"/>
  <c r="GM27" i="1"/>
  <c r="S59" i="6"/>
  <c r="J59" i="6" s="1"/>
  <c r="HA59" i="6"/>
  <c r="H59" i="6"/>
  <c r="H53" i="6"/>
  <c r="HA53" i="6"/>
  <c r="S53" i="6"/>
  <c r="J53" i="6" s="1"/>
  <c r="GM59" i="1"/>
  <c r="GO59" i="1"/>
  <c r="AC22" i="1"/>
  <c r="P97" i="1"/>
  <c r="CF97" i="1"/>
  <c r="CH97" i="1"/>
  <c r="CE97" i="1"/>
  <c r="DU22" i="1"/>
  <c r="DH97" i="1"/>
  <c r="DC238" i="6" s="1"/>
  <c r="J244" i="6" s="1"/>
  <c r="FW97" i="1"/>
  <c r="FX97" i="1"/>
  <c r="FZ97" i="1"/>
  <c r="GM25" i="1"/>
  <c r="GN25" i="1"/>
  <c r="DN22" i="1"/>
  <c r="P120" i="1"/>
  <c r="DN126" i="1"/>
  <c r="GN32" i="1"/>
  <c r="U22" i="1"/>
  <c r="F119" i="1"/>
  <c r="U126" i="1"/>
  <c r="BC18" i="1"/>
  <c r="F142" i="1"/>
  <c r="GN48" i="1"/>
  <c r="DW22" i="1"/>
  <c r="DJ97" i="1"/>
  <c r="DB238" i="6" s="1"/>
  <c r="GN51" i="1"/>
  <c r="DX22" i="1"/>
  <c r="DK97" i="1"/>
  <c r="CZ238" i="6" s="1"/>
  <c r="GN33" i="1"/>
  <c r="DO18" i="1"/>
  <c r="P150" i="1"/>
  <c r="EH18" i="1"/>
  <c r="DL22" i="1"/>
  <c r="DL126" i="1"/>
  <c r="P118" i="1"/>
  <c r="P108" i="1"/>
  <c r="ER126" i="1"/>
  <c r="GM84" i="1"/>
  <c r="GN84" i="1"/>
  <c r="GM30" i="1"/>
  <c r="GN30" i="1"/>
  <c r="DM22" i="1"/>
  <c r="P119" i="1"/>
  <c r="DM126" i="1"/>
  <c r="GN38" i="1"/>
  <c r="GM38" i="1"/>
  <c r="AB97" i="1"/>
  <c r="AF22" i="1"/>
  <c r="S97" i="1"/>
  <c r="GN37" i="1"/>
  <c r="GM37" i="1"/>
  <c r="EG18" i="1"/>
  <c r="P130" i="1"/>
  <c r="F108" i="1"/>
  <c r="GM73" i="1"/>
  <c r="GN73" i="1"/>
  <c r="GN74" i="1"/>
  <c r="ET18" i="1"/>
  <c r="P139" i="1"/>
  <c r="EI18" i="1"/>
  <c r="P136" i="1"/>
  <c r="V22" i="1"/>
  <c r="V126" i="1"/>
  <c r="F120" i="1"/>
  <c r="BB18" i="1"/>
  <c r="F139" i="1"/>
  <c r="GM53" i="1"/>
  <c r="GN53" i="1"/>
  <c r="GM35" i="1"/>
  <c r="GN75" i="1"/>
  <c r="T22" i="1"/>
  <c r="F118" i="1"/>
  <c r="T126" i="1"/>
  <c r="W22" i="1"/>
  <c r="F121" i="1"/>
  <c r="W126" i="1"/>
  <c r="GM82" i="1"/>
  <c r="GN82" i="1"/>
  <c r="ES18" i="1"/>
  <c r="P146" i="1"/>
  <c r="AP18" i="1"/>
  <c r="F135" i="1"/>
  <c r="GM80" i="1"/>
  <c r="GN80" i="1"/>
  <c r="GN36" i="1"/>
  <c r="GM36" i="1"/>
  <c r="EU18" i="1"/>
  <c r="P142" i="1"/>
  <c r="AO18" i="1"/>
  <c r="F130" i="1"/>
  <c r="GM55" i="1"/>
  <c r="GN55" i="1"/>
  <c r="BA22" i="1"/>
  <c r="F117" i="1"/>
  <c r="BA126" i="1"/>
  <c r="AE22" i="1"/>
  <c r="R97" i="1"/>
  <c r="P238" i="6" l="1"/>
  <c r="FR238" i="6"/>
  <c r="DI22" i="1"/>
  <c r="DA238" i="6"/>
  <c r="J243" i="6" s="1"/>
  <c r="J40" i="6"/>
  <c r="J242" i="6"/>
  <c r="J174" i="6"/>
  <c r="ER22" i="1"/>
  <c r="DK238" i="6"/>
  <c r="GO57" i="1"/>
  <c r="FU97" i="1" s="1"/>
  <c r="EL97" i="1" s="1"/>
  <c r="DR238" i="6" s="1"/>
  <c r="J251" i="6" s="1"/>
  <c r="AZ22" i="1"/>
  <c r="FV97" i="1"/>
  <c r="EM97" i="1" s="1"/>
  <c r="GN41" i="1"/>
  <c r="F136" i="1"/>
  <c r="AX126" i="1"/>
  <c r="AX18" i="1" s="1"/>
  <c r="F104" i="1"/>
  <c r="AU97" i="1"/>
  <c r="AU22" i="1" s="1"/>
  <c r="P133" i="1"/>
  <c r="AL22" i="1"/>
  <c r="DT97" i="1"/>
  <c r="DT22" i="1" s="1"/>
  <c r="GM49" i="1"/>
  <c r="GN49" i="1"/>
  <c r="HA109" i="6"/>
  <c r="FM238" i="6" s="1"/>
  <c r="H248" i="6" s="1"/>
  <c r="H255" i="6" s="1"/>
  <c r="I38" i="6" s="1"/>
  <c r="GN31" i="1"/>
  <c r="CC22" i="1"/>
  <c r="CA97" i="1"/>
  <c r="AR97" i="1" s="1"/>
  <c r="G8" i="1" s="1"/>
  <c r="DI126" i="1"/>
  <c r="DI18" i="1" s="1"/>
  <c r="GM31" i="1"/>
  <c r="P109" i="1"/>
  <c r="CB97" i="1"/>
  <c r="CB22" i="1" s="1"/>
  <c r="S73" i="6"/>
  <c r="J73" i="6" s="1"/>
  <c r="DV22" i="1"/>
  <c r="Q126" i="1"/>
  <c r="Q18" i="1" s="1"/>
  <c r="Q22" i="1"/>
  <c r="X97" i="1"/>
  <c r="F122" i="1" s="1"/>
  <c r="DP97" i="1"/>
  <c r="DQ97" i="1"/>
  <c r="T18" i="1"/>
  <c r="F147" i="1"/>
  <c r="S22" i="1"/>
  <c r="F112" i="1"/>
  <c r="J16" i="2" s="1"/>
  <c r="J18" i="2" s="1"/>
  <c r="S126" i="1"/>
  <c r="DM18" i="1"/>
  <c r="P148" i="1"/>
  <c r="U18" i="1"/>
  <c r="F148" i="1"/>
  <c r="DN18" i="1"/>
  <c r="P149" i="1"/>
  <c r="FW22" i="1"/>
  <c r="EN97" i="1"/>
  <c r="DE238" i="6" s="1"/>
  <c r="CH22" i="1"/>
  <c r="AY97" i="1"/>
  <c r="BA18" i="1"/>
  <c r="F146" i="1"/>
  <c r="Y22" i="1"/>
  <c r="F123" i="1"/>
  <c r="Y126" i="1"/>
  <c r="ER18" i="1"/>
  <c r="P137" i="1"/>
  <c r="DL18" i="1"/>
  <c r="P147" i="1"/>
  <c r="DK22" i="1"/>
  <c r="DK126" i="1"/>
  <c r="P112" i="1"/>
  <c r="Y16" i="2" s="1"/>
  <c r="Y18" i="2" s="1"/>
  <c r="DH22" i="1"/>
  <c r="DH126" i="1"/>
  <c r="P100" i="1"/>
  <c r="CF22" i="1"/>
  <c r="AW97" i="1"/>
  <c r="W18" i="1"/>
  <c r="F150" i="1"/>
  <c r="V18" i="1"/>
  <c r="F149" i="1"/>
  <c r="AB22" i="1"/>
  <c r="O97" i="1"/>
  <c r="FZ22" i="1"/>
  <c r="EQ97" i="1"/>
  <c r="DH238" i="6" s="1"/>
  <c r="P22" i="1"/>
  <c r="F100" i="1"/>
  <c r="P126" i="1"/>
  <c r="R22" i="1"/>
  <c r="F111" i="1"/>
  <c r="R126" i="1"/>
  <c r="AZ18" i="1"/>
  <c r="F137" i="1"/>
  <c r="DJ22" i="1"/>
  <c r="P111" i="1"/>
  <c r="DJ126" i="1"/>
  <c r="FX22" i="1"/>
  <c r="EO97" i="1"/>
  <c r="DF238" i="6" s="1"/>
  <c r="CE22" i="1"/>
  <c r="AV97" i="1"/>
  <c r="AT22" i="1"/>
  <c r="F115" i="1"/>
  <c r="F16" i="2" s="1"/>
  <c r="F18" i="2" s="1"/>
  <c r="AT126" i="1"/>
  <c r="Q238" i="6" l="1"/>
  <c r="FU22" i="1"/>
  <c r="H238" i="6"/>
  <c r="DP126" i="1"/>
  <c r="DN238" i="6"/>
  <c r="J246" i="6" s="1"/>
  <c r="DQ126" i="1"/>
  <c r="DQ18" i="1" s="1"/>
  <c r="DO238" i="6"/>
  <c r="J247" i="6" s="1"/>
  <c r="EM126" i="1"/>
  <c r="EM18" i="1" s="1"/>
  <c r="DT238" i="6"/>
  <c r="J253" i="6" s="1"/>
  <c r="EM22" i="1"/>
  <c r="P116" i="1"/>
  <c r="W16" i="2" s="1"/>
  <c r="W18" i="2" s="1"/>
  <c r="FS97" i="1"/>
  <c r="EJ97" i="1" s="1"/>
  <c r="DP238" i="6" s="1"/>
  <c r="FV22" i="1"/>
  <c r="F133" i="1"/>
  <c r="F116" i="1"/>
  <c r="H16" i="2" s="1"/>
  <c r="H18" i="2" s="1"/>
  <c r="AU126" i="1"/>
  <c r="FT97" i="1"/>
  <c r="EK97" i="1" s="1"/>
  <c r="DG97" i="1"/>
  <c r="DP22" i="1"/>
  <c r="P138" i="1"/>
  <c r="X22" i="1"/>
  <c r="P122" i="1"/>
  <c r="CA22" i="1"/>
  <c r="AS97" i="1"/>
  <c r="F114" i="1" s="1"/>
  <c r="E16" i="2" s="1"/>
  <c r="F138" i="1"/>
  <c r="DQ22" i="1"/>
  <c r="X126" i="1"/>
  <c r="X18" i="1" s="1"/>
  <c r="P123" i="1"/>
  <c r="R18" i="1"/>
  <c r="F140" i="1"/>
  <c r="DH18" i="1"/>
  <c r="P129" i="1"/>
  <c r="AY22" i="1"/>
  <c r="F105" i="1"/>
  <c r="AY126" i="1"/>
  <c r="AV22" i="1"/>
  <c r="AV126" i="1"/>
  <c r="F102" i="1"/>
  <c r="EQ22" i="1"/>
  <c r="EQ126" i="1"/>
  <c r="P105" i="1"/>
  <c r="AW22" i="1"/>
  <c r="F103" i="1"/>
  <c r="AW126" i="1"/>
  <c r="DK18" i="1"/>
  <c r="P141" i="1"/>
  <c r="S18" i="1"/>
  <c r="F141" i="1"/>
  <c r="EN22" i="1"/>
  <c r="P102" i="1"/>
  <c r="EN126" i="1"/>
  <c r="EL22" i="1"/>
  <c r="P115" i="1"/>
  <c r="U16" i="2" s="1"/>
  <c r="U18" i="2" s="1"/>
  <c r="EL126" i="1"/>
  <c r="DP18" i="1"/>
  <c r="P151" i="1"/>
  <c r="AR22" i="1"/>
  <c r="AR126" i="1"/>
  <c r="F124" i="1"/>
  <c r="P18" i="1"/>
  <c r="F129" i="1"/>
  <c r="AT18" i="1"/>
  <c r="F144" i="1"/>
  <c r="EO22" i="1"/>
  <c r="P103" i="1"/>
  <c r="EO126" i="1"/>
  <c r="DJ18" i="1"/>
  <c r="P140" i="1"/>
  <c r="O22" i="1"/>
  <c r="F99" i="1"/>
  <c r="O126" i="1"/>
  <c r="Y18" i="1"/>
  <c r="F152" i="1"/>
  <c r="P152" i="1" l="1"/>
  <c r="P145" i="1"/>
  <c r="DG126" i="1"/>
  <c r="P128" i="1" s="1"/>
  <c r="CY238" i="6"/>
  <c r="J240" i="6" s="1"/>
  <c r="DU238" i="6"/>
  <c r="DQ238" i="6"/>
  <c r="J250" i="6" s="1"/>
  <c r="J248" i="6"/>
  <c r="J255" i="6" s="1"/>
  <c r="J238" i="6"/>
  <c r="FS22" i="1"/>
  <c r="F151" i="1"/>
  <c r="FT22" i="1"/>
  <c r="AU18" i="1"/>
  <c r="F145" i="1"/>
  <c r="P99" i="1"/>
  <c r="DG22" i="1"/>
  <c r="AS126" i="1"/>
  <c r="AS18" i="1" s="1"/>
  <c r="AS22" i="1"/>
  <c r="O18" i="1"/>
  <c r="F128" i="1"/>
  <c r="AR18" i="1"/>
  <c r="F153" i="1"/>
  <c r="EL18" i="1"/>
  <c r="P144" i="1"/>
  <c r="AW18" i="1"/>
  <c r="F132" i="1"/>
  <c r="EQ18" i="1"/>
  <c r="P134" i="1"/>
  <c r="AY18" i="1"/>
  <c r="F134" i="1"/>
  <c r="EO18" i="1"/>
  <c r="P132" i="1"/>
  <c r="EJ22" i="1"/>
  <c r="P124" i="1"/>
  <c r="EJ126" i="1"/>
  <c r="DG18" i="1"/>
  <c r="AV18" i="1"/>
  <c r="F131" i="1"/>
  <c r="EK22" i="1"/>
  <c r="P114" i="1"/>
  <c r="T16" i="2" s="1"/>
  <c r="EK126" i="1"/>
  <c r="EN18" i="1"/>
  <c r="P131" i="1"/>
  <c r="I16" i="2"/>
  <c r="I18" i="2" s="1"/>
  <c r="E18" i="2"/>
  <c r="E26" i="6" l="1"/>
  <c r="J38" i="6"/>
  <c r="J256" i="6"/>
  <c r="J257" i="6" s="1"/>
  <c r="F143" i="1"/>
  <c r="EJ18" i="1"/>
  <c r="P153" i="1"/>
  <c r="EK18" i="1"/>
  <c r="P143" i="1"/>
  <c r="X16" i="2"/>
  <c r="X18" i="2" s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<sst xmlns="http://schemas.openxmlformats.org/spreadsheetml/2006/main" count="5510" uniqueCount="540">
  <si>
    <t>Smeta.RU  (495) 974-1589</t>
  </si>
  <si>
    <t>_PS_</t>
  </si>
  <si>
    <t>Smeta.RU</t>
  </si>
  <si>
    <t/>
  </si>
  <si>
    <t>Коррект_Строительство КТП 1х160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</si>
  <si>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</si>
  <si>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</si>
  <si>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</si>
  <si>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</si>
  <si>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</si>
  <si>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</si>
  <si>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</si>
  <si>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</si>
  <si>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</si>
  <si>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</si>
  <si>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</si>
  <si>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</si>
  <si>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</si>
  <si>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</si>
  <si>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</si>
  <si>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</si>
  <si>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</si>
  <si>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</si>
  <si>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</si>
  <si>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</si>
  <si>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</si>
  <si>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</si>
  <si>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</si>
  <si>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</si>
  <si>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</si>
  <si>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</si>
  <si>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</si>
  <si>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</si>
  <si>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</si>
  <si>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</si>
  <si>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</si>
  <si>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</si>
  <si>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</si>
  <si>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</si>
  <si>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</si>
  <si>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</si>
  <si>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</si>
  <si>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</si>
  <si>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</si>
  <si>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</si>
  <si>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</si>
  <si>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м08-01-025-01</t>
  </si>
  <si>
    <t>Подстанция комплектная трансформаторная напряжением до 10 кВ</t>
  </si>
  <si>
    <t>ШТ</t>
  </si>
  <si>
    <t>ФЕРм-2001, м08-01-025-01,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</si>
  <si>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</si>
  <si>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</si>
  <si>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</si>
  <si>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</si>
  <si>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</si>
  <si>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</si>
  <si>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</si>
  <si>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</si>
  <si>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</si>
  <si>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</si>
  <si>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</si>
  <si>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</si>
  <si>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</si>
  <si>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</si>
  <si>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</si>
  <si>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</si>
  <si>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</si>
  <si>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</si>
  <si>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</si>
  <si>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</si>
  <si>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</si>
  <si>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</si>
  <si>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</si>
  <si>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</si>
  <si>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</si>
  <si>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</si>
  <si>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</si>
  <si>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</si>
  <si>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</si>
  <si>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</si>
  <si>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</si>
  <si>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</si>
  <si>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</si>
  <si>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</si>
  <si>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</si>
  <si>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</si>
  <si>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</si>
  <si>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</si>
  <si>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</si>
  <si>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</si>
  <si>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</si>
  <si>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</si>
  <si>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</si>
  <si>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</si>
  <si>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</si>
  <si>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</si>
  <si>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</si>
  <si>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</si>
  <si>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</si>
  <si>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</si>
  <si>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</si>
  <si>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</si>
  <si>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</si>
  <si>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</si>
  <si>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</si>
  <si>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</si>
  <si>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</si>
  <si>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</si>
  <si>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</si>
  <si>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</si>
  <si>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</si>
  <si>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</si>
  <si>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</si>
  <si>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</si>
  <si>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</si>
  <si>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</si>
  <si>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</si>
  <si>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</si>
  <si>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</si>
  <si>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</si>
  <si>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</si>
  <si>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</si>
  <si>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Комплектная трансформаторная подстанция КТП 160/10/0,4 в комплекте с трансформатором ТМГ 160/10/0,4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</si>
  <si>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</si>
  <si>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</si>
  <si>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</si>
  <si>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</si>
  <si>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</si>
  <si>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[350 040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</si>
  <si>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</si>
  <si>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</si>
  <si>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</si>
  <si>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</si>
  <si>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</si>
  <si>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</si>
  <si>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</si>
  <si>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</si>
  <si>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</si>
  <si>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</si>
  <si>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</si>
  <si>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</si>
  <si>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</si>
  <si>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</si>
  <si>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</si>
  <si>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</si>
  <si>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</si>
  <si>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</si>
  <si>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</si>
  <si>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</si>
  <si>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</si>
  <si>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</si>
  <si>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</si>
  <si>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</si>
  <si>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</si>
  <si>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</si>
  <si>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</si>
  <si>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</si>
  <si>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[39,41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</si>
  <si>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</si>
  <si>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</si>
  <si>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</si>
  <si>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</si>
  <si>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</si>
  <si>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</si>
  <si>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</si>
  <si>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</si>
  <si>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</si>
  <si>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</si>
  <si>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</si>
  <si>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</si>
  <si>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</si>
  <si>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</si>
  <si>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</si>
  <si>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</si>
  <si>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</si>
  <si>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37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</si>
  <si>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</si>
  <si>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</si>
  <si>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</si>
  <si>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</si>
  <si>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</si>
  <si>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</si>
  <si>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</si>
  <si>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</si>
  <si>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</si>
  <si>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</si>
  <si>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</si>
  <si>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</si>
  <si>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</si>
  <si>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</si>
  <si>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</si>
  <si>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</si>
  <si>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</si>
  <si>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</si>
  <si>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</si>
  <si>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</si>
  <si>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</si>
  <si>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</si>
  <si>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</si>
  <si>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</si>
  <si>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</si>
  <si>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</si>
  <si>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</si>
  <si>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</si>
  <si>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</si>
  <si>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</si>
  <si>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</si>
  <si>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</si>
  <si>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</si>
  <si>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</si>
  <si>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</si>
  <si>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</si>
  <si>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</si>
  <si>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</si>
  <si>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</si>
  <si>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</si>
  <si>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</si>
  <si>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</si>
  <si>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</si>
  <si>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</si>
  <si>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</si>
  <si>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</si>
  <si>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</si>
  <si>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</si>
  <si>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</si>
  <si>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</si>
  <si>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</si>
  <si>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</si>
  <si>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</si>
  <si>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</si>
  <si>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</si>
  <si>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</si>
  <si>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</si>
  <si>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</si>
  <si>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</si>
  <si>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</si>
  <si>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</si>
  <si>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</si>
  <si>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</si>
  <si>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</si>
  <si>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</si>
  <si>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</si>
  <si>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</si>
  <si>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</si>
  <si>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</si>
  <si>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</si>
  <si>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</si>
  <si>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</si>
  <si>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</si>
  <si>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</si>
  <si>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</si>
  <si>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</si>
  <si>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</si>
  <si>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</si>
  <si>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</si>
  <si>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</si>
  <si>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</si>
  <si>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</si>
  <si>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</si>
  <si>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</si>
  <si>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</si>
  <si>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</si>
  <si>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</si>
  <si>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</si>
  <si>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</si>
  <si>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</si>
  <si>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</si>
  <si>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</si>
  <si>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</si>
  <si>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</si>
  <si>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</si>
  <si>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</si>
  <si>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</si>
  <si>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</si>
  <si>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</si>
  <si>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</si>
  <si>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</si>
  <si>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</si>
  <si>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</si>
  <si>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</si>
  <si>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</si>
  <si>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</si>
  <si>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</si>
  <si>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</si>
  <si>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</si>
  <si>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</si>
  <si>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</si>
  <si>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</si>
  <si>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</si>
  <si>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</si>
  <si>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</si>
  <si>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</si>
  <si>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</si>
  <si>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</si>
  <si>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</si>
  <si>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</si>
  <si>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</si>
  <si>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</si>
  <si>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</si>
  <si>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</si>
  <si>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</si>
  <si>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</si>
  <si>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</si>
  <si>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</si>
  <si>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</si>
  <si>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</si>
  <si>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</si>
  <si>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</si>
  <si>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</si>
  <si>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</si>
  <si>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</si>
  <si>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</si>
  <si>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</si>
  <si>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</si>
  <si>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</si>
  <si>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</si>
  <si>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</si>
  <si>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</si>
  <si>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</si>
  <si>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</si>
  <si>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</si>
  <si>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</si>
  <si>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</si>
  <si>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</si>
  <si>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</si>
  <si>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</si>
  <si>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</si>
  <si>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</si>
  <si>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</si>
  <si>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</si>
  <si>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</si>
  <si>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</si>
  <si>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</si>
  <si>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</si>
  <si>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</si>
  <si>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</si>
  <si>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</si>
  <si>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</si>
  <si>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</si>
  <si>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</si>
  <si>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</si>
  <si>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</si>
  <si>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</si>
  <si>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</si>
  <si>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</si>
  <si>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</si>
  <si>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</si>
  <si>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</si>
  <si>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</si>
  <si>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</si>
  <si>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</si>
  <si>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</si>
  <si>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</si>
  <si>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</si>
  <si>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</si>
  <si>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</si>
  <si>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</si>
  <si>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</si>
  <si>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</si>
  <si>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</si>
  <si>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</si>
  <si>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</si>
  <si>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</si>
  <si>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</si>
  <si>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</si>
  <si>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</si>
  <si>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</si>
  <si>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</si>
  <si>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</si>
  <si>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</si>
  <si>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</si>
  <si>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</si>
  <si>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</si>
  <si>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</si>
  <si>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</si>
  <si>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</si>
  <si>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</si>
  <si>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</si>
  <si>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</si>
  <si>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</si>
  <si>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</si>
  <si>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</si>
  <si>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</si>
  <si>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</si>
  <si>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</si>
  <si>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</si>
  <si>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</si>
  <si>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01.1.01.09-0024</t>
  </si>
  <si>
    <t>ФССЦ-2001, 01.1.01.09-0024, приказ Минстроя России №1039/пр от 30.12.2016г.</t>
  </si>
  <si>
    <t>Шнур асбестовый общего назначения марки ШАОН диаметром 3-5 мм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</si>
  <si>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</si>
  <si>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</si>
  <si>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</si>
  <si>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</si>
  <si>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</si>
  <si>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</si>
  <si>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14.4.04.12-0008</t>
  </si>
  <si>
    <t>ФССЦ-2001, 14.4.04.12-0008, приказ Минстроя России №1039/пр от 30.12.2016г.</t>
  </si>
  <si>
    <t>Эмаль эпоксидная ЭП-140 защитная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</si>
  <si>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</si>
  <si>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</si>
  <si>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</si>
  <si>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</si>
  <si>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</si>
  <si>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</si>
  <si>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</si>
  <si>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</si>
  <si>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</si>
  <si>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</si>
  <si>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</si>
  <si>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</si>
  <si>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</si>
  <si>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</si>
  <si>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</si>
  <si>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</si>
  <si>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</si>
  <si>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</si>
  <si>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</si>
  <si>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</si>
  <si>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</si>
  <si>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</si>
  <si>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</si>
  <si>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</si>
  <si>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</si>
  <si>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</si>
  <si>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</si>
  <si>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</si>
  <si>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</si>
  <si>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</si>
  <si>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</si>
  <si>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</si>
  <si>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</si>
  <si>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</si>
  <si>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</si>
  <si>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</si>
  <si>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</si>
  <si>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</si>
  <si>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</si>
  <si>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</si>
  <si>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</si>
  <si>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</si>
  <si>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</si>
  <si>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</si>
  <si>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</si>
  <si>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</si>
  <si>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</si>
  <si>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</si>
  <si>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</si>
  <si>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</si>
  <si>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</si>
  <si>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</si>
  <si>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</si>
  <si>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</si>
  <si>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</si>
  <si>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</si>
  <si>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</si>
  <si>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</si>
  <si>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</si>
  <si>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</si>
  <si>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</si>
  <si>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</si>
  <si>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</si>
  <si>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</si>
  <si>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</si>
  <si>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</si>
  <si>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</si>
  <si>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</si>
  <si>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</si>
  <si>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</si>
  <si>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</si>
  <si>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</si>
  <si>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</si>
  <si>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</si>
  <si>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</si>
  <si>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</si>
  <si>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</si>
  <si>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</si>
  <si>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</si>
  <si>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</si>
  <si>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</si>
  <si>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</si>
  <si>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</si>
  <si>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</si>
  <si>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</si>
  <si>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</si>
  <si>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</si>
  <si>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</si>
  <si>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</si>
  <si>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</si>
  <si>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</si>
  <si>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</si>
  <si>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</si>
  <si>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</si>
  <si>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</si>
  <si>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</si>
  <si>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</si>
  <si>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</si>
  <si>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[350 040 /  7,5] = 46672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</si>
  <si>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</si>
  <si>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</si>
  <si>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</si>
  <si>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</si>
  <si>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</si>
  <si>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</si>
  <si>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</si>
  <si>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[39,41 /  7,5] = 5.25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</si>
  <si>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</si>
  <si>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</si>
  <si>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</si>
  <si>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</si>
  <si>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</si>
  <si>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</si>
  <si>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</si>
  <si>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</si>
  <si>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</si>
  <si>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</si>
  <si>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</si>
  <si>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</si>
  <si>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</si>
  <si>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</si>
  <si>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</si>
  <si>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</si>
  <si>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</si>
  <si>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</si>
  <si>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</si>
  <si>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</si>
  <si>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</si>
  <si>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</si>
  <si>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</si>
  <si>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</si>
  <si>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</si>
  <si>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</si>
  <si>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</si>
  <si>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</si>
  <si>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</si>
  <si>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</si>
  <si>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</si>
  <si>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</si>
  <si>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</si>
  <si>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Строительство КТП 1х160 6/10/0,4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</si>
</sst>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7"/>
  <sheetViews>
    <sheetView tabSelected="1" topLeftCell="A243" zoomScale="114" zoomScaleNormal="114" workbookViewId="0">
      <selection activeCell="C277" sqref="C277"/>
    </sheetView>
  </sheetViews>
  <sheetFormatPr defaultRowHeight="12.75" outlineLevelRow="1" x14ac:dyDescent="0.2"/>
  <cols>
    <col min="1" max="1" width="4.7109375" style="125" customWidth="1"/>
    <col min="2" max="2" width="16.7109375" style="125" customWidth="1"/>
    <col min="3" max="3" width="36.7109375" style="125" customWidth="1"/>
    <col min="4" max="4" width="9.7109375" style="125" customWidth="1"/>
    <col min="5" max="5" width="7.7109375" style="125" customWidth="1"/>
    <col min="6" max="6" width="8.7109375" style="125" customWidth="1"/>
    <col min="7" max="7" width="13.7109375" style="125" customWidth="1"/>
    <col min="8" max="9" width="8.7109375" style="125" customWidth="1"/>
    <col min="10" max="10" width="13.7109375" style="125" customWidth="1"/>
    <col min="11" max="11" width="10.7109375" style="12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420</v>
      </c>
    </row>
    <row r="2" spans="1:255" hidden="1" outlineLevel="1" x14ac:dyDescent="0.2">
      <c r="H2" s="93" t="s">
        <v>421</v>
      </c>
      <c r="I2" s="93"/>
      <c r="J2" s="93"/>
      <c r="K2" s="93"/>
    </row>
    <row r="3" spans="1:255" hidden="1" outlineLevel="1" x14ac:dyDescent="0.2">
      <c r="H3" s="93" t="s">
        <v>422</v>
      </c>
      <c r="I3" s="93"/>
      <c r="J3" s="93"/>
      <c r="K3" s="93"/>
    </row>
    <row r="4" spans="1:255" hidden="1" outlineLevel="1" x14ac:dyDescent="0.2">
      <c r="H4" s="93" t="s">
        <v>423</v>
      </c>
      <c r="I4" s="93"/>
      <c r="J4" s="93"/>
      <c r="K4" s="93"/>
    </row>
    <row r="5" spans="1:255" s="12" customFormat="1" ht="11.25" hidden="1" outlineLevel="1" x14ac:dyDescent="0.2">
      <c r="J5" s="94" t="s">
        <v>424</v>
      </c>
      <c r="K5" s="92"/>
    </row>
    <row r="6" spans="1:255" s="14" customFormat="1" ht="9.75" hidden="1" outlineLevel="1" x14ac:dyDescent="0.2">
      <c r="I6" s="15" t="s">
        <v>425</v>
      </c>
      <c r="J6" s="122" t="s">
        <v>426</v>
      </c>
      <c r="K6" s="123"/>
    </row>
    <row r="7" spans="1:255" hidden="1" outlineLevel="1" x14ac:dyDescent="0.2">
      <c r="A7" s="16" t="s">
        <v>427</v>
      </c>
      <c r="B7" s="126"/>
      <c r="C7" s="124"/>
      <c r="D7" s="124"/>
      <c r="E7" s="124"/>
      <c r="F7" s="124"/>
      <c r="G7" s="124"/>
      <c r="I7" s="15" t="s">
        <v>428</v>
      </c>
      <c r="J7" s="91"/>
      <c r="K7" s="127"/>
      <c r="BR7" s="17">
        <f>C7</f>
        <v>0</v>
      </c>
      <c r="IU7" s="18"/>
    </row>
    <row r="8" spans="1:255" hidden="1" outlineLevel="1" x14ac:dyDescent="0.2">
      <c r="A8" s="16" t="s">
        <v>429</v>
      </c>
      <c r="B8" s="126"/>
      <c r="C8" s="121"/>
      <c r="D8" s="121"/>
      <c r="E8" s="121"/>
      <c r="F8" s="121"/>
      <c r="G8" s="121"/>
      <c r="I8" s="15" t="s">
        <v>428</v>
      </c>
      <c r="J8" s="91"/>
      <c r="K8" s="127"/>
      <c r="BR8" s="17">
        <f>C8</f>
        <v>0</v>
      </c>
      <c r="IU8" s="18"/>
    </row>
    <row r="9" spans="1:255" hidden="1" outlineLevel="1" x14ac:dyDescent="0.2">
      <c r="A9" s="16" t="s">
        <v>430</v>
      </c>
      <c r="B9" s="126"/>
      <c r="C9" s="121"/>
      <c r="D9" s="121"/>
      <c r="E9" s="121"/>
      <c r="F9" s="121"/>
      <c r="G9" s="121"/>
      <c r="I9" s="15" t="s">
        <v>428</v>
      </c>
      <c r="J9" s="91"/>
      <c r="K9" s="127"/>
      <c r="BR9" s="17">
        <f>C9</f>
        <v>0</v>
      </c>
      <c r="IU9" s="18"/>
    </row>
    <row r="10" spans="1:255" hidden="1" outlineLevel="1" x14ac:dyDescent="0.2">
      <c r="A10" s="16" t="s">
        <v>431</v>
      </c>
      <c r="B10" s="126"/>
      <c r="C10" s="121"/>
      <c r="D10" s="121"/>
      <c r="E10" s="121"/>
      <c r="F10" s="121"/>
      <c r="G10" s="121"/>
      <c r="I10" s="15" t="s">
        <v>428</v>
      </c>
      <c r="J10" s="91"/>
      <c r="K10" s="127"/>
      <c r="BR10" s="17">
        <f>C10</f>
        <v>0</v>
      </c>
      <c r="IU10" s="18"/>
    </row>
    <row r="11" spans="1:255" hidden="1" outlineLevel="1" x14ac:dyDescent="0.2">
      <c r="A11" s="16" t="s">
        <v>432</v>
      </c>
      <c r="C11" s="119"/>
      <c r="D11" s="121"/>
      <c r="E11" s="121"/>
      <c r="F11" s="121"/>
      <c r="G11" s="121"/>
      <c r="H11" s="12"/>
      <c r="I11" s="12"/>
      <c r="J11" s="91"/>
      <c r="K11" s="92"/>
      <c r="BS11" s="20">
        <f>C11</f>
        <v>0</v>
      </c>
      <c r="IU11" s="18"/>
    </row>
    <row r="12" spans="1:255" hidden="1" outlineLevel="1" x14ac:dyDescent="0.2">
      <c r="A12" s="16" t="s">
        <v>433</v>
      </c>
      <c r="C12" s="119" t="s">
        <v>4</v>
      </c>
      <c r="D12" s="121"/>
      <c r="E12" s="121"/>
      <c r="F12" s="121"/>
      <c r="G12" s="121"/>
      <c r="H12" s="12"/>
      <c r="I12" s="12"/>
      <c r="J12" s="91"/>
      <c r="K12" s="92"/>
      <c r="BS12" s="20" t="str">
        <f>C12</f>
        <v>Коррект_Строительство КТП 1х160 6/10/0,4 кВ</v>
      </c>
      <c r="IU12" s="18"/>
    </row>
    <row r="13" spans="1:255" hidden="1" outlineLevel="1" x14ac:dyDescent="0.2">
      <c r="A13" s="16" t="s">
        <v>434</v>
      </c>
      <c r="C13" s="120"/>
      <c r="D13" s="128"/>
      <c r="E13" s="128"/>
      <c r="F13" s="128"/>
      <c r="G13" s="128"/>
      <c r="I13" s="15" t="s">
        <v>435</v>
      </c>
      <c r="J13" s="91"/>
      <c r="K13" s="92"/>
      <c r="BS13" s="20">
        <f>C13</f>
        <v>0</v>
      </c>
      <c r="IU13" s="18"/>
    </row>
    <row r="14" spans="1:255" hidden="1" outlineLevel="1" x14ac:dyDescent="0.2">
      <c r="G14" s="114" t="s">
        <v>436</v>
      </c>
      <c r="H14" s="114"/>
      <c r="I14" s="21" t="s">
        <v>437</v>
      </c>
      <c r="J14" s="115"/>
      <c r="K14" s="129"/>
      <c r="BW14" s="23">
        <f>J14</f>
        <v>0</v>
      </c>
      <c r="IU14" s="18"/>
    </row>
    <row r="15" spans="1:255" hidden="1" outlineLevel="1" x14ac:dyDescent="0.2">
      <c r="I15" s="22" t="s">
        <v>438</v>
      </c>
      <c r="J15" s="116"/>
      <c r="K15" s="130"/>
    </row>
    <row r="16" spans="1:255" s="14" customFormat="1" hidden="1" outlineLevel="1" x14ac:dyDescent="0.2">
      <c r="I16" s="15" t="s">
        <v>439</v>
      </c>
      <c r="J16" s="117"/>
      <c r="K16" s="118"/>
    </row>
    <row r="17" spans="1:255" hidden="1" outlineLevel="1" x14ac:dyDescent="0.2"/>
    <row r="18" spans="1:255" hidden="1" outlineLevel="1" x14ac:dyDescent="0.2">
      <c r="G18" s="88" t="s">
        <v>440</v>
      </c>
      <c r="H18" s="88" t="s">
        <v>441</v>
      </c>
      <c r="I18" s="88" t="s">
        <v>442</v>
      </c>
      <c r="J18" s="90"/>
    </row>
    <row r="19" spans="1:255" ht="13.5" hidden="1" outlineLevel="1" thickBot="1" x14ac:dyDescent="0.25">
      <c r="G19" s="89"/>
      <c r="H19" s="89"/>
      <c r="I19" s="24" t="s">
        <v>443</v>
      </c>
      <c r="J19" s="25" t="s">
        <v>444</v>
      </c>
    </row>
    <row r="20" spans="1:255" ht="14.25" hidden="1" outlineLevel="1" thickBot="1" x14ac:dyDescent="0.3">
      <c r="C20" s="86" t="s">
        <v>445</v>
      </c>
      <c r="D20" s="131"/>
      <c r="E20" s="131"/>
      <c r="F20" s="110"/>
      <c r="G20" s="26"/>
      <c r="H20" s="27"/>
      <c r="I20" s="28"/>
      <c r="J20" s="29"/>
      <c r="K20" s="30"/>
    </row>
    <row r="21" spans="1:255" ht="13.5" hidden="1" outlineLevel="1" x14ac:dyDescent="0.25">
      <c r="C21" s="86" t="s">
        <v>446</v>
      </c>
      <c r="D21" s="131"/>
      <c r="E21" s="131"/>
      <c r="F21" s="131"/>
    </row>
    <row r="22" spans="1:255" hidden="1" outlineLevel="1" x14ac:dyDescent="0.2">
      <c r="A22" s="87"/>
      <c r="B22" s="131"/>
      <c r="C22" s="131"/>
      <c r="D22" s="131"/>
      <c r="E22" s="131"/>
      <c r="F22" s="131"/>
      <c r="G22" s="131"/>
      <c r="H22" s="131"/>
      <c r="I22" s="131"/>
      <c r="J22" s="131"/>
      <c r="K22" s="131"/>
    </row>
    <row r="23" spans="1:255" hidden="1" outlineLevel="1" x14ac:dyDescent="0.2">
      <c r="A23" s="111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447</v>
      </c>
    </row>
    <row r="25" spans="1:255" hidden="1" outlineLevel="1" x14ac:dyDescent="0.2">
      <c r="A25" s="14" t="s">
        <v>448</v>
      </c>
    </row>
    <row r="26" spans="1:255" hidden="1" outlineLevel="1" x14ac:dyDescent="0.2">
      <c r="A26" s="14" t="s">
        <v>449</v>
      </c>
      <c r="B26" s="14"/>
      <c r="C26" s="14"/>
      <c r="D26" s="14"/>
      <c r="E26" s="112">
        <f>J255/1000</f>
        <v>460.24970999999999</v>
      </c>
      <c r="F26" s="113"/>
      <c r="G26" s="14" t="s">
        <v>450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K28" s="32" t="s">
        <v>451</v>
      </c>
    </row>
    <row r="29" spans="1:255" outlineLevel="1" x14ac:dyDescent="0.2"/>
    <row r="30" spans="1:255" outlineLevel="1" x14ac:dyDescent="0.2">
      <c r="A30" s="16" t="s">
        <v>432</v>
      </c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433</v>
      </c>
      <c r="C31" s="105" t="s">
        <v>539</v>
      </c>
      <c r="D31" s="105"/>
      <c r="E31" s="105"/>
      <c r="F31" s="105"/>
      <c r="G31" s="105"/>
      <c r="H31" s="105"/>
      <c r="I31" s="105"/>
      <c r="J31" s="105"/>
      <c r="K31" s="105"/>
      <c r="BT31" s="33" t="str">
        <f>C31</f>
        <v>Строительство КТП 1х160 6/10/0,4 кВ</v>
      </c>
      <c r="IU31" s="18"/>
    </row>
    <row r="32" spans="1:255" outlineLevel="1" x14ac:dyDescent="0.2">
      <c r="A32" s="16" t="s">
        <v>452</v>
      </c>
      <c r="C32" s="106" t="s">
        <v>453</v>
      </c>
      <c r="D32" s="105"/>
      <c r="E32" s="105"/>
      <c r="F32" s="105"/>
      <c r="G32" s="105"/>
      <c r="H32" s="105"/>
      <c r="I32" s="105"/>
      <c r="J32" s="105"/>
      <c r="K32" s="105"/>
      <c r="BT32" s="34" t="str">
        <f>C32</f>
        <v xml:space="preserve"> </v>
      </c>
      <c r="IU32" s="18"/>
    </row>
    <row r="33" spans="1:255" outlineLevel="1" x14ac:dyDescent="0.2"/>
    <row r="34" spans="1:255" ht="18.75" outlineLevel="1" x14ac:dyDescent="0.3">
      <c r="A34" s="85" t="s">
        <v>454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255" outlineLevel="1" x14ac:dyDescent="0.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Y35" s="18">
        <v>3</v>
      </c>
      <c r="Z35" s="18" t="s">
        <v>455</v>
      </c>
      <c r="AA35" s="18"/>
      <c r="AB35" s="18" t="s">
        <v>456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457</v>
      </c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I37" s="35" t="s">
        <v>515</v>
      </c>
      <c r="J37" s="35" t="s">
        <v>459</v>
      </c>
    </row>
    <row r="38" spans="1:255" outlineLevel="1" x14ac:dyDescent="0.2">
      <c r="A38" s="14" t="s">
        <v>458</v>
      </c>
      <c r="G38" s="36" t="s">
        <v>460</v>
      </c>
      <c r="I38" s="37">
        <f>H255/1000</f>
        <v>56.738829999999993</v>
      </c>
      <c r="J38" s="37">
        <f>J255/1000</f>
        <v>460.24970999999999</v>
      </c>
      <c r="K38" s="14" t="s">
        <v>461</v>
      </c>
    </row>
    <row r="39" spans="1:255" outlineLevel="1" x14ac:dyDescent="0.2">
      <c r="A39" s="14" t="s">
        <v>448</v>
      </c>
      <c r="G39" s="36" t="s">
        <v>462</v>
      </c>
      <c r="I39" s="37">
        <f>ET238</f>
        <v>146.27951000000002</v>
      </c>
      <c r="J39" s="37">
        <f>CW238</f>
        <v>146.27951000000002</v>
      </c>
      <c r="K39" s="14" t="s">
        <v>463</v>
      </c>
    </row>
    <row r="40" spans="1:255" ht="13.5" outlineLevel="1" thickBot="1" x14ac:dyDescent="0.25">
      <c r="G40" s="36" t="s">
        <v>464</v>
      </c>
      <c r="I40" s="37">
        <f>(EW238+EY238)/1000</f>
        <v>1.5983400000000001</v>
      </c>
      <c r="J40" s="37">
        <f>(CZ238+DB238)/1000</f>
        <v>26.474829999999997</v>
      </c>
      <c r="K40" s="14" t="s">
        <v>461</v>
      </c>
    </row>
    <row r="41" spans="1:255" x14ac:dyDescent="0.2">
      <c r="A41" s="108" t="s">
        <v>465</v>
      </c>
      <c r="B41" s="101" t="s">
        <v>466</v>
      </c>
      <c r="C41" s="101" t="s">
        <v>467</v>
      </c>
      <c r="D41" s="101" t="s">
        <v>468</v>
      </c>
      <c r="E41" s="101" t="s">
        <v>469</v>
      </c>
      <c r="F41" s="101" t="s">
        <v>470</v>
      </c>
      <c r="G41" s="101" t="s">
        <v>471</v>
      </c>
      <c r="H41" s="101" t="s">
        <v>472</v>
      </c>
      <c r="I41" s="101" t="s">
        <v>473</v>
      </c>
      <c r="J41" s="101" t="s">
        <v>474</v>
      </c>
      <c r="K41" s="103" t="s">
        <v>475</v>
      </c>
    </row>
    <row r="42" spans="1:255" x14ac:dyDescent="0.2">
      <c r="A42" s="109"/>
      <c r="B42" s="102"/>
      <c r="C42" s="102"/>
      <c r="D42" s="102"/>
      <c r="E42" s="102"/>
      <c r="F42" s="102"/>
      <c r="G42" s="102"/>
      <c r="H42" s="102"/>
      <c r="I42" s="102"/>
      <c r="J42" s="102"/>
      <c r="K42" s="104"/>
    </row>
    <row r="43" spans="1:255" x14ac:dyDescent="0.2">
      <c r="A43" s="109"/>
      <c r="B43" s="102"/>
      <c r="C43" s="102"/>
      <c r="D43" s="102"/>
      <c r="E43" s="102"/>
      <c r="F43" s="102"/>
      <c r="G43" s="102"/>
      <c r="H43" s="102"/>
      <c r="I43" s="102"/>
      <c r="J43" s="102"/>
      <c r="K43" s="104"/>
    </row>
    <row r="44" spans="1:255" ht="13.5" thickBot="1" x14ac:dyDescent="0.25">
      <c r="A44" s="109"/>
      <c r="B44" s="102"/>
      <c r="C44" s="102"/>
      <c r="D44" s="102"/>
      <c r="E44" s="102"/>
      <c r="F44" s="102"/>
      <c r="G44" s="102"/>
      <c r="H44" s="102"/>
      <c r="I44" s="102"/>
      <c r="J44" s="102"/>
      <c r="K44" s="104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3.5999999999999997E-2</v>
      </c>
      <c r="F46" s="43">
        <f>Source!AK25</f>
        <v>3055.85</v>
      </c>
      <c r="G46" s="133" t="s">
        <v>3</v>
      </c>
      <c r="H46" s="43">
        <f>Source!AB25</f>
        <v>3055.85</v>
      </c>
      <c r="I46" s="43"/>
      <c r="J46" s="134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476</v>
      </c>
      <c r="D47" s="47"/>
      <c r="E47" s="48"/>
      <c r="F47" s="50">
        <v>105.85</v>
      </c>
      <c r="G47" s="135"/>
      <c r="H47" s="50">
        <f>Source!AF25</f>
        <v>105.85</v>
      </c>
      <c r="I47" s="50">
        <f>T47</f>
        <v>3.81</v>
      </c>
      <c r="J47" s="135">
        <v>18.3</v>
      </c>
      <c r="K47" s="51">
        <f>U47</f>
        <v>69.73</v>
      </c>
      <c r="O47" s="18"/>
      <c r="P47" s="18"/>
      <c r="Q47" s="18"/>
      <c r="R47" s="18"/>
      <c r="S47" s="18"/>
      <c r="T47" s="18">
        <f>ROUND(Source!AF25*Source!AV25*Source!I25,2)</f>
        <v>3.81</v>
      </c>
      <c r="U47" s="18">
        <f>Source!S25</f>
        <v>69.73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3.81</v>
      </c>
      <c r="GK47" s="18">
        <f>T47</f>
        <v>3.81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3.81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477</v>
      </c>
      <c r="D48" s="54"/>
      <c r="E48" s="55"/>
      <c r="F48" s="57">
        <v>2950</v>
      </c>
      <c r="G48" s="136"/>
      <c r="H48" s="57">
        <f>Source!AD25</f>
        <v>2950</v>
      </c>
      <c r="I48" s="57">
        <f>T48</f>
        <v>106.2</v>
      </c>
      <c r="J48" s="136">
        <v>12.5</v>
      </c>
      <c r="K48" s="58">
        <f>U48</f>
        <v>1327.5</v>
      </c>
      <c r="O48" s="18"/>
      <c r="P48" s="18"/>
      <c r="Q48" s="18"/>
      <c r="R48" s="18"/>
      <c r="S48" s="18"/>
      <c r="T48" s="18">
        <f>ROUND(Source!AD25*Source!AV25*Source!I25,2)</f>
        <v>106.2</v>
      </c>
      <c r="U48" s="18">
        <f>Source!Q25</f>
        <v>1327.5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106.2</v>
      </c>
      <c r="GK48" s="18"/>
      <c r="GL48" s="18">
        <f>T48</f>
        <v>106.2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106.2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478</v>
      </c>
      <c r="D49" s="54"/>
      <c r="E49" s="55"/>
      <c r="F49" s="57">
        <v>398.31</v>
      </c>
      <c r="G49" s="136"/>
      <c r="H49" s="57">
        <f>Source!AE25</f>
        <v>398.31</v>
      </c>
      <c r="I49" s="57">
        <f>GM49</f>
        <v>14.34</v>
      </c>
      <c r="J49" s="136">
        <v>18.3</v>
      </c>
      <c r="K49" s="58">
        <f>Source!R25</f>
        <v>262.41000000000003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14.34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479</v>
      </c>
      <c r="D50" s="54"/>
      <c r="E50" s="55">
        <v>95</v>
      </c>
      <c r="F50" s="137" t="s">
        <v>480</v>
      </c>
      <c r="G50" s="136"/>
      <c r="H50" s="57">
        <f>ROUND((Source!AF25*Source!AV25+Source!AE25*Source!AV25)*(Source!FX25)/100,2)</f>
        <v>478.95</v>
      </c>
      <c r="I50" s="57">
        <f>T50</f>
        <v>17.239999999999998</v>
      </c>
      <c r="J50" s="136" t="s">
        <v>481</v>
      </c>
      <c r="K50" s="58">
        <f>U50</f>
        <v>269.02999999999997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17.239999999999998</v>
      </c>
      <c r="U50" s="18">
        <f>Source!X25</f>
        <v>269.02999999999997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17.239999999999998</v>
      </c>
      <c r="GZ50" s="18"/>
      <c r="HA50" s="18"/>
      <c r="HB50" s="18">
        <f>T50</f>
        <v>17.239999999999998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482</v>
      </c>
      <c r="D51" s="54"/>
      <c r="E51" s="55">
        <v>50</v>
      </c>
      <c r="F51" s="137" t="s">
        <v>480</v>
      </c>
      <c r="G51" s="136"/>
      <c r="H51" s="57">
        <f>ROUND((Source!AF25*Source!AV25+Source!AE25*Source!AV25)*(Source!FY25)/100,2)</f>
        <v>252.08</v>
      </c>
      <c r="I51" s="57">
        <f>T51</f>
        <v>9.08</v>
      </c>
      <c r="J51" s="136" t="s">
        <v>483</v>
      </c>
      <c r="K51" s="58">
        <f>U51</f>
        <v>132.86000000000001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9.08</v>
      </c>
      <c r="U51" s="18">
        <f>Source!Y25</f>
        <v>132.86000000000001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9.08</v>
      </c>
      <c r="HA51" s="18"/>
      <c r="HB51" s="18">
        <f>T51</f>
        <v>9.08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484</v>
      </c>
      <c r="D52" s="63" t="s">
        <v>485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0.48851999999999995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98">
        <f>R53</f>
        <v>136.33000000000001</v>
      </c>
      <c r="I53" s="99"/>
      <c r="J53" s="98">
        <f>S53</f>
        <v>1799.12</v>
      </c>
      <c r="K53" s="100"/>
      <c r="O53" s="18"/>
      <c r="P53" s="18"/>
      <c r="Q53" s="18"/>
      <c r="R53" s="18">
        <f>SUM(T46:T52)</f>
        <v>136.33000000000001</v>
      </c>
      <c r="S53" s="18">
        <f>SUM(U46:U52)</f>
        <v>1799.12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136.33000000000001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3.5999999999999997E-2</v>
      </c>
      <c r="F54" s="72">
        <f>Source!AK27</f>
        <v>527.5</v>
      </c>
      <c r="G54" s="138" t="s">
        <v>3</v>
      </c>
      <c r="H54" s="72">
        <f>Source!AB27</f>
        <v>527.5</v>
      </c>
      <c r="I54" s="72"/>
      <c r="J54" s="139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477</v>
      </c>
      <c r="D55" s="47"/>
      <c r="E55" s="48"/>
      <c r="F55" s="50">
        <v>527.5</v>
      </c>
      <c r="G55" s="135"/>
      <c r="H55" s="50">
        <f>Source!AD27</f>
        <v>527.5</v>
      </c>
      <c r="I55" s="50">
        <f>T55</f>
        <v>18.989999999999998</v>
      </c>
      <c r="J55" s="135">
        <v>12.5</v>
      </c>
      <c r="K55" s="51">
        <f>U55</f>
        <v>237.38</v>
      </c>
      <c r="O55" s="18"/>
      <c r="P55" s="18"/>
      <c r="Q55" s="18"/>
      <c r="R55" s="18"/>
      <c r="S55" s="18"/>
      <c r="T55" s="18">
        <f>ROUND(Source!AD27*Source!AV27*Source!I27,2)</f>
        <v>18.989999999999998</v>
      </c>
      <c r="U55" s="18">
        <f>Source!Q27</f>
        <v>237.38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18.989999999999998</v>
      </c>
      <c r="GK55" s="18"/>
      <c r="GL55" s="18">
        <f>T55</f>
        <v>18.989999999999998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18.989999999999998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478</v>
      </c>
      <c r="D56" s="54"/>
      <c r="E56" s="55"/>
      <c r="F56" s="57">
        <v>102.89</v>
      </c>
      <c r="G56" s="136"/>
      <c r="H56" s="57">
        <f>Source!AE27</f>
        <v>102.89</v>
      </c>
      <c r="I56" s="57">
        <f>GM56</f>
        <v>3.7</v>
      </c>
      <c r="J56" s="136">
        <v>18.3</v>
      </c>
      <c r="K56" s="58">
        <f>Source!R27</f>
        <v>67.78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3.7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479</v>
      </c>
      <c r="D57" s="54"/>
      <c r="E57" s="55">
        <v>95</v>
      </c>
      <c r="F57" s="137" t="s">
        <v>480</v>
      </c>
      <c r="G57" s="136"/>
      <c r="H57" s="57">
        <f>ROUND((Source!AF27*Source!AV27+Source!AE27*Source!AV27)*(Source!FX27)/100,2)</f>
        <v>97.75</v>
      </c>
      <c r="I57" s="57">
        <f>T57</f>
        <v>3.52</v>
      </c>
      <c r="J57" s="136" t="s">
        <v>481</v>
      </c>
      <c r="K57" s="58">
        <f>U57</f>
        <v>54.9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3.52</v>
      </c>
      <c r="U57" s="18">
        <f>Source!X27</f>
        <v>54.9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3.52</v>
      </c>
      <c r="GZ57" s="18"/>
      <c r="HA57" s="18"/>
      <c r="HB57" s="18">
        <f>T57</f>
        <v>3.52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482</v>
      </c>
      <c r="D58" s="63"/>
      <c r="E58" s="64">
        <v>50</v>
      </c>
      <c r="F58" s="140" t="s">
        <v>480</v>
      </c>
      <c r="G58" s="65"/>
      <c r="H58" s="66">
        <f>ROUND((Source!AF27*Source!AV27+Source!AE27*Source!AV27)*(Source!FY27)/100,2)</f>
        <v>51.45</v>
      </c>
      <c r="I58" s="66">
        <f>T58</f>
        <v>1.85</v>
      </c>
      <c r="J58" s="65" t="s">
        <v>483</v>
      </c>
      <c r="K58" s="141">
        <f>U58</f>
        <v>27.11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1.85</v>
      </c>
      <c r="U58" s="18">
        <f>Source!Y27</f>
        <v>27.11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1.85</v>
      </c>
      <c r="HA58" s="18"/>
      <c r="HB58" s="18">
        <f>T58</f>
        <v>1.85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98">
        <f>R59</f>
        <v>24.36</v>
      </c>
      <c r="I59" s="99"/>
      <c r="J59" s="98">
        <f>S59</f>
        <v>319.39</v>
      </c>
      <c r="K59" s="100"/>
      <c r="O59" s="18"/>
      <c r="P59" s="18"/>
      <c r="Q59" s="18"/>
      <c r="R59" s="18">
        <f>SUM(T54:T58)</f>
        <v>24.36</v>
      </c>
      <c r="S59" s="18">
        <f>SUM(U54:U58)</f>
        <v>319.39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24.36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0.06</v>
      </c>
      <c r="F60" s="72">
        <f>Source!AK29</f>
        <v>1583.82</v>
      </c>
      <c r="G60" s="138" t="s">
        <v>3</v>
      </c>
      <c r="H60" s="72">
        <f>Source!AB29</f>
        <v>1583.82</v>
      </c>
      <c r="I60" s="72"/>
      <c r="J60" s="139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476</v>
      </c>
      <c r="D61" s="47"/>
      <c r="E61" s="48"/>
      <c r="F61" s="50">
        <v>1583.82</v>
      </c>
      <c r="G61" s="135"/>
      <c r="H61" s="50">
        <f>Source!AF29</f>
        <v>1583.82</v>
      </c>
      <c r="I61" s="50">
        <f>T61</f>
        <v>95.03</v>
      </c>
      <c r="J61" s="135">
        <v>18.3</v>
      </c>
      <c r="K61" s="51">
        <f>U61</f>
        <v>1739.03</v>
      </c>
      <c r="O61" s="18"/>
      <c r="P61" s="18"/>
      <c r="Q61" s="18"/>
      <c r="R61" s="18"/>
      <c r="S61" s="18"/>
      <c r="T61" s="18">
        <f>ROUND(Source!AF29*Source!AV29*Source!I29,2)</f>
        <v>95.03</v>
      </c>
      <c r="U61" s="18">
        <f>Source!S29</f>
        <v>1739.03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95.03</v>
      </c>
      <c r="GK61" s="18">
        <f>T61</f>
        <v>95.03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95.03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479</v>
      </c>
      <c r="D62" s="54"/>
      <c r="E62" s="55">
        <v>80</v>
      </c>
      <c r="F62" s="137" t="s">
        <v>480</v>
      </c>
      <c r="G62" s="136"/>
      <c r="H62" s="57">
        <f>ROUND((Source!AF29*Source!AV29+Source!AE29*Source!AV29)*(Source!FX29)/100,2)</f>
        <v>1267.06</v>
      </c>
      <c r="I62" s="57">
        <f>T62</f>
        <v>76.02</v>
      </c>
      <c r="J62" s="136" t="s">
        <v>486</v>
      </c>
      <c r="K62" s="58">
        <f>U62</f>
        <v>1182.54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76.02</v>
      </c>
      <c r="U62" s="18">
        <f>Source!X29</f>
        <v>1182.54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76.02</v>
      </c>
      <c r="GZ62" s="18"/>
      <c r="HA62" s="18"/>
      <c r="HB62" s="18">
        <f>T62</f>
        <v>76.02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482</v>
      </c>
      <c r="D63" s="54"/>
      <c r="E63" s="55">
        <v>45</v>
      </c>
      <c r="F63" s="137" t="s">
        <v>480</v>
      </c>
      <c r="G63" s="136"/>
      <c r="H63" s="57">
        <f>ROUND((Source!AF29*Source!AV29+Source!AE29*Source!AV29)*(Source!FY29)/100,2)</f>
        <v>712.72</v>
      </c>
      <c r="I63" s="57">
        <f>T63</f>
        <v>42.76</v>
      </c>
      <c r="J63" s="136" t="s">
        <v>487</v>
      </c>
      <c r="K63" s="58">
        <f>U63</f>
        <v>626.04999999999995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42.76</v>
      </c>
      <c r="U63" s="18">
        <f>Source!Y29</f>
        <v>626.04999999999995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42.76</v>
      </c>
      <c r="HA63" s="18"/>
      <c r="HB63" s="18">
        <f>T63</f>
        <v>42.76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484</v>
      </c>
      <c r="D64" s="63" t="s">
        <v>485</v>
      </c>
      <c r="E64" s="64">
        <v>189</v>
      </c>
      <c r="F64" s="65"/>
      <c r="G64" s="65"/>
      <c r="H64" s="65">
        <f>ROUND(Source!AH29,2)</f>
        <v>189</v>
      </c>
      <c r="I64" s="66">
        <f>Source!U29</f>
        <v>11.34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98">
        <f>R65</f>
        <v>213.81</v>
      </c>
      <c r="I65" s="99"/>
      <c r="J65" s="98">
        <f>S65</f>
        <v>3547.62</v>
      </c>
      <c r="K65" s="100"/>
      <c r="O65" s="18"/>
      <c r="P65" s="18"/>
      <c r="Q65" s="18"/>
      <c r="R65" s="18">
        <f>SUM(T60:T64)</f>
        <v>213.81</v>
      </c>
      <c r="S65" s="18">
        <f>SUM(U60:U64)</f>
        <v>3547.62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213.81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3.6</v>
      </c>
      <c r="F66" s="72">
        <f>Source!AK31</f>
        <v>69.12</v>
      </c>
      <c r="G66" s="138" t="s">
        <v>3</v>
      </c>
      <c r="H66" s="72">
        <f>Source!AB31</f>
        <v>68.75</v>
      </c>
      <c r="I66" s="72"/>
      <c r="J66" s="139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476</v>
      </c>
      <c r="D67" s="47"/>
      <c r="E67" s="48"/>
      <c r="F67" s="50">
        <v>19.61</v>
      </c>
      <c r="G67" s="135"/>
      <c r="H67" s="50">
        <f>Source!AF31</f>
        <v>19.61</v>
      </c>
      <c r="I67" s="50">
        <f>T67</f>
        <v>70.599999999999994</v>
      </c>
      <c r="J67" s="135">
        <v>18.3</v>
      </c>
      <c r="K67" s="51">
        <f>U67</f>
        <v>1291.9100000000001</v>
      </c>
      <c r="O67" s="18"/>
      <c r="P67" s="18"/>
      <c r="Q67" s="18"/>
      <c r="R67" s="18"/>
      <c r="S67" s="18"/>
      <c r="T67" s="18">
        <f>ROUND(Source!AF31*Source!AV31*Source!I31,2)</f>
        <v>70.599999999999994</v>
      </c>
      <c r="U67" s="18">
        <f>Source!S31</f>
        <v>1291.9100000000001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70.599999999999994</v>
      </c>
      <c r="GK67" s="18">
        <f>T67</f>
        <v>70.599999999999994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70.599999999999994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477</v>
      </c>
      <c r="D68" s="54"/>
      <c r="E68" s="55"/>
      <c r="F68" s="57">
        <v>49.14</v>
      </c>
      <c r="G68" s="136"/>
      <c r="H68" s="57">
        <f>Source!AD31</f>
        <v>49.14</v>
      </c>
      <c r="I68" s="57">
        <f>T68</f>
        <v>176.9</v>
      </c>
      <c r="J68" s="136">
        <v>12.5</v>
      </c>
      <c r="K68" s="58">
        <f>U68</f>
        <v>2211.3000000000002</v>
      </c>
      <c r="O68" s="18"/>
      <c r="P68" s="18"/>
      <c r="Q68" s="18"/>
      <c r="R68" s="18"/>
      <c r="S68" s="18"/>
      <c r="T68" s="18">
        <f>ROUND(Source!AD31*Source!AV31*Source!I31,2)</f>
        <v>176.9</v>
      </c>
      <c r="U68" s="18">
        <f>Source!Q31</f>
        <v>2211.3000000000002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176.9</v>
      </c>
      <c r="GK68" s="18"/>
      <c r="GL68" s="18">
        <f>T68</f>
        <v>176.9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176.9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478</v>
      </c>
      <c r="D69" s="54"/>
      <c r="E69" s="55"/>
      <c r="F69" s="57">
        <v>5.56</v>
      </c>
      <c r="G69" s="136"/>
      <c r="H69" s="57">
        <f>Source!AE31</f>
        <v>5.56</v>
      </c>
      <c r="I69" s="57">
        <f>GM69</f>
        <v>20.02</v>
      </c>
      <c r="J69" s="136">
        <v>18.3</v>
      </c>
      <c r="K69" s="58">
        <f>Source!R31</f>
        <v>366.29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20.02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479</v>
      </c>
      <c r="D70" s="54"/>
      <c r="E70" s="55">
        <v>122</v>
      </c>
      <c r="F70" s="137" t="s">
        <v>480</v>
      </c>
      <c r="G70" s="136"/>
      <c r="H70" s="57">
        <f>ROUND((Source!AF31*Source!AV31+Source!AE31*Source!AV31)*(Source!FX31)/100,2)</f>
        <v>30.71</v>
      </c>
      <c r="I70" s="57">
        <f>T70</f>
        <v>110.56</v>
      </c>
      <c r="J70" s="136" t="s">
        <v>488</v>
      </c>
      <c r="K70" s="58">
        <f>U70</f>
        <v>1724.53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110.56</v>
      </c>
      <c r="U70" s="18">
        <f>Source!X31</f>
        <v>1724.53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110.56</v>
      </c>
      <c r="GZ70" s="18"/>
      <c r="HA70" s="18"/>
      <c r="HB70" s="18">
        <f>T70</f>
        <v>110.56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482</v>
      </c>
      <c r="D71" s="54"/>
      <c r="E71" s="55">
        <v>80</v>
      </c>
      <c r="F71" s="137" t="s">
        <v>480</v>
      </c>
      <c r="G71" s="136"/>
      <c r="H71" s="57">
        <f>ROUND((Source!AF31*Source!AV31+Source!AE31*Source!AV31)*(Source!FY31)/100,2)</f>
        <v>20.14</v>
      </c>
      <c r="I71" s="57">
        <f>T71</f>
        <v>72.5</v>
      </c>
      <c r="J71" s="136" t="s">
        <v>489</v>
      </c>
      <c r="K71" s="58">
        <f>U71</f>
        <v>1061.25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72.5</v>
      </c>
      <c r="U71" s="18">
        <f>Source!Y31</f>
        <v>1061.25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72.5</v>
      </c>
      <c r="HA71" s="18"/>
      <c r="HB71" s="18">
        <f>T71</f>
        <v>72.5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484</v>
      </c>
      <c r="D72" s="63" t="s">
        <v>485</v>
      </c>
      <c r="E72" s="64">
        <v>2.4</v>
      </c>
      <c r="F72" s="65"/>
      <c r="G72" s="65"/>
      <c r="H72" s="65">
        <f>ROUND(Source!AH31,2)</f>
        <v>2.4</v>
      </c>
      <c r="I72" s="66">
        <f>Source!U31</f>
        <v>8.64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98">
        <f>R73</f>
        <v>430.56</v>
      </c>
      <c r="I73" s="99"/>
      <c r="J73" s="98">
        <f>S73</f>
        <v>6288.99</v>
      </c>
      <c r="K73" s="100"/>
      <c r="O73" s="18"/>
      <c r="P73" s="18"/>
      <c r="Q73" s="18"/>
      <c r="R73" s="18">
        <f>SUM(T66:T72)</f>
        <v>430.56</v>
      </c>
      <c r="S73" s="18">
        <f>SUM(U66:U72)</f>
        <v>6288.99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430.56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3.5999999999999997E-2</v>
      </c>
      <c r="F74" s="72">
        <f>Source!AK33</f>
        <v>3897.23</v>
      </c>
      <c r="G74" s="138" t="s">
        <v>3</v>
      </c>
      <c r="H74" s="72">
        <f>Source!AB33</f>
        <v>2991.74</v>
      </c>
      <c r="I74" s="72"/>
      <c r="J74" s="139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476</v>
      </c>
      <c r="D75" s="47"/>
      <c r="E75" s="48"/>
      <c r="F75" s="50">
        <v>1404</v>
      </c>
      <c r="G75" s="135"/>
      <c r="H75" s="50">
        <f>Source!AF33</f>
        <v>1404</v>
      </c>
      <c r="I75" s="50">
        <f>T75</f>
        <v>50.54</v>
      </c>
      <c r="J75" s="135">
        <v>18.3</v>
      </c>
      <c r="K75" s="51">
        <f>U75</f>
        <v>924.96</v>
      </c>
      <c r="O75" s="18"/>
      <c r="P75" s="18"/>
      <c r="Q75" s="18"/>
      <c r="R75" s="18"/>
      <c r="S75" s="18"/>
      <c r="T75" s="18">
        <f>ROUND(Source!AF33*Source!AV33*Source!I33,2)</f>
        <v>50.54</v>
      </c>
      <c r="U75" s="18">
        <f>Source!S33</f>
        <v>924.96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50.54</v>
      </c>
      <c r="GK75" s="18">
        <f>T75</f>
        <v>50.54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50.54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477</v>
      </c>
      <c r="D76" s="54"/>
      <c r="E76" s="55"/>
      <c r="F76" s="57">
        <v>1587.74</v>
      </c>
      <c r="G76" s="136"/>
      <c r="H76" s="57">
        <f>Source!AD33</f>
        <v>1587.74</v>
      </c>
      <c r="I76" s="57">
        <f>T76</f>
        <v>57.16</v>
      </c>
      <c r="J76" s="136">
        <v>12.5</v>
      </c>
      <c r="K76" s="58">
        <f>U76</f>
        <v>714.48</v>
      </c>
      <c r="O76" s="18"/>
      <c r="P76" s="18"/>
      <c r="Q76" s="18"/>
      <c r="R76" s="18"/>
      <c r="S76" s="18"/>
      <c r="T76" s="18">
        <f>ROUND(Source!AD33*Source!AV33*Source!I33,2)</f>
        <v>57.16</v>
      </c>
      <c r="U76" s="18">
        <f>Source!Q33</f>
        <v>714.48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57.16</v>
      </c>
      <c r="GK76" s="18"/>
      <c r="GL76" s="18">
        <f>T76</f>
        <v>57.16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57.16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478</v>
      </c>
      <c r="D77" s="54"/>
      <c r="E77" s="55"/>
      <c r="F77" s="57">
        <v>244.51</v>
      </c>
      <c r="G77" s="136"/>
      <c r="H77" s="57">
        <f>Source!AE33</f>
        <v>244.51</v>
      </c>
      <c r="I77" s="57">
        <f>GM77</f>
        <v>8.8000000000000007</v>
      </c>
      <c r="J77" s="136">
        <v>18.3</v>
      </c>
      <c r="K77" s="58">
        <f>Source!R33</f>
        <v>161.08000000000001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8.8000000000000007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479</v>
      </c>
      <c r="D78" s="54"/>
      <c r="E78" s="55">
        <v>105</v>
      </c>
      <c r="F78" s="137" t="s">
        <v>480</v>
      </c>
      <c r="G78" s="136"/>
      <c r="H78" s="57">
        <f>ROUND((Source!AF33*Source!AV33+Source!AE33*Source!AV33)*(Source!FX33)/100,2)</f>
        <v>1730.94</v>
      </c>
      <c r="I78" s="57">
        <f>T78</f>
        <v>62.31</v>
      </c>
      <c r="J78" s="136" t="s">
        <v>490</v>
      </c>
      <c r="K78" s="58">
        <f>U78</f>
        <v>966.58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62.31</v>
      </c>
      <c r="U78" s="18">
        <f>Source!X33</f>
        <v>966.58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62.31</v>
      </c>
      <c r="GZ78" s="18"/>
      <c r="HA78" s="18"/>
      <c r="HB78" s="18">
        <f>T78</f>
        <v>62.31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482</v>
      </c>
      <c r="D79" s="54"/>
      <c r="E79" s="55">
        <v>65</v>
      </c>
      <c r="F79" s="137" t="s">
        <v>480</v>
      </c>
      <c r="G79" s="136"/>
      <c r="H79" s="57">
        <f>ROUND((Source!AF33*Source!AV33+Source!AE33*Source!AV33)*(Source!FY33)/100,2)</f>
        <v>1071.53</v>
      </c>
      <c r="I79" s="57">
        <f>T79</f>
        <v>38.57</v>
      </c>
      <c r="J79" s="136" t="s">
        <v>491</v>
      </c>
      <c r="K79" s="58">
        <f>U79</f>
        <v>564.74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38.57</v>
      </c>
      <c r="U79" s="18">
        <f>Source!Y33</f>
        <v>564.74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38.57</v>
      </c>
      <c r="HA79" s="18"/>
      <c r="HB79" s="18">
        <f>T79</f>
        <v>38.57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484</v>
      </c>
      <c r="D80" s="63" t="s">
        <v>485</v>
      </c>
      <c r="E80" s="64">
        <v>180</v>
      </c>
      <c r="F80" s="65"/>
      <c r="G80" s="65"/>
      <c r="H80" s="65">
        <f>ROUND(Source!AH33,2)</f>
        <v>180</v>
      </c>
      <c r="I80" s="66">
        <f>Source!U33</f>
        <v>6.4799999999999995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98">
        <f>R81</f>
        <v>208.57999999999998</v>
      </c>
      <c r="I81" s="99"/>
      <c r="J81" s="98">
        <f>S81</f>
        <v>3170.76</v>
      </c>
      <c r="K81" s="100"/>
      <c r="O81" s="18"/>
      <c r="P81" s="18"/>
      <c r="Q81" s="18"/>
      <c r="R81" s="18">
        <f>SUM(T74:T80)</f>
        <v>208.57999999999998</v>
      </c>
      <c r="S81" s="18">
        <f>SUM(U74:U80)</f>
        <v>3170.76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208.57999999999998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ht="36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1</v>
      </c>
      <c r="F82" s="72">
        <f>Source!AK35</f>
        <v>1285.7199999999998</v>
      </c>
      <c r="G82" s="138" t="s">
        <v>3</v>
      </c>
      <c r="H82" s="72">
        <f>Source!AB35</f>
        <v>1189.94</v>
      </c>
      <c r="I82" s="72"/>
      <c r="J82" s="139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476</v>
      </c>
      <c r="D83" s="47"/>
      <c r="E83" s="48"/>
      <c r="F83" s="50">
        <v>297.26</v>
      </c>
      <c r="G83" s="135"/>
      <c r="H83" s="50">
        <f>Source!AF35</f>
        <v>297.26</v>
      </c>
      <c r="I83" s="50">
        <f>T83</f>
        <v>297.26</v>
      </c>
      <c r="J83" s="135">
        <v>18.3</v>
      </c>
      <c r="K83" s="51">
        <f>U83</f>
        <v>5439.86</v>
      </c>
      <c r="O83" s="18"/>
      <c r="P83" s="18"/>
      <c r="Q83" s="18"/>
      <c r="R83" s="18"/>
      <c r="S83" s="18"/>
      <c r="T83" s="18">
        <f>ROUND(Source!AF35*Source!AV35*Source!I35,2)</f>
        <v>297.26</v>
      </c>
      <c r="U83" s="18">
        <f>Source!S35</f>
        <v>5439.86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297.26</v>
      </c>
      <c r="GK83" s="18">
        <f>T83</f>
        <v>297.26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297.26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477</v>
      </c>
      <c r="D84" s="54"/>
      <c r="E84" s="55"/>
      <c r="F84" s="57">
        <v>892.68</v>
      </c>
      <c r="G84" s="136"/>
      <c r="H84" s="57">
        <f>Source!AD35</f>
        <v>892.68</v>
      </c>
      <c r="I84" s="57">
        <f>T84</f>
        <v>892.68</v>
      </c>
      <c r="J84" s="136">
        <v>12.5</v>
      </c>
      <c r="K84" s="58">
        <f>U84</f>
        <v>11158.5</v>
      </c>
      <c r="O84" s="18"/>
      <c r="P84" s="18"/>
      <c r="Q84" s="18"/>
      <c r="R84" s="18"/>
      <c r="S84" s="18"/>
      <c r="T84" s="18">
        <f>ROUND(Source!AD35*Source!AV35*Source!I35,2)</f>
        <v>892.68</v>
      </c>
      <c r="U84" s="18">
        <f>Source!Q35</f>
        <v>11158.5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892.68</v>
      </c>
      <c r="GK84" s="18"/>
      <c r="GL84" s="18">
        <f>T84</f>
        <v>892.68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892.68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478</v>
      </c>
      <c r="D85" s="54"/>
      <c r="E85" s="55"/>
      <c r="F85" s="57">
        <v>109.73</v>
      </c>
      <c r="G85" s="136"/>
      <c r="H85" s="57">
        <f>Source!AE35</f>
        <v>109.73</v>
      </c>
      <c r="I85" s="57">
        <f>GM85</f>
        <v>109.73</v>
      </c>
      <c r="J85" s="136">
        <v>18.3</v>
      </c>
      <c r="K85" s="58">
        <f>Source!R35</f>
        <v>2008.06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109.73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6"/>
      <c r="B86" s="53"/>
      <c r="C86" s="53" t="s">
        <v>479</v>
      </c>
      <c r="D86" s="54"/>
      <c r="E86" s="55">
        <v>95</v>
      </c>
      <c r="F86" s="137" t="s">
        <v>480</v>
      </c>
      <c r="G86" s="136"/>
      <c r="H86" s="57">
        <f>ROUND((Source!AF35*Source!AV35+Source!AE35*Source!AV35)*(Source!FX35)/100,2)</f>
        <v>386.64</v>
      </c>
      <c r="I86" s="57">
        <f>T86</f>
        <v>386.64</v>
      </c>
      <c r="J86" s="136" t="s">
        <v>481</v>
      </c>
      <c r="K86" s="58">
        <f>U86</f>
        <v>6032.82</v>
      </c>
      <c r="O86" s="18"/>
      <c r="P86" s="18"/>
      <c r="Q86" s="18"/>
      <c r="R86" s="18"/>
      <c r="S86" s="18"/>
      <c r="T86" s="18">
        <f>ROUND((ROUND(Source!AF35*Source!AV35*Source!I35,2)+ROUND(Source!AE35*Source!AV35*Source!I35,2))*(Source!FX35)/100,2)</f>
        <v>386.64</v>
      </c>
      <c r="U86" s="18">
        <f>Source!X35</f>
        <v>6032.82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>
        <f>T86</f>
        <v>386.64</v>
      </c>
      <c r="GZ86" s="18"/>
      <c r="HA86" s="18"/>
      <c r="HB86" s="18"/>
      <c r="HC86" s="18">
        <f>T86</f>
        <v>386.64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482</v>
      </c>
      <c r="D87" s="54"/>
      <c r="E87" s="55">
        <v>65</v>
      </c>
      <c r="F87" s="137" t="s">
        <v>480</v>
      </c>
      <c r="G87" s="136"/>
      <c r="H87" s="57">
        <f>ROUND((Source!AF35*Source!AV35+Source!AE35*Source!AV35)*(Source!FY35)/100,2)</f>
        <v>264.54000000000002</v>
      </c>
      <c r="I87" s="57">
        <f>T87</f>
        <v>264.54000000000002</v>
      </c>
      <c r="J87" s="136" t="s">
        <v>491</v>
      </c>
      <c r="K87" s="58">
        <f>U87</f>
        <v>3872.92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ROUND((ROUND(Source!AF35*Source!AV35*Source!I35,2)+ROUND(Source!AE35*Source!AV35*Source!I35,2))*(Source!FY35)/100,2)</f>
        <v>264.54000000000002</v>
      </c>
      <c r="U87" s="18">
        <f>Source!Y35</f>
        <v>3872.92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>
        <f>T87</f>
        <v>264.54000000000002</v>
      </c>
      <c r="HA87" s="18"/>
      <c r="HB87" s="18"/>
      <c r="HC87" s="18">
        <f>T87</f>
        <v>264.54000000000002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ht="13.5" thickBot="1" x14ac:dyDescent="0.25">
      <c r="A88" s="61"/>
      <c r="B88" s="62"/>
      <c r="C88" s="62" t="s">
        <v>484</v>
      </c>
      <c r="D88" s="63" t="s">
        <v>485</v>
      </c>
      <c r="E88" s="64">
        <v>30.9</v>
      </c>
      <c r="F88" s="65"/>
      <c r="G88" s="65"/>
      <c r="H88" s="65">
        <f>ROUND(Source!AH35,2)</f>
        <v>30.9</v>
      </c>
      <c r="I88" s="66">
        <f>Source!U35</f>
        <v>30.9</v>
      </c>
      <c r="J88" s="65"/>
      <c r="K88" s="6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60"/>
      <c r="B89" s="59"/>
      <c r="C89" s="59"/>
      <c r="D89" s="59"/>
      <c r="E89" s="59"/>
      <c r="F89" s="59"/>
      <c r="G89" s="59"/>
      <c r="H89" s="98">
        <f>R89</f>
        <v>1841.12</v>
      </c>
      <c r="I89" s="99"/>
      <c r="J89" s="98">
        <f>S89</f>
        <v>26504.1</v>
      </c>
      <c r="K89" s="100"/>
      <c r="O89" s="18"/>
      <c r="P89" s="18"/>
      <c r="Q89" s="18"/>
      <c r="R89" s="18">
        <f>SUM(T82:T88)</f>
        <v>1841.12</v>
      </c>
      <c r="S89" s="18">
        <f>SUM(U82:U88)</f>
        <v>26504.1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>
        <f>R89</f>
        <v>1841.12</v>
      </c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ht="48" x14ac:dyDescent="0.2">
      <c r="A90" s="68">
        <v>7</v>
      </c>
      <c r="B90" s="74" t="s">
        <v>23</v>
      </c>
      <c r="C90" s="69" t="s">
        <v>24</v>
      </c>
      <c r="D90" s="70" t="s">
        <v>15</v>
      </c>
      <c r="E90" s="71">
        <v>0.02</v>
      </c>
      <c r="F90" s="72">
        <f>Source!AK37</f>
        <v>527.5</v>
      </c>
      <c r="G90" s="138" t="s">
        <v>3</v>
      </c>
      <c r="H90" s="72">
        <f>Source!AB37</f>
        <v>527.5</v>
      </c>
      <c r="I90" s="72"/>
      <c r="J90" s="139"/>
      <c r="K90" s="73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49"/>
      <c r="B91" s="46"/>
      <c r="C91" s="46" t="s">
        <v>477</v>
      </c>
      <c r="D91" s="47"/>
      <c r="E91" s="48"/>
      <c r="F91" s="50">
        <v>527.5</v>
      </c>
      <c r="G91" s="135"/>
      <c r="H91" s="50">
        <f>Source!AD37</f>
        <v>527.5</v>
      </c>
      <c r="I91" s="50">
        <f>T91</f>
        <v>10.55</v>
      </c>
      <c r="J91" s="135">
        <v>12.5</v>
      </c>
      <c r="K91" s="51">
        <f>U91</f>
        <v>131.88</v>
      </c>
      <c r="O91" s="18"/>
      <c r="P91" s="18"/>
      <c r="Q91" s="18"/>
      <c r="R91" s="18"/>
      <c r="S91" s="18"/>
      <c r="T91" s="18">
        <f>ROUND(Source!AD37*Source!AV37*Source!I37,2)</f>
        <v>10.55</v>
      </c>
      <c r="U91" s="18">
        <f>Source!Q37</f>
        <v>131.88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>
        <f>T91</f>
        <v>10.55</v>
      </c>
      <c r="GK91" s="18"/>
      <c r="GL91" s="18">
        <f>T91</f>
        <v>10.55</v>
      </c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>
        <f>T91</f>
        <v>10.55</v>
      </c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56"/>
      <c r="B92" s="53"/>
      <c r="C92" s="53" t="s">
        <v>478</v>
      </c>
      <c r="D92" s="54"/>
      <c r="E92" s="55"/>
      <c r="F92" s="57">
        <v>102.89</v>
      </c>
      <c r="G92" s="136"/>
      <c r="H92" s="57">
        <f>Source!AE37</f>
        <v>102.89</v>
      </c>
      <c r="I92" s="57">
        <f>GM92</f>
        <v>2.06</v>
      </c>
      <c r="J92" s="136">
        <v>18.3</v>
      </c>
      <c r="K92" s="58">
        <f>Source!R37</f>
        <v>37.659999999999997</v>
      </c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>
        <f>ROUND(Source!AE37*Source!AV37*Source!I37,2)</f>
        <v>2.06</v>
      </c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479</v>
      </c>
      <c r="D93" s="54"/>
      <c r="E93" s="55">
        <v>95</v>
      </c>
      <c r="F93" s="137" t="s">
        <v>480</v>
      </c>
      <c r="G93" s="136"/>
      <c r="H93" s="57">
        <f>ROUND((Source!AF37*Source!AV37+Source!AE37*Source!AV37)*(Source!FX37)/100,2)</f>
        <v>97.75</v>
      </c>
      <c r="I93" s="57">
        <f>T93</f>
        <v>1.96</v>
      </c>
      <c r="J93" s="136" t="s">
        <v>481</v>
      </c>
      <c r="K93" s="58">
        <f>U93</f>
        <v>30.5</v>
      </c>
      <c r="O93" s="18"/>
      <c r="P93" s="18"/>
      <c r="Q93" s="18"/>
      <c r="R93" s="18"/>
      <c r="S93" s="18"/>
      <c r="T93" s="18">
        <f>ROUND((ROUND(Source!AF37*Source!AV37*Source!I37,2)+ROUND(Source!AE37*Source!AV37*Source!I37,2))*(Source!FX37)/100,2)</f>
        <v>1.96</v>
      </c>
      <c r="U93" s="18">
        <f>Source!X37</f>
        <v>30.5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>
        <f>T93</f>
        <v>1.96</v>
      </c>
      <c r="GZ93" s="18"/>
      <c r="HA93" s="18"/>
      <c r="HB93" s="18">
        <f>T93</f>
        <v>1.96</v>
      </c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t="13.5" thickBot="1" x14ac:dyDescent="0.25">
      <c r="A94" s="61"/>
      <c r="B94" s="62"/>
      <c r="C94" s="62" t="s">
        <v>482</v>
      </c>
      <c r="D94" s="63"/>
      <c r="E94" s="64">
        <v>50</v>
      </c>
      <c r="F94" s="140" t="s">
        <v>480</v>
      </c>
      <c r="G94" s="65"/>
      <c r="H94" s="66">
        <f>ROUND((Source!AF37*Source!AV37+Source!AE37*Source!AV37)*(Source!FY37)/100,2)</f>
        <v>51.45</v>
      </c>
      <c r="I94" s="66">
        <f>T94</f>
        <v>1.03</v>
      </c>
      <c r="J94" s="65" t="s">
        <v>483</v>
      </c>
      <c r="K94" s="141">
        <f>U94</f>
        <v>15.06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ROUND((ROUND(Source!AF37*Source!AV37*Source!I37,2)+ROUND(Source!AE37*Source!AV37*Source!I37,2))*(Source!FY37)/100,2)</f>
        <v>1.03</v>
      </c>
      <c r="U94" s="18">
        <f>Source!Y37</f>
        <v>15.06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>
        <f>T94</f>
        <v>1.03</v>
      </c>
      <c r="HA94" s="18"/>
      <c r="HB94" s="18">
        <f>T94</f>
        <v>1.03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x14ac:dyDescent="0.2">
      <c r="A95" s="60"/>
      <c r="B95" s="59"/>
      <c r="C95" s="59"/>
      <c r="D95" s="59"/>
      <c r="E95" s="59"/>
      <c r="F95" s="59"/>
      <c r="G95" s="59"/>
      <c r="H95" s="98">
        <f>R95</f>
        <v>13.540000000000001</v>
      </c>
      <c r="I95" s="99"/>
      <c r="J95" s="98">
        <f>S95</f>
        <v>177.44</v>
      </c>
      <c r="K95" s="100"/>
      <c r="O95" s="18"/>
      <c r="P95" s="18"/>
      <c r="Q95" s="18"/>
      <c r="R95" s="18">
        <f>SUM(T90:T94)</f>
        <v>13.540000000000001</v>
      </c>
      <c r="S95" s="18">
        <f>SUM(U90:U94)</f>
        <v>177.44</v>
      </c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>
        <f>R95</f>
        <v>13.540000000000001</v>
      </c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36" x14ac:dyDescent="0.2">
      <c r="A96" s="68">
        <v>8</v>
      </c>
      <c r="B96" s="74" t="s">
        <v>55</v>
      </c>
      <c r="C96" s="69" t="s">
        <v>56</v>
      </c>
      <c r="D96" s="70" t="s">
        <v>15</v>
      </c>
      <c r="E96" s="71">
        <v>0.02</v>
      </c>
      <c r="F96" s="72">
        <f>Source!AK39</f>
        <v>136.79</v>
      </c>
      <c r="G96" s="138" t="s">
        <v>3</v>
      </c>
      <c r="H96" s="72">
        <f>Source!AB39</f>
        <v>136.79</v>
      </c>
      <c r="I96" s="72"/>
      <c r="J96" s="139"/>
      <c r="K96" s="73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49"/>
      <c r="B97" s="46"/>
      <c r="C97" s="46" t="s">
        <v>477</v>
      </c>
      <c r="D97" s="47"/>
      <c r="E97" s="48"/>
      <c r="F97" s="50">
        <v>136.79</v>
      </c>
      <c r="G97" s="135"/>
      <c r="H97" s="50">
        <f>Source!AD39</f>
        <v>136.79</v>
      </c>
      <c r="I97" s="50">
        <f>T97</f>
        <v>2.74</v>
      </c>
      <c r="J97" s="135">
        <v>12.5</v>
      </c>
      <c r="K97" s="51">
        <f>U97</f>
        <v>34.200000000000003</v>
      </c>
      <c r="O97" s="18"/>
      <c r="P97" s="18"/>
      <c r="Q97" s="18"/>
      <c r="R97" s="18"/>
      <c r="S97" s="18"/>
      <c r="T97" s="18">
        <f>ROUND(Source!AD39*Source!AV39*Source!I39,2)</f>
        <v>2.74</v>
      </c>
      <c r="U97" s="18">
        <f>Source!Q39</f>
        <v>34.200000000000003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>
        <f>T97</f>
        <v>2.74</v>
      </c>
      <c r="GK97" s="18"/>
      <c r="GL97" s="18">
        <f>T97</f>
        <v>2.74</v>
      </c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>
        <f>T97</f>
        <v>2.74</v>
      </c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56"/>
      <c r="B98" s="53"/>
      <c r="C98" s="53" t="s">
        <v>478</v>
      </c>
      <c r="D98" s="54"/>
      <c r="E98" s="55"/>
      <c r="F98" s="57">
        <v>23.36</v>
      </c>
      <c r="G98" s="136"/>
      <c r="H98" s="57">
        <f>Source!AE39</f>
        <v>23.36</v>
      </c>
      <c r="I98" s="57">
        <f>GM98</f>
        <v>0.47</v>
      </c>
      <c r="J98" s="136">
        <v>18.3</v>
      </c>
      <c r="K98" s="58">
        <f>Source!R39</f>
        <v>8.5500000000000007</v>
      </c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>
        <f>ROUND(Source!AE39*Source!AV39*Source!I39,2)</f>
        <v>0.47</v>
      </c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479</v>
      </c>
      <c r="D99" s="54"/>
      <c r="E99" s="55">
        <v>95</v>
      </c>
      <c r="F99" s="137" t="s">
        <v>480</v>
      </c>
      <c r="G99" s="136"/>
      <c r="H99" s="57">
        <f>ROUND((Source!AF39*Source!AV39+Source!AE39*Source!AV39)*(Source!FX39)/100,2)</f>
        <v>22.19</v>
      </c>
      <c r="I99" s="57">
        <f>T99</f>
        <v>0.45</v>
      </c>
      <c r="J99" s="136" t="s">
        <v>481</v>
      </c>
      <c r="K99" s="58">
        <f>U99</f>
        <v>6.93</v>
      </c>
      <c r="O99" s="18"/>
      <c r="P99" s="18"/>
      <c r="Q99" s="18"/>
      <c r="R99" s="18"/>
      <c r="S99" s="18"/>
      <c r="T99" s="18">
        <f>ROUND((ROUND(Source!AF39*Source!AV39*Source!I39,2)+ROUND(Source!AE39*Source!AV39*Source!I39,2))*(Source!FX39)/100,2)</f>
        <v>0.45</v>
      </c>
      <c r="U99" s="18">
        <f>Source!X39</f>
        <v>6.93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>
        <f>T99</f>
        <v>0.45</v>
      </c>
      <c r="GZ99" s="18"/>
      <c r="HA99" s="18"/>
      <c r="HB99" s="18">
        <f>T99</f>
        <v>0.45</v>
      </c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ht="13.5" thickBot="1" x14ac:dyDescent="0.25">
      <c r="A100" s="61"/>
      <c r="B100" s="62"/>
      <c r="C100" s="62" t="s">
        <v>482</v>
      </c>
      <c r="D100" s="63"/>
      <c r="E100" s="64">
        <v>50</v>
      </c>
      <c r="F100" s="140" t="s">
        <v>480</v>
      </c>
      <c r="G100" s="65"/>
      <c r="H100" s="66">
        <f>ROUND((Source!AF39*Source!AV39+Source!AE39*Source!AV39)*(Source!FY39)/100,2)</f>
        <v>11.68</v>
      </c>
      <c r="I100" s="66">
        <f>T100</f>
        <v>0.24</v>
      </c>
      <c r="J100" s="65" t="s">
        <v>483</v>
      </c>
      <c r="K100" s="141">
        <f>U100</f>
        <v>3.42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ROUND((ROUND(Source!AF39*Source!AV39*Source!I39,2)+ROUND(Source!AE39*Source!AV39*Source!I39,2))*(Source!FY39)/100,2)</f>
        <v>0.24</v>
      </c>
      <c r="U100" s="18">
        <f>Source!Y39</f>
        <v>3.42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>
        <f>T100</f>
        <v>0.24</v>
      </c>
      <c r="HA100" s="18"/>
      <c r="HB100" s="18">
        <f>T100</f>
        <v>0.24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60"/>
      <c r="B101" s="59"/>
      <c r="C101" s="59"/>
      <c r="D101" s="59"/>
      <c r="E101" s="59"/>
      <c r="F101" s="59"/>
      <c r="G101" s="59"/>
      <c r="H101" s="98">
        <f>R101</f>
        <v>3.4300000000000006</v>
      </c>
      <c r="I101" s="99"/>
      <c r="J101" s="98">
        <f>S101</f>
        <v>44.550000000000004</v>
      </c>
      <c r="K101" s="100"/>
      <c r="O101" s="18"/>
      <c r="P101" s="18"/>
      <c r="Q101" s="18"/>
      <c r="R101" s="18">
        <f>SUM(T96:T100)</f>
        <v>3.4300000000000006</v>
      </c>
      <c r="S101" s="18">
        <f>SUM(U96:U100)</f>
        <v>44.550000000000004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>
        <f>R101</f>
        <v>3.4300000000000006</v>
      </c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ht="24" x14ac:dyDescent="0.2">
      <c r="A102" s="68">
        <v>9</v>
      </c>
      <c r="B102" s="74" t="s">
        <v>59</v>
      </c>
      <c r="C102" s="69" t="s">
        <v>60</v>
      </c>
      <c r="D102" s="70" t="s">
        <v>29</v>
      </c>
      <c r="E102" s="71">
        <v>0.2</v>
      </c>
      <c r="F102" s="72">
        <f>Source!AK41</f>
        <v>387.18</v>
      </c>
      <c r="G102" s="138" t="s">
        <v>3</v>
      </c>
      <c r="H102" s="72">
        <f>Source!AB41</f>
        <v>387.18</v>
      </c>
      <c r="I102" s="72"/>
      <c r="J102" s="139"/>
      <c r="K102" s="73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49"/>
      <c r="B103" s="46"/>
      <c r="C103" s="46" t="s">
        <v>476</v>
      </c>
      <c r="D103" s="47"/>
      <c r="E103" s="48"/>
      <c r="F103" s="50">
        <v>106.88</v>
      </c>
      <c r="G103" s="135"/>
      <c r="H103" s="50">
        <f>Source!AF41</f>
        <v>106.88</v>
      </c>
      <c r="I103" s="50">
        <f>T103</f>
        <v>21.38</v>
      </c>
      <c r="J103" s="135">
        <v>18.3</v>
      </c>
      <c r="K103" s="51">
        <f>U103</f>
        <v>391.18</v>
      </c>
      <c r="O103" s="18"/>
      <c r="P103" s="18"/>
      <c r="Q103" s="18"/>
      <c r="R103" s="18"/>
      <c r="S103" s="18"/>
      <c r="T103" s="18">
        <f>ROUND(Source!AF41*Source!AV41*Source!I41,2)</f>
        <v>21.38</v>
      </c>
      <c r="U103" s="18">
        <f>Source!S41</f>
        <v>391.18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>
        <f>T103</f>
        <v>21.38</v>
      </c>
      <c r="GK103" s="18">
        <f>T103</f>
        <v>21.38</v>
      </c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>
        <f>T103</f>
        <v>21.38</v>
      </c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6"/>
      <c r="B104" s="53"/>
      <c r="C104" s="53" t="s">
        <v>477</v>
      </c>
      <c r="D104" s="54"/>
      <c r="E104" s="55"/>
      <c r="F104" s="57">
        <v>280.3</v>
      </c>
      <c r="G104" s="136"/>
      <c r="H104" s="57">
        <f>Source!AD41</f>
        <v>280.3</v>
      </c>
      <c r="I104" s="57">
        <f>T104</f>
        <v>56.06</v>
      </c>
      <c r="J104" s="136">
        <v>12.5</v>
      </c>
      <c r="K104" s="58">
        <f>U104</f>
        <v>700.75</v>
      </c>
      <c r="O104" s="18"/>
      <c r="P104" s="18"/>
      <c r="Q104" s="18"/>
      <c r="R104" s="18"/>
      <c r="S104" s="18"/>
      <c r="T104" s="18">
        <f>ROUND(Source!AD41*Source!AV41*Source!I41,2)</f>
        <v>56.06</v>
      </c>
      <c r="U104" s="18">
        <f>Source!Q41</f>
        <v>700.75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56.06</v>
      </c>
      <c r="GK104" s="18"/>
      <c r="GL104" s="18">
        <f>T104</f>
        <v>56.06</v>
      </c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56.06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478</v>
      </c>
      <c r="D105" s="54"/>
      <c r="E105" s="55"/>
      <c r="F105" s="57">
        <v>30.58</v>
      </c>
      <c r="G105" s="136"/>
      <c r="H105" s="57">
        <f>Source!AE41</f>
        <v>30.58</v>
      </c>
      <c r="I105" s="57">
        <f>GM105</f>
        <v>6.12</v>
      </c>
      <c r="J105" s="136">
        <v>18.3</v>
      </c>
      <c r="K105" s="58">
        <f>Source!R41</f>
        <v>111.92</v>
      </c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>
        <f>ROUND(Source!AE41*Source!AV41*Source!I41,2)</f>
        <v>6.12</v>
      </c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479</v>
      </c>
      <c r="D106" s="54"/>
      <c r="E106" s="55">
        <v>95</v>
      </c>
      <c r="F106" s="137" t="s">
        <v>480</v>
      </c>
      <c r="G106" s="136"/>
      <c r="H106" s="57">
        <f>ROUND((Source!AF41*Source!AV41+Source!AE41*Source!AV41)*(Source!FX41)/100,2)</f>
        <v>130.59</v>
      </c>
      <c r="I106" s="57">
        <f>T106</f>
        <v>26.13</v>
      </c>
      <c r="J106" s="136" t="s">
        <v>481</v>
      </c>
      <c r="K106" s="58">
        <f>U106</f>
        <v>407.51</v>
      </c>
      <c r="O106" s="18"/>
      <c r="P106" s="18"/>
      <c r="Q106" s="18"/>
      <c r="R106" s="18"/>
      <c r="S106" s="18"/>
      <c r="T106" s="18">
        <f>ROUND((ROUND(Source!AF41*Source!AV41*Source!I41,2)+ROUND(Source!AE41*Source!AV41*Source!I41,2))*(Source!FX41)/100,2)</f>
        <v>26.13</v>
      </c>
      <c r="U106" s="18">
        <f>Source!X41</f>
        <v>407.51</v>
      </c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>
        <f>T106</f>
        <v>26.13</v>
      </c>
      <c r="GZ106" s="18"/>
      <c r="HA106" s="18"/>
      <c r="HB106" s="18">
        <f>T106</f>
        <v>26.13</v>
      </c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482</v>
      </c>
      <c r="D107" s="54"/>
      <c r="E107" s="55">
        <v>50</v>
      </c>
      <c r="F107" s="137" t="s">
        <v>480</v>
      </c>
      <c r="G107" s="136"/>
      <c r="H107" s="57">
        <f>ROUND((Source!AF41*Source!AV41+Source!AE41*Source!AV41)*(Source!FY41)/100,2)</f>
        <v>68.73</v>
      </c>
      <c r="I107" s="57">
        <f>T107</f>
        <v>13.75</v>
      </c>
      <c r="J107" s="136" t="s">
        <v>483</v>
      </c>
      <c r="K107" s="58">
        <f>U107</f>
        <v>201.24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ROUND((ROUND(Source!AF41*Source!AV41*Source!I41,2)+ROUND(Source!AE41*Source!AV41*Source!I41,2))*(Source!FY41)/100,2)</f>
        <v>13.75</v>
      </c>
      <c r="U107" s="18">
        <f>Source!Y41</f>
        <v>201.24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>
        <f>T107</f>
        <v>13.75</v>
      </c>
      <c r="HA107" s="18"/>
      <c r="HB107" s="18">
        <f>T107</f>
        <v>13.75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13.5" thickBot="1" x14ac:dyDescent="0.25">
      <c r="A108" s="61"/>
      <c r="B108" s="62"/>
      <c r="C108" s="62" t="s">
        <v>484</v>
      </c>
      <c r="D108" s="63" t="s">
        <v>485</v>
      </c>
      <c r="E108" s="64">
        <v>12.53</v>
      </c>
      <c r="F108" s="65"/>
      <c r="G108" s="65"/>
      <c r="H108" s="65">
        <f>ROUND(Source!AH41,2)</f>
        <v>12.53</v>
      </c>
      <c r="I108" s="66">
        <f>Source!U41</f>
        <v>2.5060000000000002</v>
      </c>
      <c r="J108" s="65"/>
      <c r="K108" s="67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60"/>
      <c r="B109" s="59"/>
      <c r="C109" s="59"/>
      <c r="D109" s="59"/>
      <c r="E109" s="59"/>
      <c r="F109" s="59"/>
      <c r="G109" s="59"/>
      <c r="H109" s="98">
        <f>R109</f>
        <v>117.32</v>
      </c>
      <c r="I109" s="99"/>
      <c r="J109" s="98">
        <f>S109</f>
        <v>1700.68</v>
      </c>
      <c r="K109" s="100"/>
      <c r="O109" s="18"/>
      <c r="P109" s="18"/>
      <c r="Q109" s="18"/>
      <c r="R109" s="18">
        <f>SUM(T102:T108)</f>
        <v>117.32</v>
      </c>
      <c r="S109" s="18">
        <f>SUM(U102:U108)</f>
        <v>1700.68</v>
      </c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>
        <f>R109</f>
        <v>117.32</v>
      </c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ht="36" x14ac:dyDescent="0.2">
      <c r="A110" s="68">
        <v>10</v>
      </c>
      <c r="B110" s="74" t="s">
        <v>63</v>
      </c>
      <c r="C110" s="69" t="s">
        <v>64</v>
      </c>
      <c r="D110" s="70" t="s">
        <v>29</v>
      </c>
      <c r="E110" s="71">
        <v>0.14000000000000001</v>
      </c>
      <c r="F110" s="72">
        <f>Source!AK43</f>
        <v>1201.2</v>
      </c>
      <c r="G110" s="138" t="s">
        <v>3</v>
      </c>
      <c r="H110" s="72">
        <f>Source!AB43</f>
        <v>1201.2</v>
      </c>
      <c r="I110" s="72"/>
      <c r="J110" s="139"/>
      <c r="K110" s="73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49"/>
      <c r="B111" s="46"/>
      <c r="C111" s="46" t="s">
        <v>476</v>
      </c>
      <c r="D111" s="47"/>
      <c r="E111" s="48"/>
      <c r="F111" s="50">
        <v>1201.2</v>
      </c>
      <c r="G111" s="135"/>
      <c r="H111" s="50">
        <f>Source!AF43</f>
        <v>1201.2</v>
      </c>
      <c r="I111" s="50">
        <f>T111</f>
        <v>168.17</v>
      </c>
      <c r="J111" s="135">
        <v>18.3</v>
      </c>
      <c r="K111" s="51">
        <f>U111</f>
        <v>3077.47</v>
      </c>
      <c r="O111" s="18"/>
      <c r="P111" s="18"/>
      <c r="Q111" s="18"/>
      <c r="R111" s="18"/>
      <c r="S111" s="18"/>
      <c r="T111" s="18">
        <f>ROUND(Source!AF43*Source!AV43*Source!I43,2)</f>
        <v>168.17</v>
      </c>
      <c r="U111" s="18">
        <f>Source!S43</f>
        <v>3077.47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168.17</v>
      </c>
      <c r="GK111" s="18">
        <f>T111</f>
        <v>168.17</v>
      </c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>
        <f>T111</f>
        <v>168.17</v>
      </c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6"/>
      <c r="B112" s="53"/>
      <c r="C112" s="53" t="s">
        <v>479</v>
      </c>
      <c r="D112" s="54"/>
      <c r="E112" s="55">
        <v>80</v>
      </c>
      <c r="F112" s="137" t="s">
        <v>480</v>
      </c>
      <c r="G112" s="136"/>
      <c r="H112" s="57">
        <f>ROUND((Source!AF43*Source!AV43+Source!AE43*Source!AV43)*(Source!FX43)/100,2)</f>
        <v>960.96</v>
      </c>
      <c r="I112" s="57">
        <f>T112</f>
        <v>134.54</v>
      </c>
      <c r="J112" s="136" t="s">
        <v>486</v>
      </c>
      <c r="K112" s="58">
        <f>U112</f>
        <v>2092.6799999999998</v>
      </c>
      <c r="O112" s="18"/>
      <c r="P112" s="18"/>
      <c r="Q112" s="18"/>
      <c r="R112" s="18"/>
      <c r="S112" s="18"/>
      <c r="T112" s="18">
        <f>ROUND((ROUND(Source!AF43*Source!AV43*Source!I43,2)+ROUND(Source!AE43*Source!AV43*Source!I43,2))*(Source!FX43)/100,2)</f>
        <v>134.54</v>
      </c>
      <c r="U112" s="18">
        <f>Source!X43</f>
        <v>2092.6799999999998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>
        <f>T112</f>
        <v>134.54</v>
      </c>
      <c r="GZ112" s="18"/>
      <c r="HA112" s="18"/>
      <c r="HB112" s="18">
        <f>T112</f>
        <v>134.54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482</v>
      </c>
      <c r="D113" s="54"/>
      <c r="E113" s="55">
        <v>45</v>
      </c>
      <c r="F113" s="137" t="s">
        <v>480</v>
      </c>
      <c r="G113" s="136"/>
      <c r="H113" s="57">
        <f>ROUND((Source!AF43*Source!AV43+Source!AE43*Source!AV43)*(Source!FY43)/100,2)</f>
        <v>540.54</v>
      </c>
      <c r="I113" s="57">
        <f>T113</f>
        <v>75.680000000000007</v>
      </c>
      <c r="J113" s="136" t="s">
        <v>487</v>
      </c>
      <c r="K113" s="58">
        <f>U113</f>
        <v>1107.8900000000001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ROUND((ROUND(Source!AF43*Source!AV43*Source!I43,2)+ROUND(Source!AE43*Source!AV43*Source!I43,2))*(Source!FY43)/100,2)</f>
        <v>75.680000000000007</v>
      </c>
      <c r="U113" s="18">
        <f>Source!Y43</f>
        <v>1107.8900000000001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>
        <f>T113</f>
        <v>75.680000000000007</v>
      </c>
      <c r="HA113" s="18"/>
      <c r="HB113" s="18">
        <f>T113</f>
        <v>75.680000000000007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ht="13.5" thickBot="1" x14ac:dyDescent="0.25">
      <c r="A114" s="61"/>
      <c r="B114" s="62"/>
      <c r="C114" s="62" t="s">
        <v>484</v>
      </c>
      <c r="D114" s="63" t="s">
        <v>485</v>
      </c>
      <c r="E114" s="64">
        <v>154</v>
      </c>
      <c r="F114" s="65"/>
      <c r="G114" s="65"/>
      <c r="H114" s="65">
        <f>ROUND(Source!AH43,2)</f>
        <v>154</v>
      </c>
      <c r="I114" s="66">
        <f>Source!U43</f>
        <v>21.560000000000002</v>
      </c>
      <c r="J114" s="65"/>
      <c r="K114" s="6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x14ac:dyDescent="0.2">
      <c r="A115" s="60"/>
      <c r="B115" s="59"/>
      <c r="C115" s="59"/>
      <c r="D115" s="59"/>
      <c r="E115" s="59"/>
      <c r="F115" s="59"/>
      <c r="G115" s="59"/>
      <c r="H115" s="98">
        <f>R115</f>
        <v>378.39</v>
      </c>
      <c r="I115" s="99"/>
      <c r="J115" s="98">
        <f>S115</f>
        <v>6278.04</v>
      </c>
      <c r="K115" s="100"/>
      <c r="O115" s="18"/>
      <c r="P115" s="18"/>
      <c r="Q115" s="18"/>
      <c r="R115" s="18">
        <f>SUM(T110:T114)</f>
        <v>378.39</v>
      </c>
      <c r="S115" s="18">
        <f>SUM(U110:U114)</f>
        <v>6278.04</v>
      </c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>
        <f>R115</f>
        <v>378.39</v>
      </c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24" x14ac:dyDescent="0.2">
      <c r="A116" s="68">
        <v>11</v>
      </c>
      <c r="B116" s="74" t="s">
        <v>67</v>
      </c>
      <c r="C116" s="69" t="s">
        <v>68</v>
      </c>
      <c r="D116" s="70" t="s">
        <v>29</v>
      </c>
      <c r="E116" s="71">
        <v>0.14000000000000001</v>
      </c>
      <c r="F116" s="72">
        <f>Source!AK45</f>
        <v>729</v>
      </c>
      <c r="G116" s="138" t="s">
        <v>3</v>
      </c>
      <c r="H116" s="72">
        <f>Source!AB45</f>
        <v>729</v>
      </c>
      <c r="I116" s="72"/>
      <c r="J116" s="139"/>
      <c r="K116" s="73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x14ac:dyDescent="0.2">
      <c r="A117" s="49"/>
      <c r="B117" s="46"/>
      <c r="C117" s="46" t="s">
        <v>476</v>
      </c>
      <c r="D117" s="47"/>
      <c r="E117" s="48"/>
      <c r="F117" s="50">
        <v>729</v>
      </c>
      <c r="G117" s="135"/>
      <c r="H117" s="50">
        <f>Source!AF45</f>
        <v>729</v>
      </c>
      <c r="I117" s="50">
        <f>T117</f>
        <v>102.06</v>
      </c>
      <c r="J117" s="135">
        <v>18.3</v>
      </c>
      <c r="K117" s="51">
        <f>U117</f>
        <v>1867.7</v>
      </c>
      <c r="O117" s="18"/>
      <c r="P117" s="18"/>
      <c r="Q117" s="18"/>
      <c r="R117" s="18"/>
      <c r="S117" s="18"/>
      <c r="T117" s="18">
        <f>ROUND(Source!AF45*Source!AV45*Source!I45,2)</f>
        <v>102.06</v>
      </c>
      <c r="U117" s="18">
        <f>Source!S45</f>
        <v>1867.7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>
        <f>T117</f>
        <v>102.06</v>
      </c>
      <c r="GK117" s="18">
        <f>T117</f>
        <v>102.06</v>
      </c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>
        <f>T117</f>
        <v>102.06</v>
      </c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56"/>
      <c r="B118" s="53"/>
      <c r="C118" s="53" t="s">
        <v>479</v>
      </c>
      <c r="D118" s="54"/>
      <c r="E118" s="55">
        <v>80</v>
      </c>
      <c r="F118" s="137" t="s">
        <v>480</v>
      </c>
      <c r="G118" s="136"/>
      <c r="H118" s="57">
        <f>ROUND((Source!AF45*Source!AV45+Source!AE45*Source!AV45)*(Source!FX45)/100,2)</f>
        <v>583.20000000000005</v>
      </c>
      <c r="I118" s="57">
        <f>T118</f>
        <v>81.650000000000006</v>
      </c>
      <c r="J118" s="136" t="s">
        <v>486</v>
      </c>
      <c r="K118" s="58">
        <f>U118</f>
        <v>1270.04</v>
      </c>
      <c r="O118" s="18"/>
      <c r="P118" s="18"/>
      <c r="Q118" s="18"/>
      <c r="R118" s="18"/>
      <c r="S118" s="18"/>
      <c r="T118" s="18">
        <f>ROUND((ROUND(Source!AF45*Source!AV45*Source!I45,2)+ROUND(Source!AE45*Source!AV45*Source!I45,2))*(Source!FX45)/100,2)</f>
        <v>81.650000000000006</v>
      </c>
      <c r="U118" s="18">
        <f>Source!X45</f>
        <v>1270.04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>
        <f>T118</f>
        <v>81.650000000000006</v>
      </c>
      <c r="GZ118" s="18"/>
      <c r="HA118" s="18"/>
      <c r="HB118" s="18">
        <f>T118</f>
        <v>81.650000000000006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482</v>
      </c>
      <c r="D119" s="54"/>
      <c r="E119" s="55">
        <v>45</v>
      </c>
      <c r="F119" s="137" t="s">
        <v>480</v>
      </c>
      <c r="G119" s="136"/>
      <c r="H119" s="57">
        <f>ROUND((Source!AF45*Source!AV45+Source!AE45*Source!AV45)*(Source!FY45)/100,2)</f>
        <v>328.05</v>
      </c>
      <c r="I119" s="57">
        <f>T119</f>
        <v>45.93</v>
      </c>
      <c r="J119" s="136" t="s">
        <v>487</v>
      </c>
      <c r="K119" s="58">
        <f>U119</f>
        <v>672.37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ROUND((ROUND(Source!AF45*Source!AV45*Source!I45,2)+ROUND(Source!AE45*Source!AV45*Source!I45,2))*(Source!FY45)/100,2)</f>
        <v>45.93</v>
      </c>
      <c r="U119" s="18">
        <f>Source!Y45</f>
        <v>672.37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>
        <f>T119</f>
        <v>45.93</v>
      </c>
      <c r="HA119" s="18"/>
      <c r="HB119" s="18">
        <f>T119</f>
        <v>45.93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ht="13.5" thickBot="1" x14ac:dyDescent="0.25">
      <c r="A120" s="61"/>
      <c r="B120" s="62"/>
      <c r="C120" s="62" t="s">
        <v>484</v>
      </c>
      <c r="D120" s="63" t="s">
        <v>485</v>
      </c>
      <c r="E120" s="64">
        <v>97.2</v>
      </c>
      <c r="F120" s="65"/>
      <c r="G120" s="65"/>
      <c r="H120" s="65">
        <f>ROUND(Source!AH45,2)</f>
        <v>97.2</v>
      </c>
      <c r="I120" s="66">
        <f>Source!U45</f>
        <v>13.608000000000002</v>
      </c>
      <c r="J120" s="65"/>
      <c r="K120" s="67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60"/>
      <c r="B121" s="59"/>
      <c r="C121" s="59"/>
      <c r="D121" s="59"/>
      <c r="E121" s="59"/>
      <c r="F121" s="59"/>
      <c r="G121" s="59"/>
      <c r="H121" s="98">
        <f>R121</f>
        <v>229.64000000000001</v>
      </c>
      <c r="I121" s="99"/>
      <c r="J121" s="98">
        <f>S121</f>
        <v>3810.1099999999997</v>
      </c>
      <c r="K121" s="100"/>
      <c r="O121" s="18"/>
      <c r="P121" s="18"/>
      <c r="Q121" s="18"/>
      <c r="R121" s="18">
        <f>SUM(T116:T120)</f>
        <v>229.64000000000001</v>
      </c>
      <c r="S121" s="18">
        <f>SUM(U116:U120)</f>
        <v>3810.1099999999997</v>
      </c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>
        <f>R121</f>
        <v>229.64000000000001</v>
      </c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ht="36" x14ac:dyDescent="0.2">
      <c r="A122" s="68">
        <v>12</v>
      </c>
      <c r="B122" s="74" t="s">
        <v>71</v>
      </c>
      <c r="C122" s="69" t="s">
        <v>72</v>
      </c>
      <c r="D122" s="70" t="s">
        <v>73</v>
      </c>
      <c r="E122" s="71">
        <v>0.04</v>
      </c>
      <c r="F122" s="72">
        <f>Source!AK47</f>
        <v>105.87</v>
      </c>
      <c r="G122" s="138" t="s">
        <v>3</v>
      </c>
      <c r="H122" s="72">
        <f>Source!AB47</f>
        <v>105.87</v>
      </c>
      <c r="I122" s="72"/>
      <c r="J122" s="139"/>
      <c r="K122" s="73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49"/>
      <c r="B123" s="46"/>
      <c r="C123" s="46" t="s">
        <v>477</v>
      </c>
      <c r="D123" s="47"/>
      <c r="E123" s="48"/>
      <c r="F123" s="50">
        <v>105.87</v>
      </c>
      <c r="G123" s="135"/>
      <c r="H123" s="50">
        <f>Source!AD47</f>
        <v>105.87</v>
      </c>
      <c r="I123" s="50">
        <f>T123</f>
        <v>4.2300000000000004</v>
      </c>
      <c r="J123" s="135">
        <v>12.5</v>
      </c>
      <c r="K123" s="51">
        <f>U123</f>
        <v>52.94</v>
      </c>
      <c r="O123" s="18"/>
      <c r="P123" s="18"/>
      <c r="Q123" s="18"/>
      <c r="R123" s="18"/>
      <c r="S123" s="18"/>
      <c r="T123" s="18">
        <f>ROUND(Source!AD47*Source!AV47*Source!I47,2)</f>
        <v>4.2300000000000004</v>
      </c>
      <c r="U123" s="18">
        <f>Source!Q47</f>
        <v>52.94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4.2300000000000004</v>
      </c>
      <c r="GK123" s="18"/>
      <c r="GL123" s="18">
        <f>T123</f>
        <v>4.2300000000000004</v>
      </c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>
        <f>T123</f>
        <v>4.2300000000000004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56"/>
      <c r="B124" s="53"/>
      <c r="C124" s="53" t="s">
        <v>478</v>
      </c>
      <c r="D124" s="54"/>
      <c r="E124" s="55"/>
      <c r="F124" s="57">
        <v>14.86</v>
      </c>
      <c r="G124" s="136"/>
      <c r="H124" s="57">
        <f>Source!AE47</f>
        <v>14.86</v>
      </c>
      <c r="I124" s="57">
        <f>GM124</f>
        <v>0.59</v>
      </c>
      <c r="J124" s="136">
        <v>18.3</v>
      </c>
      <c r="K124" s="58">
        <f>Source!R47</f>
        <v>10.88</v>
      </c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>
        <f>ROUND(Source!AE47*Source!AV47*Source!I47,2)</f>
        <v>0.59</v>
      </c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479</v>
      </c>
      <c r="D125" s="54"/>
      <c r="E125" s="55">
        <v>80</v>
      </c>
      <c r="F125" s="137" t="s">
        <v>480</v>
      </c>
      <c r="G125" s="136"/>
      <c r="H125" s="57">
        <f>ROUND((Source!AF47*Source!AV47+Source!AE47*Source!AV47)*(Source!FX47)/100,2)</f>
        <v>11.89</v>
      </c>
      <c r="I125" s="57">
        <f>T125</f>
        <v>0.47</v>
      </c>
      <c r="J125" s="136" t="s">
        <v>486</v>
      </c>
      <c r="K125" s="58">
        <f>U125</f>
        <v>7.4</v>
      </c>
      <c r="O125" s="18"/>
      <c r="P125" s="18"/>
      <c r="Q125" s="18"/>
      <c r="R125" s="18"/>
      <c r="S125" s="18"/>
      <c r="T125" s="18">
        <f>ROUND((ROUND(Source!AF47*Source!AV47*Source!I47,2)+ROUND(Source!AE47*Source!AV47*Source!I47,2))*(Source!FX47)/100,2)</f>
        <v>0.47</v>
      </c>
      <c r="U125" s="18">
        <f>Source!X47</f>
        <v>7.4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>
        <f>T125</f>
        <v>0.47</v>
      </c>
      <c r="GZ125" s="18"/>
      <c r="HA125" s="18"/>
      <c r="HB125" s="18">
        <f>T125</f>
        <v>0.47</v>
      </c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ht="13.5" thickBot="1" x14ac:dyDescent="0.25">
      <c r="A126" s="61"/>
      <c r="B126" s="62"/>
      <c r="C126" s="62" t="s">
        <v>482</v>
      </c>
      <c r="D126" s="63"/>
      <c r="E126" s="64">
        <v>45</v>
      </c>
      <c r="F126" s="140" t="s">
        <v>480</v>
      </c>
      <c r="G126" s="65"/>
      <c r="H126" s="66">
        <f>ROUND((Source!AF47*Source!AV47+Source!AE47*Source!AV47)*(Source!FY47)/100,2)</f>
        <v>6.69</v>
      </c>
      <c r="I126" s="66">
        <f>T126</f>
        <v>0.27</v>
      </c>
      <c r="J126" s="65" t="s">
        <v>487</v>
      </c>
      <c r="K126" s="141">
        <f>U126</f>
        <v>3.92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ROUND((ROUND(Source!AF47*Source!AV47*Source!I47,2)+ROUND(Source!AE47*Source!AV47*Source!I47,2))*(Source!FY47)/100,2)</f>
        <v>0.27</v>
      </c>
      <c r="U126" s="18">
        <f>Source!Y47</f>
        <v>3.92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>
        <f>T126</f>
        <v>0.27</v>
      </c>
      <c r="HA126" s="18"/>
      <c r="HB126" s="18">
        <f>T126</f>
        <v>0.27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x14ac:dyDescent="0.2">
      <c r="A127" s="60"/>
      <c r="B127" s="59"/>
      <c r="C127" s="59"/>
      <c r="D127" s="59"/>
      <c r="E127" s="59"/>
      <c r="F127" s="59"/>
      <c r="G127" s="59"/>
      <c r="H127" s="98">
        <f>R127</f>
        <v>4.9700000000000006</v>
      </c>
      <c r="I127" s="99"/>
      <c r="J127" s="98">
        <f>S127</f>
        <v>64.259999999999991</v>
      </c>
      <c r="K127" s="100"/>
      <c r="O127" s="18"/>
      <c r="P127" s="18"/>
      <c r="Q127" s="18"/>
      <c r="R127" s="18">
        <f>SUM(T122:T126)</f>
        <v>4.9700000000000006</v>
      </c>
      <c r="S127" s="18">
        <f>SUM(U122:U126)</f>
        <v>64.259999999999991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>
        <f>R127</f>
        <v>4.9700000000000006</v>
      </c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ht="24" x14ac:dyDescent="0.2">
      <c r="A128" s="68">
        <v>13</v>
      </c>
      <c r="B128" s="74" t="s">
        <v>77</v>
      </c>
      <c r="C128" s="69" t="s">
        <v>78</v>
      </c>
      <c r="D128" s="70" t="s">
        <v>29</v>
      </c>
      <c r="E128" s="71">
        <v>2.1000000000000001E-2</v>
      </c>
      <c r="F128" s="72">
        <f>Source!AK49</f>
        <v>2281.9899999999998</v>
      </c>
      <c r="G128" s="138" t="s">
        <v>3</v>
      </c>
      <c r="H128" s="72">
        <f>Source!AB49</f>
        <v>2269.79</v>
      </c>
      <c r="I128" s="72"/>
      <c r="J128" s="139"/>
      <c r="K128" s="73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x14ac:dyDescent="0.2">
      <c r="A129" s="49"/>
      <c r="B129" s="46"/>
      <c r="C129" s="46" t="s">
        <v>476</v>
      </c>
      <c r="D129" s="47"/>
      <c r="E129" s="48"/>
      <c r="F129" s="50">
        <v>126.07</v>
      </c>
      <c r="G129" s="135"/>
      <c r="H129" s="50">
        <f>Source!AF49</f>
        <v>126.07</v>
      </c>
      <c r="I129" s="50">
        <f>T129</f>
        <v>2.65</v>
      </c>
      <c r="J129" s="135">
        <v>18.3</v>
      </c>
      <c r="K129" s="51">
        <f>U129</f>
        <v>48.45</v>
      </c>
      <c r="O129" s="18"/>
      <c r="P129" s="18"/>
      <c r="Q129" s="18"/>
      <c r="R129" s="18"/>
      <c r="S129" s="18"/>
      <c r="T129" s="18">
        <f>ROUND(Source!AF49*Source!AV49*Source!I49,2)</f>
        <v>2.65</v>
      </c>
      <c r="U129" s="18">
        <f>Source!S49</f>
        <v>48.45</v>
      </c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>
        <f>T129</f>
        <v>2.65</v>
      </c>
      <c r="GK129" s="18">
        <f>T129</f>
        <v>2.65</v>
      </c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>
        <f>T129</f>
        <v>2.65</v>
      </c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56"/>
      <c r="B130" s="53"/>
      <c r="C130" s="53" t="s">
        <v>477</v>
      </c>
      <c r="D130" s="54"/>
      <c r="E130" s="55"/>
      <c r="F130" s="57">
        <v>2143.7199999999998</v>
      </c>
      <c r="G130" s="136"/>
      <c r="H130" s="57">
        <f>Source!AD49</f>
        <v>2143.7199999999998</v>
      </c>
      <c r="I130" s="57">
        <f>T130</f>
        <v>45.02</v>
      </c>
      <c r="J130" s="136">
        <v>12.5</v>
      </c>
      <c r="K130" s="58">
        <f>U130</f>
        <v>562.73</v>
      </c>
      <c r="O130" s="18"/>
      <c r="P130" s="18"/>
      <c r="Q130" s="18"/>
      <c r="R130" s="18"/>
      <c r="S130" s="18"/>
      <c r="T130" s="18">
        <f>ROUND(Source!AD49*Source!AV49*Source!I49,2)</f>
        <v>45.02</v>
      </c>
      <c r="U130" s="18">
        <f>Source!Q49</f>
        <v>562.73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45.02</v>
      </c>
      <c r="GK130" s="18"/>
      <c r="GL130" s="18">
        <f>T130</f>
        <v>45.02</v>
      </c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45.02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478</v>
      </c>
      <c r="D131" s="54"/>
      <c r="E131" s="55"/>
      <c r="F131" s="57">
        <v>177.59</v>
      </c>
      <c r="G131" s="136"/>
      <c r="H131" s="57">
        <f>Source!AE49</f>
        <v>177.59</v>
      </c>
      <c r="I131" s="57">
        <f>GM131</f>
        <v>3.73</v>
      </c>
      <c r="J131" s="136">
        <v>18.3</v>
      </c>
      <c r="K131" s="58">
        <f>Source!R49</f>
        <v>68.25</v>
      </c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>
        <f>ROUND(Source!AE49*Source!AV49*Source!I49,2)</f>
        <v>3.73</v>
      </c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479</v>
      </c>
      <c r="D132" s="54"/>
      <c r="E132" s="55">
        <v>142</v>
      </c>
      <c r="F132" s="137" t="s">
        <v>480</v>
      </c>
      <c r="G132" s="136"/>
      <c r="H132" s="57">
        <f>ROUND((Source!AF49*Source!AV49+Source!AE49*Source!AV49)*(Source!FX49)/100,2)</f>
        <v>431.2</v>
      </c>
      <c r="I132" s="57">
        <f>T132</f>
        <v>9.06</v>
      </c>
      <c r="J132" s="136" t="s">
        <v>492</v>
      </c>
      <c r="K132" s="58">
        <f>U132</f>
        <v>141.21</v>
      </c>
      <c r="O132" s="18"/>
      <c r="P132" s="18"/>
      <c r="Q132" s="18"/>
      <c r="R132" s="18"/>
      <c r="S132" s="18"/>
      <c r="T132" s="18">
        <f>ROUND((ROUND(Source!AF49*Source!AV49*Source!I49,2)+ROUND(Source!AE49*Source!AV49*Source!I49,2))*(Source!FX49)/100,2)</f>
        <v>9.06</v>
      </c>
      <c r="U132" s="18">
        <f>Source!X49</f>
        <v>141.21</v>
      </c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>
        <f>T132</f>
        <v>9.06</v>
      </c>
      <c r="GZ132" s="18"/>
      <c r="HA132" s="18"/>
      <c r="HB132" s="18">
        <f>T132</f>
        <v>9.06</v>
      </c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482</v>
      </c>
      <c r="D133" s="54"/>
      <c r="E133" s="55">
        <v>95</v>
      </c>
      <c r="F133" s="137" t="s">
        <v>480</v>
      </c>
      <c r="G133" s="136"/>
      <c r="H133" s="57">
        <f>ROUND((Source!AF49*Source!AV49+Source!AE49*Source!AV49)*(Source!FY49)/100,2)</f>
        <v>288.48</v>
      </c>
      <c r="I133" s="57">
        <f>T133</f>
        <v>6.06</v>
      </c>
      <c r="J133" s="136" t="s">
        <v>493</v>
      </c>
      <c r="K133" s="58">
        <f>U133</f>
        <v>88.69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ROUND((ROUND(Source!AF49*Source!AV49*Source!I49,2)+ROUND(Source!AE49*Source!AV49*Source!I49,2))*(Source!FY49)/100,2)</f>
        <v>6.06</v>
      </c>
      <c r="U133" s="18">
        <f>Source!Y49</f>
        <v>88.69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>
        <f>T133</f>
        <v>6.06</v>
      </c>
      <c r="HA133" s="18"/>
      <c r="HB133" s="18">
        <f>T133</f>
        <v>6.06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ht="13.5" thickBot="1" x14ac:dyDescent="0.25">
      <c r="A134" s="61"/>
      <c r="B134" s="62"/>
      <c r="C134" s="62" t="s">
        <v>484</v>
      </c>
      <c r="D134" s="63" t="s">
        <v>485</v>
      </c>
      <c r="E134" s="64">
        <v>15.72</v>
      </c>
      <c r="F134" s="65"/>
      <c r="G134" s="65"/>
      <c r="H134" s="65">
        <f>ROUND(Source!AH49,2)</f>
        <v>15.72</v>
      </c>
      <c r="I134" s="66">
        <f>Source!U49</f>
        <v>0.33012000000000002</v>
      </c>
      <c r="J134" s="65"/>
      <c r="K134" s="6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x14ac:dyDescent="0.2">
      <c r="A135" s="60"/>
      <c r="B135" s="59"/>
      <c r="C135" s="59"/>
      <c r="D135" s="59"/>
      <c r="E135" s="59"/>
      <c r="F135" s="59"/>
      <c r="G135" s="59"/>
      <c r="H135" s="98">
        <f>R135</f>
        <v>62.790000000000006</v>
      </c>
      <c r="I135" s="99"/>
      <c r="J135" s="98">
        <f>S135</f>
        <v>841.08000000000015</v>
      </c>
      <c r="K135" s="100"/>
      <c r="O135" s="18"/>
      <c r="P135" s="18"/>
      <c r="Q135" s="18"/>
      <c r="R135" s="18">
        <f>SUM(T128:T134)</f>
        <v>62.790000000000006</v>
      </c>
      <c r="S135" s="18">
        <f>SUM(U128:U134)</f>
        <v>841.08000000000015</v>
      </c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>
        <f>R135</f>
        <v>62.790000000000006</v>
      </c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ht="72" x14ac:dyDescent="0.2">
      <c r="A136" s="68">
        <v>14</v>
      </c>
      <c r="B136" s="74" t="s">
        <v>83</v>
      </c>
      <c r="C136" s="69" t="s">
        <v>84</v>
      </c>
      <c r="D136" s="70" t="s">
        <v>73</v>
      </c>
      <c r="E136" s="71">
        <v>2.1000000000000001E-2</v>
      </c>
      <c r="F136" s="72">
        <f>Source!AK51</f>
        <v>22804.16</v>
      </c>
      <c r="G136" s="138" t="s">
        <v>3</v>
      </c>
      <c r="H136" s="72">
        <f>Source!AB51</f>
        <v>3288.36</v>
      </c>
      <c r="I136" s="72"/>
      <c r="J136" s="139"/>
      <c r="K136" s="73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x14ac:dyDescent="0.2">
      <c r="A137" s="49"/>
      <c r="B137" s="46"/>
      <c r="C137" s="46" t="s">
        <v>476</v>
      </c>
      <c r="D137" s="47"/>
      <c r="E137" s="48"/>
      <c r="F137" s="50">
        <v>270.83999999999997</v>
      </c>
      <c r="G137" s="135"/>
      <c r="H137" s="50">
        <f>Source!AF51</f>
        <v>270.83999999999997</v>
      </c>
      <c r="I137" s="50">
        <f>T137</f>
        <v>5.69</v>
      </c>
      <c r="J137" s="135">
        <v>18.3</v>
      </c>
      <c r="K137" s="51">
        <f>U137</f>
        <v>104.08</v>
      </c>
      <c r="O137" s="18"/>
      <c r="P137" s="18"/>
      <c r="Q137" s="18"/>
      <c r="R137" s="18"/>
      <c r="S137" s="18"/>
      <c r="T137" s="18">
        <f>ROUND(Source!AF51*Source!AV51*Source!I51,2)</f>
        <v>5.69</v>
      </c>
      <c r="U137" s="18">
        <f>Source!S51</f>
        <v>104.08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>
        <f>T137</f>
        <v>5.69</v>
      </c>
      <c r="GK137" s="18">
        <f>T137</f>
        <v>5.69</v>
      </c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>
        <f>T137</f>
        <v>5.69</v>
      </c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56"/>
      <c r="B138" s="53"/>
      <c r="C138" s="53" t="s">
        <v>477</v>
      </c>
      <c r="D138" s="54"/>
      <c r="E138" s="55"/>
      <c r="F138" s="57">
        <v>3017.52</v>
      </c>
      <c r="G138" s="136"/>
      <c r="H138" s="57">
        <f>Source!AD51</f>
        <v>3017.52</v>
      </c>
      <c r="I138" s="57">
        <f>T138</f>
        <v>63.37</v>
      </c>
      <c r="J138" s="136">
        <v>12.5</v>
      </c>
      <c r="K138" s="58">
        <f>U138</f>
        <v>792.1</v>
      </c>
      <c r="O138" s="18"/>
      <c r="P138" s="18"/>
      <c r="Q138" s="18"/>
      <c r="R138" s="18"/>
      <c r="S138" s="18"/>
      <c r="T138" s="18">
        <f>ROUND(Source!AD51*Source!AV51*Source!I51,2)</f>
        <v>63.37</v>
      </c>
      <c r="U138" s="18">
        <f>Source!Q51</f>
        <v>792.1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63.37</v>
      </c>
      <c r="GK138" s="18"/>
      <c r="GL138" s="18">
        <f>T138</f>
        <v>63.37</v>
      </c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63.37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478</v>
      </c>
      <c r="D139" s="54"/>
      <c r="E139" s="55"/>
      <c r="F139" s="57">
        <v>379.93</v>
      </c>
      <c r="G139" s="136"/>
      <c r="H139" s="57">
        <f>Source!AE51</f>
        <v>379.93</v>
      </c>
      <c r="I139" s="57">
        <f>GM139</f>
        <v>7.98</v>
      </c>
      <c r="J139" s="136">
        <v>18.3</v>
      </c>
      <c r="K139" s="58">
        <f>Source!R51</f>
        <v>146.01</v>
      </c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>
        <f>ROUND(Source!AE51*Source!AV51*Source!I51,2)</f>
        <v>7.98</v>
      </c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479</v>
      </c>
      <c r="D140" s="54"/>
      <c r="E140" s="55">
        <v>142</v>
      </c>
      <c r="F140" s="137" t="s">
        <v>480</v>
      </c>
      <c r="G140" s="136"/>
      <c r="H140" s="57">
        <f>ROUND((Source!AF51*Source!AV51+Source!AE51*Source!AV51)*(Source!FX51)/100,2)</f>
        <v>924.09</v>
      </c>
      <c r="I140" s="57">
        <f>T140</f>
        <v>19.41</v>
      </c>
      <c r="J140" s="136" t="s">
        <v>492</v>
      </c>
      <c r="K140" s="58">
        <f>U140</f>
        <v>302.61</v>
      </c>
      <c r="O140" s="18"/>
      <c r="P140" s="18"/>
      <c r="Q140" s="18"/>
      <c r="R140" s="18"/>
      <c r="S140" s="18"/>
      <c r="T140" s="18">
        <f>ROUND((ROUND(Source!AF51*Source!AV51*Source!I51,2)+ROUND(Source!AE51*Source!AV51*Source!I51,2))*(Source!FX51)/100,2)</f>
        <v>19.41</v>
      </c>
      <c r="U140" s="18">
        <f>Source!X51</f>
        <v>302.61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>
        <f>T140</f>
        <v>19.41</v>
      </c>
      <c r="GZ140" s="18"/>
      <c r="HA140" s="18"/>
      <c r="HB140" s="18">
        <f>T140</f>
        <v>19.41</v>
      </c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482</v>
      </c>
      <c r="D141" s="54"/>
      <c r="E141" s="55">
        <v>95</v>
      </c>
      <c r="F141" s="137" t="s">
        <v>480</v>
      </c>
      <c r="G141" s="136"/>
      <c r="H141" s="57">
        <f>ROUND((Source!AF51*Source!AV51+Source!AE51*Source!AV51)*(Source!FY51)/100,2)</f>
        <v>618.23</v>
      </c>
      <c r="I141" s="57">
        <f>T141</f>
        <v>12.99</v>
      </c>
      <c r="J141" s="136" t="s">
        <v>493</v>
      </c>
      <c r="K141" s="58">
        <f>U141</f>
        <v>190.07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ROUND((ROUND(Source!AF51*Source!AV51*Source!I51,2)+ROUND(Source!AE51*Source!AV51*Source!I51,2))*(Source!FY51)/100,2)</f>
        <v>12.99</v>
      </c>
      <c r="U141" s="18">
        <f>Source!Y51</f>
        <v>190.07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>
        <f>T141</f>
        <v>12.99</v>
      </c>
      <c r="HA141" s="18"/>
      <c r="HB141" s="18">
        <f>T141</f>
        <v>12.99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ht="13.5" thickBot="1" x14ac:dyDescent="0.25">
      <c r="A142" s="61"/>
      <c r="B142" s="62"/>
      <c r="C142" s="62" t="s">
        <v>484</v>
      </c>
      <c r="D142" s="63" t="s">
        <v>485</v>
      </c>
      <c r="E142" s="64">
        <v>33.15</v>
      </c>
      <c r="F142" s="65"/>
      <c r="G142" s="65"/>
      <c r="H142" s="65">
        <f>ROUND(Source!AH51,2)</f>
        <v>33.15</v>
      </c>
      <c r="I142" s="66">
        <f>Source!U51</f>
        <v>0.69615000000000005</v>
      </c>
      <c r="J142" s="65"/>
      <c r="K142" s="67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x14ac:dyDescent="0.2">
      <c r="A143" s="60"/>
      <c r="B143" s="59"/>
      <c r="C143" s="59"/>
      <c r="D143" s="59"/>
      <c r="E143" s="59"/>
      <c r="F143" s="59"/>
      <c r="G143" s="59"/>
      <c r="H143" s="98">
        <f>R143</f>
        <v>101.46</v>
      </c>
      <c r="I143" s="99"/>
      <c r="J143" s="98">
        <f>S143</f>
        <v>1388.86</v>
      </c>
      <c r="K143" s="100"/>
      <c r="O143" s="18"/>
      <c r="P143" s="18"/>
      <c r="Q143" s="18"/>
      <c r="R143" s="18">
        <f>SUM(T136:T142)</f>
        <v>101.46</v>
      </c>
      <c r="S143" s="18">
        <f>SUM(U136:U142)</f>
        <v>1388.86</v>
      </c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>
        <f>R143</f>
        <v>101.46</v>
      </c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ht="48" x14ac:dyDescent="0.2">
      <c r="A144" s="68">
        <v>15</v>
      </c>
      <c r="B144" s="74" t="s">
        <v>87</v>
      </c>
      <c r="C144" s="69" t="s">
        <v>88</v>
      </c>
      <c r="D144" s="70" t="s">
        <v>89</v>
      </c>
      <c r="E144" s="71">
        <v>2.1000000000000001E-2</v>
      </c>
      <c r="F144" s="72">
        <f>Source!AK53</f>
        <v>299.11</v>
      </c>
      <c r="G144" s="138" t="s">
        <v>3</v>
      </c>
      <c r="H144" s="72">
        <f>Source!AB53</f>
        <v>197.71</v>
      </c>
      <c r="I144" s="72"/>
      <c r="J144" s="139"/>
      <c r="K144" s="73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x14ac:dyDescent="0.2">
      <c r="A145" s="49"/>
      <c r="B145" s="46"/>
      <c r="C145" s="46" t="s">
        <v>476</v>
      </c>
      <c r="D145" s="47"/>
      <c r="E145" s="48"/>
      <c r="F145" s="50">
        <v>140.46</v>
      </c>
      <c r="G145" s="135"/>
      <c r="H145" s="50">
        <f>Source!AF53</f>
        <v>140.46</v>
      </c>
      <c r="I145" s="50">
        <f>T145</f>
        <v>2.95</v>
      </c>
      <c r="J145" s="135">
        <v>18.3</v>
      </c>
      <c r="K145" s="51">
        <f>U145</f>
        <v>53.98</v>
      </c>
      <c r="O145" s="18"/>
      <c r="P145" s="18"/>
      <c r="Q145" s="18"/>
      <c r="R145" s="18"/>
      <c r="S145" s="18"/>
      <c r="T145" s="18">
        <f>ROUND(Source!AF53*Source!AV53*Source!I53,2)</f>
        <v>2.95</v>
      </c>
      <c r="U145" s="18">
        <f>Source!S53</f>
        <v>53.98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>
        <f>T145</f>
        <v>2.95</v>
      </c>
      <c r="GK145" s="18">
        <f>T145</f>
        <v>2.95</v>
      </c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>
        <f>T145</f>
        <v>2.95</v>
      </c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56"/>
      <c r="B146" s="53"/>
      <c r="C146" s="53" t="s">
        <v>477</v>
      </c>
      <c r="D146" s="54"/>
      <c r="E146" s="55"/>
      <c r="F146" s="57">
        <v>57.25</v>
      </c>
      <c r="G146" s="136"/>
      <c r="H146" s="57">
        <f>Source!AD53</f>
        <v>57.25</v>
      </c>
      <c r="I146" s="57">
        <f>T146</f>
        <v>1.2</v>
      </c>
      <c r="J146" s="136">
        <v>12.5</v>
      </c>
      <c r="K146" s="58">
        <f>U146</f>
        <v>15.03</v>
      </c>
      <c r="O146" s="18"/>
      <c r="P146" s="18"/>
      <c r="Q146" s="18"/>
      <c r="R146" s="18"/>
      <c r="S146" s="18"/>
      <c r="T146" s="18">
        <f>ROUND(Source!AD53*Source!AV53*Source!I53,2)</f>
        <v>1.2</v>
      </c>
      <c r="U146" s="18">
        <f>Source!Q53</f>
        <v>15.03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1.2</v>
      </c>
      <c r="GK146" s="18"/>
      <c r="GL146" s="18">
        <f>T146</f>
        <v>1.2</v>
      </c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1.2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478</v>
      </c>
      <c r="D147" s="54"/>
      <c r="E147" s="55"/>
      <c r="F147" s="57">
        <v>0.8</v>
      </c>
      <c r="G147" s="136"/>
      <c r="H147" s="57">
        <f>Source!AE53</f>
        <v>0.8</v>
      </c>
      <c r="I147" s="57">
        <f>GM147</f>
        <v>0.02</v>
      </c>
      <c r="J147" s="136">
        <v>18.3</v>
      </c>
      <c r="K147" s="58">
        <f>Source!R53</f>
        <v>0.31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>
        <f>ROUND(Source!AE53*Source!AV53*Source!I53,2)</f>
        <v>0.02</v>
      </c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479</v>
      </c>
      <c r="D148" s="54"/>
      <c r="E148" s="55">
        <v>142</v>
      </c>
      <c r="F148" s="137" t="s">
        <v>480</v>
      </c>
      <c r="G148" s="136"/>
      <c r="H148" s="57">
        <f>ROUND((Source!AF53*Source!AV53+Source!AE53*Source!AV53)*(Source!FX53)/100,2)</f>
        <v>200.59</v>
      </c>
      <c r="I148" s="57">
        <f>T148</f>
        <v>4.22</v>
      </c>
      <c r="J148" s="136" t="s">
        <v>492</v>
      </c>
      <c r="K148" s="58">
        <f>U148</f>
        <v>65.69</v>
      </c>
      <c r="O148" s="18"/>
      <c r="P148" s="18"/>
      <c r="Q148" s="18"/>
      <c r="R148" s="18"/>
      <c r="S148" s="18"/>
      <c r="T148" s="18">
        <f>ROUND((ROUND(Source!AF53*Source!AV53*Source!I53,2)+ROUND(Source!AE53*Source!AV53*Source!I53,2))*(Source!FX53)/100,2)</f>
        <v>4.22</v>
      </c>
      <c r="U148" s="18">
        <f>Source!X53</f>
        <v>65.69</v>
      </c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>
        <f>T148</f>
        <v>4.22</v>
      </c>
      <c r="GZ148" s="18"/>
      <c r="HA148" s="18"/>
      <c r="HB148" s="18">
        <f>T148</f>
        <v>4.22</v>
      </c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482</v>
      </c>
      <c r="D149" s="54"/>
      <c r="E149" s="55">
        <v>95</v>
      </c>
      <c r="F149" s="137" t="s">
        <v>480</v>
      </c>
      <c r="G149" s="136"/>
      <c r="H149" s="57">
        <f>ROUND((Source!AF53*Source!AV53+Source!AE53*Source!AV53)*(Source!FY53)/100,2)</f>
        <v>134.19999999999999</v>
      </c>
      <c r="I149" s="57">
        <f>T149</f>
        <v>2.82</v>
      </c>
      <c r="J149" s="136" t="s">
        <v>493</v>
      </c>
      <c r="K149" s="58">
        <f>U149</f>
        <v>41.26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ROUND((ROUND(Source!AF53*Source!AV53*Source!I53,2)+ROUND(Source!AE53*Source!AV53*Source!I53,2))*(Source!FY53)/100,2)</f>
        <v>2.82</v>
      </c>
      <c r="U149" s="18">
        <f>Source!Y53</f>
        <v>41.26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>
        <f>T149</f>
        <v>2.82</v>
      </c>
      <c r="HA149" s="18"/>
      <c r="HB149" s="18">
        <f>T149</f>
        <v>2.82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ht="13.5" thickBot="1" x14ac:dyDescent="0.25">
      <c r="A150" s="61"/>
      <c r="B150" s="62"/>
      <c r="C150" s="62" t="s">
        <v>484</v>
      </c>
      <c r="D150" s="63" t="s">
        <v>485</v>
      </c>
      <c r="E150" s="64">
        <v>15.12</v>
      </c>
      <c r="F150" s="65"/>
      <c r="G150" s="65"/>
      <c r="H150" s="65">
        <f>ROUND(Source!AH53,2)</f>
        <v>15.12</v>
      </c>
      <c r="I150" s="66">
        <f>Source!U53</f>
        <v>0.31752000000000002</v>
      </c>
      <c r="J150" s="65"/>
      <c r="K150" s="67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x14ac:dyDescent="0.2">
      <c r="A151" s="60"/>
      <c r="B151" s="59"/>
      <c r="C151" s="59"/>
      <c r="D151" s="59"/>
      <c r="E151" s="59"/>
      <c r="F151" s="59"/>
      <c r="G151" s="59"/>
      <c r="H151" s="98">
        <f>R151</f>
        <v>11.190000000000001</v>
      </c>
      <c r="I151" s="99"/>
      <c r="J151" s="98">
        <f>S151</f>
        <v>175.95999999999998</v>
      </c>
      <c r="K151" s="100"/>
      <c r="O151" s="18"/>
      <c r="P151" s="18"/>
      <c r="Q151" s="18"/>
      <c r="R151" s="18">
        <f>SUM(T144:T150)</f>
        <v>11.190000000000001</v>
      </c>
      <c r="S151" s="18">
        <f>SUM(U144:U150)</f>
        <v>175.95999999999998</v>
      </c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>
        <f>R151</f>
        <v>11.190000000000001</v>
      </c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ht="36" x14ac:dyDescent="0.2">
      <c r="A152" s="68">
        <v>16</v>
      </c>
      <c r="B152" s="74" t="s">
        <v>92</v>
      </c>
      <c r="C152" s="69" t="s">
        <v>93</v>
      </c>
      <c r="D152" s="70" t="s">
        <v>89</v>
      </c>
      <c r="E152" s="71">
        <v>0.26</v>
      </c>
      <c r="F152" s="72">
        <f>Source!AK55</f>
        <v>29.950000000000003</v>
      </c>
      <c r="G152" s="138" t="s">
        <v>3</v>
      </c>
      <c r="H152" s="72">
        <f>Source!AB55</f>
        <v>29.95</v>
      </c>
      <c r="I152" s="72"/>
      <c r="J152" s="139"/>
      <c r="K152" s="73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x14ac:dyDescent="0.2">
      <c r="A153" s="49"/>
      <c r="B153" s="46"/>
      <c r="C153" s="46" t="s">
        <v>476</v>
      </c>
      <c r="D153" s="47"/>
      <c r="E153" s="48"/>
      <c r="F153" s="50">
        <v>21.55</v>
      </c>
      <c r="G153" s="135"/>
      <c r="H153" s="50">
        <f>Source!AF55</f>
        <v>21.55</v>
      </c>
      <c r="I153" s="50">
        <f>T153</f>
        <v>5.6</v>
      </c>
      <c r="J153" s="135">
        <v>18.3</v>
      </c>
      <c r="K153" s="51">
        <f>U153</f>
        <v>102.53</v>
      </c>
      <c r="O153" s="18"/>
      <c r="P153" s="18"/>
      <c r="Q153" s="18"/>
      <c r="R153" s="18"/>
      <c r="S153" s="18"/>
      <c r="T153" s="18">
        <f>ROUND(Source!AF55*Source!AV55*Source!I55,2)</f>
        <v>5.6</v>
      </c>
      <c r="U153" s="18">
        <f>Source!S55</f>
        <v>102.53</v>
      </c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>
        <f>T153</f>
        <v>5.6</v>
      </c>
      <c r="GK153" s="18">
        <f>T153</f>
        <v>5.6</v>
      </c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>
        <f>T153</f>
        <v>5.6</v>
      </c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56"/>
      <c r="B154" s="53"/>
      <c r="C154" s="53" t="s">
        <v>477</v>
      </c>
      <c r="D154" s="54"/>
      <c r="E154" s="55"/>
      <c r="F154" s="57">
        <v>8.4</v>
      </c>
      <c r="G154" s="136"/>
      <c r="H154" s="57">
        <f>Source!AD55</f>
        <v>8.4</v>
      </c>
      <c r="I154" s="57">
        <f>T154</f>
        <v>2.1800000000000002</v>
      </c>
      <c r="J154" s="136">
        <v>12.5</v>
      </c>
      <c r="K154" s="58">
        <f>U154</f>
        <v>27.3</v>
      </c>
      <c r="O154" s="18"/>
      <c r="P154" s="18"/>
      <c r="Q154" s="18"/>
      <c r="R154" s="18"/>
      <c r="S154" s="18"/>
      <c r="T154" s="18">
        <f>ROUND(Source!AD55*Source!AV55*Source!I55,2)</f>
        <v>2.1800000000000002</v>
      </c>
      <c r="U154" s="18">
        <f>Source!Q55</f>
        <v>27.3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2.1800000000000002</v>
      </c>
      <c r="GK154" s="18"/>
      <c r="GL154" s="18">
        <f>T154</f>
        <v>2.1800000000000002</v>
      </c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2.1800000000000002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479</v>
      </c>
      <c r="D155" s="54"/>
      <c r="E155" s="55">
        <v>142</v>
      </c>
      <c r="F155" s="137" t="s">
        <v>480</v>
      </c>
      <c r="G155" s="136"/>
      <c r="H155" s="57">
        <f>ROUND((Source!AF55*Source!AV55+Source!AE55*Source!AV55)*(Source!FX55)/100,2)</f>
        <v>30.6</v>
      </c>
      <c r="I155" s="57">
        <f>T155</f>
        <v>7.95</v>
      </c>
      <c r="J155" s="136" t="s">
        <v>492</v>
      </c>
      <c r="K155" s="58">
        <f>U155</f>
        <v>124.06</v>
      </c>
      <c r="O155" s="18"/>
      <c r="P155" s="18"/>
      <c r="Q155" s="18"/>
      <c r="R155" s="18"/>
      <c r="S155" s="18"/>
      <c r="T155" s="18">
        <f>ROUND((ROUND(Source!AF55*Source!AV55*Source!I55,2)+ROUND(Source!AE55*Source!AV55*Source!I55,2))*(Source!FX55)/100,2)</f>
        <v>7.95</v>
      </c>
      <c r="U155" s="18">
        <f>Source!X55</f>
        <v>124.06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>
        <f>T155</f>
        <v>7.95</v>
      </c>
      <c r="GZ155" s="18"/>
      <c r="HA155" s="18"/>
      <c r="HB155" s="18">
        <f>T155</f>
        <v>7.95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482</v>
      </c>
      <c r="D156" s="54"/>
      <c r="E156" s="55">
        <v>95</v>
      </c>
      <c r="F156" s="137" t="s">
        <v>480</v>
      </c>
      <c r="G156" s="136"/>
      <c r="H156" s="57">
        <f>ROUND((Source!AF55*Source!AV55+Source!AE55*Source!AV55)*(Source!FY55)/100,2)</f>
        <v>20.47</v>
      </c>
      <c r="I156" s="57">
        <f>T156</f>
        <v>5.32</v>
      </c>
      <c r="J156" s="136" t="s">
        <v>493</v>
      </c>
      <c r="K156" s="58">
        <f>U156</f>
        <v>77.92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ROUND((ROUND(Source!AF55*Source!AV55*Source!I55,2)+ROUND(Source!AE55*Source!AV55*Source!I55,2))*(Source!FY55)/100,2)</f>
        <v>5.32</v>
      </c>
      <c r="U156" s="18">
        <f>Source!Y55</f>
        <v>77.92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>
        <f>T156</f>
        <v>5.32</v>
      </c>
      <c r="HA156" s="18"/>
      <c r="HB156" s="18">
        <f>T156</f>
        <v>5.32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ht="13.5" thickBot="1" x14ac:dyDescent="0.25">
      <c r="A157" s="61"/>
      <c r="B157" s="62"/>
      <c r="C157" s="62" t="s">
        <v>484</v>
      </c>
      <c r="D157" s="63" t="s">
        <v>485</v>
      </c>
      <c r="E157" s="64">
        <v>2.3199999999999998</v>
      </c>
      <c r="F157" s="65"/>
      <c r="G157" s="65"/>
      <c r="H157" s="65">
        <f>ROUND(Source!AH55,2)</f>
        <v>2.3199999999999998</v>
      </c>
      <c r="I157" s="66">
        <f>Source!U55</f>
        <v>0.60319999999999996</v>
      </c>
      <c r="J157" s="65"/>
      <c r="K157" s="67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x14ac:dyDescent="0.2">
      <c r="A158" s="60"/>
      <c r="B158" s="59"/>
      <c r="C158" s="59"/>
      <c r="D158" s="59"/>
      <c r="E158" s="59"/>
      <c r="F158" s="59"/>
      <c r="G158" s="59"/>
      <c r="H158" s="98">
        <f>R158</f>
        <v>21.05</v>
      </c>
      <c r="I158" s="99"/>
      <c r="J158" s="98">
        <f>S158</f>
        <v>331.81</v>
      </c>
      <c r="K158" s="100"/>
      <c r="O158" s="18"/>
      <c r="P158" s="18"/>
      <c r="Q158" s="18"/>
      <c r="R158" s="18">
        <f>SUM(T152:T157)</f>
        <v>21.05</v>
      </c>
      <c r="S158" s="18">
        <f>SUM(U152:U157)</f>
        <v>331.81</v>
      </c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>
        <f>R158</f>
        <v>21.05</v>
      </c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ht="24" x14ac:dyDescent="0.2">
      <c r="A159" s="68">
        <v>17</v>
      </c>
      <c r="B159" s="74" t="s">
        <v>96</v>
      </c>
      <c r="C159" s="69" t="s">
        <v>97</v>
      </c>
      <c r="D159" s="70" t="s">
        <v>98</v>
      </c>
      <c r="E159" s="71">
        <v>0.6</v>
      </c>
      <c r="F159" s="72">
        <f>Source!AK57</f>
        <v>634.37900000000002</v>
      </c>
      <c r="G159" s="138" t="s">
        <v>3</v>
      </c>
      <c r="H159" s="72">
        <f>Source!AB57</f>
        <v>148.54</v>
      </c>
      <c r="I159" s="72"/>
      <c r="J159" s="139"/>
      <c r="K159" s="73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x14ac:dyDescent="0.2">
      <c r="A160" s="49"/>
      <c r="B160" s="46"/>
      <c r="C160" s="46" t="s">
        <v>476</v>
      </c>
      <c r="D160" s="47"/>
      <c r="E160" s="48"/>
      <c r="F160" s="50">
        <v>100.58</v>
      </c>
      <c r="G160" s="135"/>
      <c r="H160" s="50">
        <f>Source!AF57</f>
        <v>100.58</v>
      </c>
      <c r="I160" s="50">
        <f>T160</f>
        <v>60.35</v>
      </c>
      <c r="J160" s="135">
        <v>18.3</v>
      </c>
      <c r="K160" s="51">
        <f>U160</f>
        <v>1104.3699999999999</v>
      </c>
      <c r="O160" s="18"/>
      <c r="P160" s="18"/>
      <c r="Q160" s="18"/>
      <c r="R160" s="18"/>
      <c r="S160" s="18"/>
      <c r="T160" s="18">
        <f>ROUND(Source!AF57*Source!AV57*Source!I57,2)</f>
        <v>60.35</v>
      </c>
      <c r="U160" s="18">
        <f>Source!S57</f>
        <v>1104.3699999999999</v>
      </c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>
        <f>T160</f>
        <v>60.35</v>
      </c>
      <c r="GK160" s="18">
        <f>T160</f>
        <v>60.35</v>
      </c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>
        <f>T160</f>
        <v>60.35</v>
      </c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56"/>
      <c r="B161" s="53"/>
      <c r="C161" s="53" t="s">
        <v>477</v>
      </c>
      <c r="D161" s="54"/>
      <c r="E161" s="55"/>
      <c r="F161" s="57">
        <v>47.959000000000003</v>
      </c>
      <c r="G161" s="136"/>
      <c r="H161" s="57">
        <f>Source!AD57</f>
        <v>47.96</v>
      </c>
      <c r="I161" s="57">
        <f>T161</f>
        <v>28.78</v>
      </c>
      <c r="J161" s="136">
        <v>12.5</v>
      </c>
      <c r="K161" s="58">
        <f>U161</f>
        <v>359.7</v>
      </c>
      <c r="O161" s="18"/>
      <c r="P161" s="18"/>
      <c r="Q161" s="18"/>
      <c r="R161" s="18"/>
      <c r="S161" s="18"/>
      <c r="T161" s="18">
        <f>ROUND(Source!AD57*Source!AV57*Source!I57,2)</f>
        <v>28.78</v>
      </c>
      <c r="U161" s="18">
        <f>Source!Q57</f>
        <v>359.7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28.78</v>
      </c>
      <c r="GK161" s="18"/>
      <c r="GL161" s="18">
        <f>T161</f>
        <v>28.78</v>
      </c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28.78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478</v>
      </c>
      <c r="D162" s="54"/>
      <c r="E162" s="55"/>
      <c r="F162" s="57">
        <v>4.7930000000000001</v>
      </c>
      <c r="G162" s="136"/>
      <c r="H162" s="57">
        <f>Source!AE57</f>
        <v>4.79</v>
      </c>
      <c r="I162" s="57">
        <f>GM162</f>
        <v>2.87</v>
      </c>
      <c r="J162" s="136">
        <v>18.3</v>
      </c>
      <c r="K162" s="58">
        <f>Source!R57</f>
        <v>52.59</v>
      </c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>
        <f>ROUND(Source!AE57*Source!AV57*Source!I57,2)</f>
        <v>2.87</v>
      </c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479</v>
      </c>
      <c r="D163" s="54"/>
      <c r="E163" s="55">
        <v>95</v>
      </c>
      <c r="F163" s="137" t="s">
        <v>480</v>
      </c>
      <c r="G163" s="136"/>
      <c r="H163" s="57">
        <f>ROUND((Source!AF57*Source!AV57+Source!AE57*Source!AV57)*(Source!FX57)/100,2)</f>
        <v>100.1</v>
      </c>
      <c r="I163" s="57">
        <f>T163</f>
        <v>60.06</v>
      </c>
      <c r="J163" s="136" t="s">
        <v>481</v>
      </c>
      <c r="K163" s="58">
        <f>U163</f>
        <v>937.14</v>
      </c>
      <c r="O163" s="18"/>
      <c r="P163" s="18"/>
      <c r="Q163" s="18"/>
      <c r="R163" s="18"/>
      <c r="S163" s="18"/>
      <c r="T163" s="18">
        <f>ROUND((ROUND(Source!AF57*Source!AV57*Source!I57,2)+ROUND(Source!AE57*Source!AV57*Source!I57,2))*(Source!FX57)/100,2)</f>
        <v>60.06</v>
      </c>
      <c r="U163" s="18">
        <f>Source!X57</f>
        <v>937.14</v>
      </c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>
        <f>T163</f>
        <v>60.06</v>
      </c>
      <c r="GZ163" s="18"/>
      <c r="HA163" s="18"/>
      <c r="HB163" s="18"/>
      <c r="HC163" s="18">
        <f>T163</f>
        <v>60.06</v>
      </c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482</v>
      </c>
      <c r="D164" s="54"/>
      <c r="E164" s="55">
        <v>65</v>
      </c>
      <c r="F164" s="137" t="s">
        <v>480</v>
      </c>
      <c r="G164" s="136"/>
      <c r="H164" s="57">
        <f>ROUND((Source!AF57*Source!AV57+Source!AE57*Source!AV57)*(Source!FY57)/100,2)</f>
        <v>68.489999999999995</v>
      </c>
      <c r="I164" s="57">
        <f>T164</f>
        <v>41.09</v>
      </c>
      <c r="J164" s="136" t="s">
        <v>491</v>
      </c>
      <c r="K164" s="58">
        <f>U164</f>
        <v>601.62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ROUND((ROUND(Source!AF57*Source!AV57*Source!I57,2)+ROUND(Source!AE57*Source!AV57*Source!I57,2))*(Source!FY57)/100,2)</f>
        <v>41.09</v>
      </c>
      <c r="U164" s="18">
        <f>Source!Y57</f>
        <v>601.62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>
        <f>T164</f>
        <v>41.09</v>
      </c>
      <c r="HA164" s="18"/>
      <c r="HB164" s="18"/>
      <c r="HC164" s="18">
        <f>T164</f>
        <v>41.09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ht="13.5" thickBot="1" x14ac:dyDescent="0.25">
      <c r="A165" s="61"/>
      <c r="B165" s="62"/>
      <c r="C165" s="62" t="s">
        <v>484</v>
      </c>
      <c r="D165" s="63" t="s">
        <v>485</v>
      </c>
      <c r="E165" s="64">
        <v>10.7</v>
      </c>
      <c r="F165" s="65"/>
      <c r="G165" s="65"/>
      <c r="H165" s="65">
        <f>ROUND(Source!AH57,2)</f>
        <v>10.7</v>
      </c>
      <c r="I165" s="66">
        <f>Source!U57</f>
        <v>6.419999999999999</v>
      </c>
      <c r="J165" s="65"/>
      <c r="K165" s="67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x14ac:dyDescent="0.2">
      <c r="A166" s="60"/>
      <c r="B166" s="59"/>
      <c r="C166" s="59"/>
      <c r="D166" s="59"/>
      <c r="E166" s="59"/>
      <c r="F166" s="59"/>
      <c r="G166" s="59"/>
      <c r="H166" s="98">
        <f>R166</f>
        <v>190.28</v>
      </c>
      <c r="I166" s="99"/>
      <c r="J166" s="98">
        <f>S166</f>
        <v>3002.83</v>
      </c>
      <c r="K166" s="100"/>
      <c r="O166" s="18"/>
      <c r="P166" s="18"/>
      <c r="Q166" s="18"/>
      <c r="R166" s="18">
        <f>SUM(T159:T165)</f>
        <v>190.28</v>
      </c>
      <c r="S166" s="18">
        <f>SUM(U159:U165)</f>
        <v>3002.83</v>
      </c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>
        <f>R166</f>
        <v>190.28</v>
      </c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ht="24" x14ac:dyDescent="0.2">
      <c r="A167" s="68">
        <v>18</v>
      </c>
      <c r="B167" s="74" t="s">
        <v>101</v>
      </c>
      <c r="C167" s="69" t="s">
        <v>102</v>
      </c>
      <c r="D167" s="70" t="s">
        <v>98</v>
      </c>
      <c r="E167" s="71">
        <v>0.45</v>
      </c>
      <c r="F167" s="72">
        <f>Source!AK59</f>
        <v>760.95999999999992</v>
      </c>
      <c r="G167" s="138" t="s">
        <v>3</v>
      </c>
      <c r="H167" s="72">
        <f>Source!AB59</f>
        <v>178.78</v>
      </c>
      <c r="I167" s="72"/>
      <c r="J167" s="139"/>
      <c r="K167" s="73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x14ac:dyDescent="0.2">
      <c r="A168" s="49"/>
      <c r="B168" s="46"/>
      <c r="C168" s="46" t="s">
        <v>476</v>
      </c>
      <c r="D168" s="47"/>
      <c r="E168" s="48"/>
      <c r="F168" s="50">
        <v>111.28</v>
      </c>
      <c r="G168" s="135"/>
      <c r="H168" s="50">
        <f>Source!AF59</f>
        <v>111.28</v>
      </c>
      <c r="I168" s="50">
        <f>T168</f>
        <v>50.08</v>
      </c>
      <c r="J168" s="135">
        <v>18.3</v>
      </c>
      <c r="K168" s="51">
        <f>U168</f>
        <v>916.39</v>
      </c>
      <c r="O168" s="18"/>
      <c r="P168" s="18"/>
      <c r="Q168" s="18"/>
      <c r="R168" s="18"/>
      <c r="S168" s="18"/>
      <c r="T168" s="18">
        <f>ROUND(Source!AF59*Source!AV59*Source!I59,2)</f>
        <v>50.08</v>
      </c>
      <c r="U168" s="18">
        <f>Source!S59</f>
        <v>916.39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>
        <f>T168</f>
        <v>50.08</v>
      </c>
      <c r="GK168" s="18">
        <f>T168</f>
        <v>50.08</v>
      </c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>
        <f>T168</f>
        <v>50.08</v>
      </c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56"/>
      <c r="B169" s="53"/>
      <c r="C169" s="53" t="s">
        <v>477</v>
      </c>
      <c r="D169" s="54"/>
      <c r="E169" s="55"/>
      <c r="F169" s="57">
        <v>67.5</v>
      </c>
      <c r="G169" s="136"/>
      <c r="H169" s="57">
        <f>Source!AD59</f>
        <v>67.5</v>
      </c>
      <c r="I169" s="57">
        <f>T169</f>
        <v>30.38</v>
      </c>
      <c r="J169" s="136">
        <v>12.5</v>
      </c>
      <c r="K169" s="58">
        <f>U169</f>
        <v>379.69</v>
      </c>
      <c r="O169" s="18"/>
      <c r="P169" s="18"/>
      <c r="Q169" s="18"/>
      <c r="R169" s="18"/>
      <c r="S169" s="18"/>
      <c r="T169" s="18">
        <f>ROUND(Source!AD59*Source!AV59*Source!I59,2)</f>
        <v>30.38</v>
      </c>
      <c r="U169" s="18">
        <f>Source!Q59</f>
        <v>379.69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30.38</v>
      </c>
      <c r="GK169" s="18"/>
      <c r="GL169" s="18">
        <f>T169</f>
        <v>30.38</v>
      </c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30.38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478</v>
      </c>
      <c r="D170" s="54"/>
      <c r="E170" s="55"/>
      <c r="F170" s="57">
        <v>7.53</v>
      </c>
      <c r="G170" s="136"/>
      <c r="H170" s="57">
        <f>Source!AE59</f>
        <v>7.53</v>
      </c>
      <c r="I170" s="57">
        <f>GM170</f>
        <v>3.39</v>
      </c>
      <c r="J170" s="136">
        <v>18.3</v>
      </c>
      <c r="K170" s="58">
        <f>Source!R59</f>
        <v>62.01</v>
      </c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>
        <f>ROUND(Source!AE59*Source!AV59*Source!I59,2)</f>
        <v>3.39</v>
      </c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479</v>
      </c>
      <c r="D171" s="54"/>
      <c r="E171" s="55">
        <v>95</v>
      </c>
      <c r="F171" s="137" t="s">
        <v>480</v>
      </c>
      <c r="G171" s="136"/>
      <c r="H171" s="57">
        <f>ROUND((Source!AF59*Source!AV59+Source!AE59*Source!AV59)*(Source!FX59)/100,2)</f>
        <v>112.87</v>
      </c>
      <c r="I171" s="57">
        <f>T171</f>
        <v>50.8</v>
      </c>
      <c r="J171" s="136" t="s">
        <v>481</v>
      </c>
      <c r="K171" s="58">
        <f>U171</f>
        <v>792.5</v>
      </c>
      <c r="O171" s="18"/>
      <c r="P171" s="18"/>
      <c r="Q171" s="18"/>
      <c r="R171" s="18"/>
      <c r="S171" s="18"/>
      <c r="T171" s="18">
        <f>ROUND((ROUND(Source!AF59*Source!AV59*Source!I59,2)+ROUND(Source!AE59*Source!AV59*Source!I59,2))*(Source!FX59)/100,2)</f>
        <v>50.8</v>
      </c>
      <c r="U171" s="18">
        <f>Source!X59</f>
        <v>792.5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>
        <f>T171</f>
        <v>50.8</v>
      </c>
      <c r="GZ171" s="18"/>
      <c r="HA171" s="18"/>
      <c r="HB171" s="18"/>
      <c r="HC171" s="18">
        <f>T171</f>
        <v>50.8</v>
      </c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482</v>
      </c>
      <c r="D172" s="54"/>
      <c r="E172" s="55">
        <v>65</v>
      </c>
      <c r="F172" s="137" t="s">
        <v>480</v>
      </c>
      <c r="G172" s="136"/>
      <c r="H172" s="57">
        <f>ROUND((Source!AF59*Source!AV59+Source!AE59*Source!AV59)*(Source!FY59)/100,2)</f>
        <v>77.23</v>
      </c>
      <c r="I172" s="57">
        <f>T172</f>
        <v>34.76</v>
      </c>
      <c r="J172" s="136" t="s">
        <v>491</v>
      </c>
      <c r="K172" s="58">
        <f>U172</f>
        <v>508.77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ROUND((ROUND(Source!AF59*Source!AV59*Source!I59,2)+ROUND(Source!AE59*Source!AV59*Source!I59,2))*(Source!FY59)/100,2)</f>
        <v>34.76</v>
      </c>
      <c r="U172" s="18">
        <f>Source!Y59</f>
        <v>508.77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>
        <f>T172</f>
        <v>34.76</v>
      </c>
      <c r="HA172" s="18"/>
      <c r="HB172" s="18"/>
      <c r="HC172" s="18">
        <f>T172</f>
        <v>34.76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ht="13.5" thickBot="1" x14ac:dyDescent="0.25">
      <c r="A173" s="61"/>
      <c r="B173" s="62"/>
      <c r="C173" s="62" t="s">
        <v>484</v>
      </c>
      <c r="D173" s="63" t="s">
        <v>485</v>
      </c>
      <c r="E173" s="64">
        <v>11.8</v>
      </c>
      <c r="F173" s="65"/>
      <c r="G173" s="65"/>
      <c r="H173" s="65">
        <f>ROUND(Source!AH59,2)</f>
        <v>11.8</v>
      </c>
      <c r="I173" s="66">
        <f>Source!U59</f>
        <v>5.3100000000000005</v>
      </c>
      <c r="J173" s="65"/>
      <c r="K173" s="67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x14ac:dyDescent="0.2">
      <c r="A174" s="60"/>
      <c r="B174" s="59"/>
      <c r="C174" s="59"/>
      <c r="D174" s="59"/>
      <c r="E174" s="59"/>
      <c r="F174" s="59"/>
      <c r="G174" s="59"/>
      <c r="H174" s="98">
        <f>R174</f>
        <v>166.01999999999998</v>
      </c>
      <c r="I174" s="99"/>
      <c r="J174" s="98">
        <f>S174</f>
        <v>2597.35</v>
      </c>
      <c r="K174" s="100"/>
      <c r="O174" s="18"/>
      <c r="P174" s="18"/>
      <c r="Q174" s="18"/>
      <c r="R174" s="18">
        <f>SUM(T167:T173)</f>
        <v>166.01999999999998</v>
      </c>
      <c r="S174" s="18">
        <f>SUM(U167:U173)</f>
        <v>2597.35</v>
      </c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>
        <f>R174</f>
        <v>166.01999999999998</v>
      </c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ht="36" x14ac:dyDescent="0.2">
      <c r="A175" s="68">
        <v>19</v>
      </c>
      <c r="B175" s="74" t="s">
        <v>105</v>
      </c>
      <c r="C175" s="69" t="s">
        <v>106</v>
      </c>
      <c r="D175" s="70" t="s">
        <v>48</v>
      </c>
      <c r="E175" s="71">
        <v>1</v>
      </c>
      <c r="F175" s="72">
        <f>Source!AK61</f>
        <v>291.64999999999998</v>
      </c>
      <c r="G175" s="138" t="s">
        <v>3</v>
      </c>
      <c r="H175" s="72">
        <f>Source!AB61</f>
        <v>291.64999999999998</v>
      </c>
      <c r="I175" s="72"/>
      <c r="J175" s="139"/>
      <c r="K175" s="73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x14ac:dyDescent="0.2">
      <c r="A176" s="49"/>
      <c r="B176" s="46"/>
      <c r="C176" s="46" t="s">
        <v>476</v>
      </c>
      <c r="D176" s="47"/>
      <c r="E176" s="48"/>
      <c r="F176" s="50">
        <v>291.64999999999998</v>
      </c>
      <c r="G176" s="135"/>
      <c r="H176" s="50">
        <f>Source!AF61</f>
        <v>291.64999999999998</v>
      </c>
      <c r="I176" s="50">
        <f>T176</f>
        <v>291.64999999999998</v>
      </c>
      <c r="J176" s="135">
        <v>12.5</v>
      </c>
      <c r="K176" s="51">
        <f>U176</f>
        <v>3645.63</v>
      </c>
      <c r="O176" s="18"/>
      <c r="P176" s="18"/>
      <c r="Q176" s="18"/>
      <c r="R176" s="18"/>
      <c r="S176" s="18"/>
      <c r="T176" s="18">
        <f>ROUND(Source!AF61*Source!AV61*Source!I61,2)</f>
        <v>291.64999999999998</v>
      </c>
      <c r="U176" s="18">
        <f>Source!S61</f>
        <v>3645.63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>
        <f>T176</f>
        <v>291.64999999999998</v>
      </c>
      <c r="GK176" s="18">
        <f>T176</f>
        <v>291.64999999999998</v>
      </c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>
        <f>T176</f>
        <v>291.64999999999998</v>
      </c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56"/>
      <c r="B177" s="53"/>
      <c r="C177" s="53" t="s">
        <v>479</v>
      </c>
      <c r="D177" s="54"/>
      <c r="E177" s="55">
        <v>65</v>
      </c>
      <c r="F177" s="137" t="s">
        <v>480</v>
      </c>
      <c r="G177" s="136"/>
      <c r="H177" s="57">
        <f>ROUND((Source!AF61*Source!AV61+Source!AE61*Source!AV61)*(Source!FX61)/100,2)</f>
        <v>189.57</v>
      </c>
      <c r="I177" s="57">
        <f>T177</f>
        <v>189.57</v>
      </c>
      <c r="J177" s="136" t="s">
        <v>494</v>
      </c>
      <c r="K177" s="58">
        <f>U177</f>
        <v>2005.1</v>
      </c>
      <c r="O177" s="18"/>
      <c r="P177" s="18"/>
      <c r="Q177" s="18"/>
      <c r="R177" s="18"/>
      <c r="S177" s="18"/>
      <c r="T177" s="18">
        <f>ROUND((ROUND(Source!AF61*Source!AV61*Source!I61,2)+ROUND(Source!AE61*Source!AV61*Source!I61,2))*(Source!FX61)/100,2)</f>
        <v>189.57</v>
      </c>
      <c r="U177" s="18">
        <f>Source!X61</f>
        <v>2005.1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>
        <f>T177</f>
        <v>189.57</v>
      </c>
      <c r="GZ177" s="18"/>
      <c r="HA177" s="18"/>
      <c r="HB177" s="18"/>
      <c r="HC177" s="18"/>
      <c r="HD177" s="18"/>
      <c r="HE177" s="18">
        <f>T177</f>
        <v>189.57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482</v>
      </c>
      <c r="D178" s="54"/>
      <c r="E178" s="55">
        <v>40</v>
      </c>
      <c r="F178" s="137" t="s">
        <v>480</v>
      </c>
      <c r="G178" s="136"/>
      <c r="H178" s="57">
        <f>ROUND((Source!AF61*Source!AV61+Source!AE61*Source!AV61)*(Source!FY61)/100,2)</f>
        <v>116.66</v>
      </c>
      <c r="I178" s="57">
        <f>T178</f>
        <v>116.66</v>
      </c>
      <c r="J178" s="136" t="s">
        <v>495</v>
      </c>
      <c r="K178" s="58">
        <f>U178</f>
        <v>1166.5999999999999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ROUND((ROUND(Source!AF61*Source!AV61*Source!I61,2)+ROUND(Source!AE61*Source!AV61*Source!I61,2))*(Source!FY61)/100,2)</f>
        <v>116.66</v>
      </c>
      <c r="U178" s="18">
        <f>Source!Y61</f>
        <v>1166.5999999999999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>
        <f>T178</f>
        <v>116.66</v>
      </c>
      <c r="HA178" s="18"/>
      <c r="HB178" s="18"/>
      <c r="HC178" s="18"/>
      <c r="HD178" s="18"/>
      <c r="HE178" s="18">
        <f>T178</f>
        <v>116.66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ht="13.5" thickBot="1" x14ac:dyDescent="0.25">
      <c r="A179" s="61"/>
      <c r="B179" s="62"/>
      <c r="C179" s="62" t="s">
        <v>484</v>
      </c>
      <c r="D179" s="63" t="s">
        <v>485</v>
      </c>
      <c r="E179" s="64">
        <v>22.5</v>
      </c>
      <c r="F179" s="65"/>
      <c r="G179" s="65"/>
      <c r="H179" s="65">
        <f>ROUND(Source!AH61,2)</f>
        <v>22.5</v>
      </c>
      <c r="I179" s="66">
        <f>Source!U61</f>
        <v>22.5</v>
      </c>
      <c r="J179" s="65"/>
      <c r="K179" s="67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x14ac:dyDescent="0.2">
      <c r="A180" s="60"/>
      <c r="B180" s="59"/>
      <c r="C180" s="59"/>
      <c r="D180" s="59"/>
      <c r="E180" s="59"/>
      <c r="F180" s="59"/>
      <c r="G180" s="59"/>
      <c r="H180" s="98">
        <f>R180</f>
        <v>597.88</v>
      </c>
      <c r="I180" s="99"/>
      <c r="J180" s="98">
        <f>S180</f>
        <v>6817.33</v>
      </c>
      <c r="K180" s="100"/>
      <c r="O180" s="18"/>
      <c r="P180" s="18"/>
      <c r="Q180" s="18"/>
      <c r="R180" s="18">
        <f>SUM(T175:T179)</f>
        <v>597.88</v>
      </c>
      <c r="S180" s="18">
        <f>SUM(U175:U179)</f>
        <v>6817.33</v>
      </c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>
        <f>R180</f>
        <v>597.88</v>
      </c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ht="36" x14ac:dyDescent="0.2">
      <c r="A181" s="68">
        <v>20</v>
      </c>
      <c r="B181" s="74" t="s">
        <v>112</v>
      </c>
      <c r="C181" s="69" t="s">
        <v>113</v>
      </c>
      <c r="D181" s="70" t="s">
        <v>48</v>
      </c>
      <c r="E181" s="71">
        <v>1</v>
      </c>
      <c r="F181" s="72">
        <f>Source!AK63</f>
        <v>20.75</v>
      </c>
      <c r="G181" s="138" t="s">
        <v>3</v>
      </c>
      <c r="H181" s="72">
        <f>Source!AB63</f>
        <v>20.75</v>
      </c>
      <c r="I181" s="72"/>
      <c r="J181" s="139"/>
      <c r="K181" s="73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x14ac:dyDescent="0.2">
      <c r="A182" s="49"/>
      <c r="B182" s="46"/>
      <c r="C182" s="46" t="s">
        <v>476</v>
      </c>
      <c r="D182" s="47"/>
      <c r="E182" s="48"/>
      <c r="F182" s="50">
        <v>20.75</v>
      </c>
      <c r="G182" s="135"/>
      <c r="H182" s="50">
        <f>Source!AF63</f>
        <v>20.75</v>
      </c>
      <c r="I182" s="50">
        <f>T182</f>
        <v>20.75</v>
      </c>
      <c r="J182" s="135">
        <v>12.5</v>
      </c>
      <c r="K182" s="51">
        <f>U182</f>
        <v>259.38</v>
      </c>
      <c r="O182" s="18"/>
      <c r="P182" s="18"/>
      <c r="Q182" s="18"/>
      <c r="R182" s="18"/>
      <c r="S182" s="18"/>
      <c r="T182" s="18">
        <f>ROUND(Source!AF63*Source!AV63*Source!I63,2)</f>
        <v>20.75</v>
      </c>
      <c r="U182" s="18">
        <f>Source!S63</f>
        <v>259.38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>
        <f>T182</f>
        <v>20.75</v>
      </c>
      <c r="GK182" s="18">
        <f>T182</f>
        <v>20.75</v>
      </c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>
        <f>T182</f>
        <v>20.75</v>
      </c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56"/>
      <c r="B183" s="53"/>
      <c r="C183" s="53" t="s">
        <v>479</v>
      </c>
      <c r="D183" s="54"/>
      <c r="E183" s="55">
        <v>65</v>
      </c>
      <c r="F183" s="137" t="s">
        <v>480</v>
      </c>
      <c r="G183" s="136"/>
      <c r="H183" s="57">
        <f>ROUND((Source!AF63*Source!AV63+Source!AE63*Source!AV63)*(Source!FX63)/100,2)</f>
        <v>13.49</v>
      </c>
      <c r="I183" s="57">
        <f>T183</f>
        <v>13.49</v>
      </c>
      <c r="J183" s="136" t="s">
        <v>494</v>
      </c>
      <c r="K183" s="58">
        <f>U183</f>
        <v>142.66</v>
      </c>
      <c r="O183" s="18"/>
      <c r="P183" s="18"/>
      <c r="Q183" s="18"/>
      <c r="R183" s="18"/>
      <c r="S183" s="18"/>
      <c r="T183" s="18">
        <f>ROUND((ROUND(Source!AF63*Source!AV63*Source!I63,2)+ROUND(Source!AE63*Source!AV63*Source!I63,2))*(Source!FX63)/100,2)</f>
        <v>13.49</v>
      </c>
      <c r="U183" s="18">
        <f>Source!X63</f>
        <v>142.66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>
        <f>T183</f>
        <v>13.49</v>
      </c>
      <c r="GZ183" s="18"/>
      <c r="HA183" s="18"/>
      <c r="HB183" s="18"/>
      <c r="HC183" s="18"/>
      <c r="HD183" s="18"/>
      <c r="HE183" s="18">
        <f>T183</f>
        <v>13.49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482</v>
      </c>
      <c r="D184" s="54"/>
      <c r="E184" s="55">
        <v>40</v>
      </c>
      <c r="F184" s="137" t="s">
        <v>480</v>
      </c>
      <c r="G184" s="136"/>
      <c r="H184" s="57">
        <f>ROUND((Source!AF63*Source!AV63+Source!AE63*Source!AV63)*(Source!FY63)/100,2)</f>
        <v>8.3000000000000007</v>
      </c>
      <c r="I184" s="57">
        <f>T184</f>
        <v>8.3000000000000007</v>
      </c>
      <c r="J184" s="136" t="s">
        <v>495</v>
      </c>
      <c r="K184" s="58">
        <f>U184</f>
        <v>83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ROUND((ROUND(Source!AF63*Source!AV63*Source!I63,2)+ROUND(Source!AE63*Source!AV63*Source!I63,2))*(Source!FY63)/100,2)</f>
        <v>8.3000000000000007</v>
      </c>
      <c r="U184" s="18">
        <f>Source!Y63</f>
        <v>83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>
        <f>T184</f>
        <v>8.3000000000000007</v>
      </c>
      <c r="HA184" s="18"/>
      <c r="HB184" s="18"/>
      <c r="HC184" s="18"/>
      <c r="HD184" s="18"/>
      <c r="HE184" s="18">
        <f>T184</f>
        <v>8.3000000000000007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ht="13.5" thickBot="1" x14ac:dyDescent="0.25">
      <c r="A185" s="61"/>
      <c r="B185" s="62"/>
      <c r="C185" s="62" t="s">
        <v>484</v>
      </c>
      <c r="D185" s="63" t="s">
        <v>485</v>
      </c>
      <c r="E185" s="64">
        <v>1.62</v>
      </c>
      <c r="F185" s="65"/>
      <c r="G185" s="65"/>
      <c r="H185" s="65">
        <f>ROUND(Source!AH63,2)</f>
        <v>1.62</v>
      </c>
      <c r="I185" s="66">
        <f>Source!U63</f>
        <v>1.62</v>
      </c>
      <c r="J185" s="65"/>
      <c r="K185" s="67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x14ac:dyDescent="0.2">
      <c r="A186" s="60"/>
      <c r="B186" s="59"/>
      <c r="C186" s="59"/>
      <c r="D186" s="59"/>
      <c r="E186" s="59"/>
      <c r="F186" s="59"/>
      <c r="G186" s="59"/>
      <c r="H186" s="98">
        <f>R186</f>
        <v>42.540000000000006</v>
      </c>
      <c r="I186" s="99"/>
      <c r="J186" s="98">
        <f>S186</f>
        <v>485.03999999999996</v>
      </c>
      <c r="K186" s="100"/>
      <c r="O186" s="18"/>
      <c r="P186" s="18"/>
      <c r="Q186" s="18"/>
      <c r="R186" s="18">
        <f>SUM(T181:T185)</f>
        <v>42.540000000000006</v>
      </c>
      <c r="S186" s="18">
        <f>SUM(U181:U185)</f>
        <v>485.03999999999996</v>
      </c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>
        <f>R186</f>
        <v>42.540000000000006</v>
      </c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ht="36" x14ac:dyDescent="0.2">
      <c r="A187" s="68">
        <v>21</v>
      </c>
      <c r="B187" s="74" t="s">
        <v>116</v>
      </c>
      <c r="C187" s="69" t="s">
        <v>117</v>
      </c>
      <c r="D187" s="70" t="s">
        <v>118</v>
      </c>
      <c r="E187" s="71">
        <v>1</v>
      </c>
      <c r="F187" s="72">
        <f>Source!AK65</f>
        <v>165.95</v>
      </c>
      <c r="G187" s="138" t="s">
        <v>3</v>
      </c>
      <c r="H187" s="72">
        <f>Source!AB65</f>
        <v>165.95</v>
      </c>
      <c r="I187" s="72"/>
      <c r="J187" s="139"/>
      <c r="K187" s="73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x14ac:dyDescent="0.2">
      <c r="A188" s="49"/>
      <c r="B188" s="46"/>
      <c r="C188" s="46" t="s">
        <v>476</v>
      </c>
      <c r="D188" s="47"/>
      <c r="E188" s="48"/>
      <c r="F188" s="50">
        <v>165.95</v>
      </c>
      <c r="G188" s="135"/>
      <c r="H188" s="50">
        <f>Source!AF65</f>
        <v>165.95</v>
      </c>
      <c r="I188" s="50">
        <f>T188</f>
        <v>165.95</v>
      </c>
      <c r="J188" s="135">
        <v>12.5</v>
      </c>
      <c r="K188" s="51">
        <f>U188</f>
        <v>2074.38</v>
      </c>
      <c r="O188" s="18"/>
      <c r="P188" s="18"/>
      <c r="Q188" s="18"/>
      <c r="R188" s="18"/>
      <c r="S188" s="18"/>
      <c r="T188" s="18">
        <f>ROUND(Source!AF65*Source!AV65*Source!I65,2)</f>
        <v>165.95</v>
      </c>
      <c r="U188" s="18">
        <f>Source!S65</f>
        <v>2074.38</v>
      </c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>
        <f>T188</f>
        <v>165.95</v>
      </c>
      <c r="GK188" s="18">
        <f>T188</f>
        <v>165.95</v>
      </c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>
        <f>T188</f>
        <v>165.95</v>
      </c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56"/>
      <c r="B189" s="53"/>
      <c r="C189" s="53" t="s">
        <v>479</v>
      </c>
      <c r="D189" s="54"/>
      <c r="E189" s="55">
        <v>65</v>
      </c>
      <c r="F189" s="137" t="s">
        <v>480</v>
      </c>
      <c r="G189" s="136"/>
      <c r="H189" s="57">
        <f>ROUND((Source!AF65*Source!AV65+Source!AE65*Source!AV65)*(Source!FX65)/100,2)</f>
        <v>107.87</v>
      </c>
      <c r="I189" s="57">
        <f>T189</f>
        <v>107.87</v>
      </c>
      <c r="J189" s="136" t="s">
        <v>494</v>
      </c>
      <c r="K189" s="58">
        <f>U189</f>
        <v>1140.9100000000001</v>
      </c>
      <c r="O189" s="18"/>
      <c r="P189" s="18"/>
      <c r="Q189" s="18"/>
      <c r="R189" s="18"/>
      <c r="S189" s="18"/>
      <c r="T189" s="18">
        <f>ROUND((ROUND(Source!AF65*Source!AV65*Source!I65,2)+ROUND(Source!AE65*Source!AV65*Source!I65,2))*(Source!FX65)/100,2)</f>
        <v>107.87</v>
      </c>
      <c r="U189" s="18">
        <f>Source!X65</f>
        <v>1140.9100000000001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>
        <f>T189</f>
        <v>107.87</v>
      </c>
      <c r="GZ189" s="18"/>
      <c r="HA189" s="18"/>
      <c r="HB189" s="18"/>
      <c r="HC189" s="18"/>
      <c r="HD189" s="18"/>
      <c r="HE189" s="18">
        <f>T189</f>
        <v>107.87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482</v>
      </c>
      <c r="D190" s="54"/>
      <c r="E190" s="55">
        <v>40</v>
      </c>
      <c r="F190" s="137" t="s">
        <v>480</v>
      </c>
      <c r="G190" s="136"/>
      <c r="H190" s="57">
        <f>ROUND((Source!AF65*Source!AV65+Source!AE65*Source!AV65)*(Source!FY65)/100,2)</f>
        <v>66.38</v>
      </c>
      <c r="I190" s="57">
        <f>T190</f>
        <v>66.38</v>
      </c>
      <c r="J190" s="136" t="s">
        <v>495</v>
      </c>
      <c r="K190" s="58">
        <f>U190</f>
        <v>663.8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ROUND((ROUND(Source!AF65*Source!AV65*Source!I65,2)+ROUND(Source!AE65*Source!AV65*Source!I65,2))*(Source!FY65)/100,2)</f>
        <v>66.38</v>
      </c>
      <c r="U190" s="18">
        <f>Source!Y65</f>
        <v>663.8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>
        <f>T190</f>
        <v>66.38</v>
      </c>
      <c r="HA190" s="18"/>
      <c r="HB190" s="18"/>
      <c r="HC190" s="18"/>
      <c r="HD190" s="18"/>
      <c r="HE190" s="18">
        <f>T190</f>
        <v>66.38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ht="13.5" thickBot="1" x14ac:dyDescent="0.25">
      <c r="A191" s="61"/>
      <c r="B191" s="62"/>
      <c r="C191" s="62" t="s">
        <v>484</v>
      </c>
      <c r="D191" s="63" t="s">
        <v>485</v>
      </c>
      <c r="E191" s="64">
        <v>12.96</v>
      </c>
      <c r="F191" s="65"/>
      <c r="G191" s="65"/>
      <c r="H191" s="65">
        <f>ROUND(Source!AH65,2)</f>
        <v>12.96</v>
      </c>
      <c r="I191" s="66">
        <f>Source!U65</f>
        <v>12.96</v>
      </c>
      <c r="J191" s="65"/>
      <c r="K191" s="67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x14ac:dyDescent="0.2">
      <c r="A192" s="60"/>
      <c r="B192" s="59"/>
      <c r="C192" s="59"/>
      <c r="D192" s="59"/>
      <c r="E192" s="59"/>
      <c r="F192" s="59"/>
      <c r="G192" s="59"/>
      <c r="H192" s="98">
        <f>R192</f>
        <v>340.2</v>
      </c>
      <c r="I192" s="99"/>
      <c r="J192" s="98">
        <f>S192</f>
        <v>3879.09</v>
      </c>
      <c r="K192" s="100"/>
      <c r="O192" s="18"/>
      <c r="P192" s="18"/>
      <c r="Q192" s="18"/>
      <c r="R192" s="18">
        <f>SUM(T187:T191)</f>
        <v>340.2</v>
      </c>
      <c r="S192" s="18">
        <f>SUM(U187:U191)</f>
        <v>3879.09</v>
      </c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>
        <f>R192</f>
        <v>340.2</v>
      </c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ht="36" x14ac:dyDescent="0.2">
      <c r="A193" s="68">
        <v>22</v>
      </c>
      <c r="B193" s="74" t="s">
        <v>121</v>
      </c>
      <c r="C193" s="69" t="s">
        <v>122</v>
      </c>
      <c r="D193" s="70" t="s">
        <v>124</v>
      </c>
      <c r="E193" s="71">
        <v>1</v>
      </c>
      <c r="F193" s="72">
        <v>46672</v>
      </c>
      <c r="G193" s="142"/>
      <c r="H193" s="72">
        <f>Source!AC67</f>
        <v>46672</v>
      </c>
      <c r="I193" s="72">
        <f>T193</f>
        <v>46672</v>
      </c>
      <c r="J193" s="142">
        <v>7.5</v>
      </c>
      <c r="K193" s="73">
        <f>U193</f>
        <v>350040</v>
      </c>
      <c r="O193" s="18"/>
      <c r="P193" s="18"/>
      <c r="Q193" s="18"/>
      <c r="R193" s="18"/>
      <c r="S193" s="18"/>
      <c r="T193" s="18">
        <f>ROUND(Source!AC67*Source!AW67*Source!I67,2)</f>
        <v>46672</v>
      </c>
      <c r="U193" s="18">
        <f>Source!P67</f>
        <v>350040</v>
      </c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>
        <f>T193</f>
        <v>46672</v>
      </c>
      <c r="GK193" s="18"/>
      <c r="GL193" s="18"/>
      <c r="GM193" s="18"/>
      <c r="GN193" s="18">
        <f>T193</f>
        <v>46672</v>
      </c>
      <c r="GO193" s="18"/>
      <c r="GP193" s="18">
        <f>T193</f>
        <v>46672</v>
      </c>
      <c r="GQ193" s="18">
        <f>T193</f>
        <v>46672</v>
      </c>
      <c r="GR193" s="18"/>
      <c r="GS193" s="18">
        <f>T193</f>
        <v>46672</v>
      </c>
      <c r="GT193" s="18"/>
      <c r="GU193" s="18"/>
      <c r="GV193" s="18"/>
      <c r="GW193" s="18">
        <f>ROUND(Source!AG67*Source!I67,2)</f>
        <v>0</v>
      </c>
      <c r="GX193" s="18">
        <f>ROUND(Source!AJ67*Source!I67,2)</f>
        <v>0</v>
      </c>
      <c r="GY193" s="18"/>
      <c r="GZ193" s="18"/>
      <c r="HA193" s="18"/>
      <c r="HB193" s="18">
        <f>T193</f>
        <v>46672</v>
      </c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13.5" thickBot="1" x14ac:dyDescent="0.25">
      <c r="A194" s="143"/>
      <c r="B194" s="144" t="s">
        <v>496</v>
      </c>
      <c r="C194" s="144" t="s">
        <v>497</v>
      </c>
      <c r="D194" s="145"/>
      <c r="E194" s="145"/>
      <c r="F194" s="145"/>
      <c r="G194" s="145"/>
      <c r="H194" s="145"/>
      <c r="I194" s="145"/>
      <c r="J194" s="145"/>
      <c r="K194" s="146"/>
    </row>
    <row r="195" spans="1:255" x14ac:dyDescent="0.2">
      <c r="A195" s="60"/>
      <c r="B195" s="59"/>
      <c r="C195" s="59"/>
      <c r="D195" s="59"/>
      <c r="E195" s="59"/>
      <c r="F195" s="59"/>
      <c r="G195" s="59"/>
      <c r="H195" s="98">
        <f>R195</f>
        <v>46672</v>
      </c>
      <c r="I195" s="99"/>
      <c r="J195" s="98">
        <f>S195</f>
        <v>350040</v>
      </c>
      <c r="K195" s="100"/>
      <c r="O195" s="18"/>
      <c r="P195" s="18"/>
      <c r="Q195" s="18"/>
      <c r="R195" s="18">
        <f>SUM(T193:T194)</f>
        <v>46672</v>
      </c>
      <c r="S195" s="18">
        <f>SUM(U193:U194)</f>
        <v>350040</v>
      </c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>
        <f>R195</f>
        <v>46672</v>
      </c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</row>
    <row r="196" spans="1:255" ht="24" x14ac:dyDescent="0.2">
      <c r="A196" s="68">
        <v>23</v>
      </c>
      <c r="B196" s="74" t="s">
        <v>121</v>
      </c>
      <c r="C196" s="69" t="s">
        <v>130</v>
      </c>
      <c r="D196" s="70" t="s">
        <v>132</v>
      </c>
      <c r="E196" s="71">
        <v>4.0999999999999996</v>
      </c>
      <c r="F196" s="72">
        <v>353.33</v>
      </c>
      <c r="G196" s="142"/>
      <c r="H196" s="72">
        <f>Source!AC69</f>
        <v>353.33</v>
      </c>
      <c r="I196" s="72">
        <f>T196</f>
        <v>1448.65</v>
      </c>
      <c r="J196" s="142">
        <v>7.5</v>
      </c>
      <c r="K196" s="73">
        <f>U196</f>
        <v>10864.9</v>
      </c>
      <c r="O196" s="18"/>
      <c r="P196" s="18"/>
      <c r="Q196" s="18"/>
      <c r="R196" s="18"/>
      <c r="S196" s="18"/>
      <c r="T196" s="18">
        <f>ROUND(Source!AC69*Source!AW69*Source!I69,2)</f>
        <v>1448.65</v>
      </c>
      <c r="U196" s="18">
        <f>Source!P69</f>
        <v>10864.9</v>
      </c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>
        <f>T196</f>
        <v>1448.65</v>
      </c>
      <c r="GK196" s="18"/>
      <c r="GL196" s="18"/>
      <c r="GM196" s="18"/>
      <c r="GN196" s="18">
        <f>T196</f>
        <v>1448.65</v>
      </c>
      <c r="GO196" s="18"/>
      <c r="GP196" s="18">
        <f>T196</f>
        <v>1448.65</v>
      </c>
      <c r="GQ196" s="18">
        <f>T196</f>
        <v>1448.65</v>
      </c>
      <c r="GR196" s="18"/>
      <c r="GS196" s="18">
        <f>T196</f>
        <v>1448.65</v>
      </c>
      <c r="GT196" s="18"/>
      <c r="GU196" s="18"/>
      <c r="GV196" s="18"/>
      <c r="GW196" s="18">
        <f>ROUND(Source!AG69*Source!I69,2)</f>
        <v>0</v>
      </c>
      <c r="GX196" s="18">
        <f>ROUND(Source!AJ69*Source!I69,2)</f>
        <v>0</v>
      </c>
      <c r="GY196" s="18"/>
      <c r="GZ196" s="18"/>
      <c r="HA196" s="18"/>
      <c r="HB196" s="18">
        <f>T196</f>
        <v>1448.65</v>
      </c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13.5" thickBot="1" x14ac:dyDescent="0.25">
      <c r="A197" s="143"/>
      <c r="B197" s="144" t="s">
        <v>496</v>
      </c>
      <c r="C197" s="144" t="s">
        <v>498</v>
      </c>
      <c r="D197" s="145"/>
      <c r="E197" s="145"/>
      <c r="F197" s="145"/>
      <c r="G197" s="145"/>
      <c r="H197" s="145"/>
      <c r="I197" s="145"/>
      <c r="J197" s="145"/>
      <c r="K197" s="146"/>
    </row>
    <row r="198" spans="1:255" x14ac:dyDescent="0.2">
      <c r="A198" s="60"/>
      <c r="B198" s="59"/>
      <c r="C198" s="59"/>
      <c r="D198" s="59"/>
      <c r="E198" s="59"/>
      <c r="F198" s="59"/>
      <c r="G198" s="59"/>
      <c r="H198" s="98">
        <f>R198</f>
        <v>1448.65</v>
      </c>
      <c r="I198" s="99"/>
      <c r="J198" s="98">
        <f>S198</f>
        <v>10864.9</v>
      </c>
      <c r="K198" s="100"/>
      <c r="O198" s="18"/>
      <c r="P198" s="18"/>
      <c r="Q198" s="18"/>
      <c r="R198" s="18">
        <f>SUM(T196:T197)</f>
        <v>1448.65</v>
      </c>
      <c r="S198" s="18">
        <f>SUM(U196:U197)</f>
        <v>10864.9</v>
      </c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>
        <f>R198</f>
        <v>1448.65</v>
      </c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</row>
    <row r="199" spans="1:255" ht="24" x14ac:dyDescent="0.2">
      <c r="A199" s="68">
        <v>24</v>
      </c>
      <c r="B199" s="74" t="s">
        <v>121</v>
      </c>
      <c r="C199" s="69" t="s">
        <v>135</v>
      </c>
      <c r="D199" s="70" t="s">
        <v>137</v>
      </c>
      <c r="E199" s="71">
        <v>0.5</v>
      </c>
      <c r="F199" s="72">
        <v>2426.67</v>
      </c>
      <c r="G199" s="142"/>
      <c r="H199" s="72">
        <f>Source!AC71</f>
        <v>2426.67</v>
      </c>
      <c r="I199" s="72">
        <f>T199</f>
        <v>1213.3399999999999</v>
      </c>
      <c r="J199" s="142">
        <v>7.5</v>
      </c>
      <c r="K199" s="73">
        <f>U199</f>
        <v>9100.01</v>
      </c>
      <c r="O199" s="18"/>
      <c r="P199" s="18"/>
      <c r="Q199" s="18"/>
      <c r="R199" s="18"/>
      <c r="S199" s="18"/>
      <c r="T199" s="18">
        <f>ROUND(Source!AC71*Source!AW71*Source!I71,2)</f>
        <v>1213.3399999999999</v>
      </c>
      <c r="U199" s="18">
        <f>Source!P71</f>
        <v>9100.01</v>
      </c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>
        <f>T199</f>
        <v>1213.3399999999999</v>
      </c>
      <c r="GK199" s="18"/>
      <c r="GL199" s="18"/>
      <c r="GM199" s="18"/>
      <c r="GN199" s="18">
        <f>T199</f>
        <v>1213.3399999999999</v>
      </c>
      <c r="GO199" s="18"/>
      <c r="GP199" s="18">
        <f>T199</f>
        <v>1213.3399999999999</v>
      </c>
      <c r="GQ199" s="18">
        <f>T199</f>
        <v>1213.3399999999999</v>
      </c>
      <c r="GR199" s="18"/>
      <c r="GS199" s="18">
        <f>T199</f>
        <v>1213.3399999999999</v>
      </c>
      <c r="GT199" s="18"/>
      <c r="GU199" s="18"/>
      <c r="GV199" s="18"/>
      <c r="GW199" s="18">
        <f>ROUND(Source!AG71*Source!I71,2)</f>
        <v>0</v>
      </c>
      <c r="GX199" s="18">
        <f>ROUND(Source!AJ71*Source!I71,2)</f>
        <v>0</v>
      </c>
      <c r="GY199" s="18"/>
      <c r="GZ199" s="18"/>
      <c r="HA199" s="18"/>
      <c r="HB199" s="18">
        <f>T199</f>
        <v>1213.3399999999999</v>
      </c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13.5" thickBot="1" x14ac:dyDescent="0.25">
      <c r="A200" s="143"/>
      <c r="B200" s="144" t="s">
        <v>496</v>
      </c>
      <c r="C200" s="144" t="s">
        <v>499</v>
      </c>
      <c r="D200" s="145"/>
      <c r="E200" s="145"/>
      <c r="F200" s="145"/>
      <c r="G200" s="145"/>
      <c r="H200" s="145"/>
      <c r="I200" s="145"/>
      <c r="J200" s="145"/>
      <c r="K200" s="146"/>
    </row>
    <row r="201" spans="1:255" x14ac:dyDescent="0.2">
      <c r="A201" s="60"/>
      <c r="B201" s="59"/>
      <c r="C201" s="59"/>
      <c r="D201" s="59"/>
      <c r="E201" s="59"/>
      <c r="F201" s="59"/>
      <c r="G201" s="59"/>
      <c r="H201" s="98">
        <f>R201</f>
        <v>1213.3399999999999</v>
      </c>
      <c r="I201" s="99"/>
      <c r="J201" s="98">
        <f>S201</f>
        <v>9100.01</v>
      </c>
      <c r="K201" s="100"/>
      <c r="O201" s="18"/>
      <c r="P201" s="18"/>
      <c r="Q201" s="18"/>
      <c r="R201" s="18">
        <f>SUM(T199:T200)</f>
        <v>1213.3399999999999</v>
      </c>
      <c r="S201" s="18">
        <f>SUM(U199:U200)</f>
        <v>9100.01</v>
      </c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>
        <f>R201</f>
        <v>1213.3399999999999</v>
      </c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</row>
    <row r="202" spans="1:255" x14ac:dyDescent="0.2">
      <c r="A202" s="68">
        <v>25</v>
      </c>
      <c r="B202" s="74" t="s">
        <v>121</v>
      </c>
      <c r="C202" s="69" t="s">
        <v>140</v>
      </c>
      <c r="D202" s="70" t="s">
        <v>35</v>
      </c>
      <c r="E202" s="71">
        <v>2.6</v>
      </c>
      <c r="F202" s="72">
        <v>3.22</v>
      </c>
      <c r="G202" s="142"/>
      <c r="H202" s="72">
        <f>Source!AC73</f>
        <v>3.22</v>
      </c>
      <c r="I202" s="72">
        <f>T202</f>
        <v>8.3699999999999992</v>
      </c>
      <c r="J202" s="142">
        <v>7.5</v>
      </c>
      <c r="K202" s="73">
        <f>U202</f>
        <v>62.79</v>
      </c>
      <c r="O202" s="18"/>
      <c r="P202" s="18"/>
      <c r="Q202" s="18"/>
      <c r="R202" s="18"/>
      <c r="S202" s="18"/>
      <c r="T202" s="18">
        <f>ROUND(Source!AC73*Source!AW73*Source!I73,2)</f>
        <v>8.3699999999999992</v>
      </c>
      <c r="U202" s="18">
        <f>Source!P73</f>
        <v>62.79</v>
      </c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>
        <f>T202</f>
        <v>8.3699999999999992</v>
      </c>
      <c r="GK202" s="18"/>
      <c r="GL202" s="18"/>
      <c r="GM202" s="18"/>
      <c r="GN202" s="18">
        <f>T202</f>
        <v>8.3699999999999992</v>
      </c>
      <c r="GO202" s="18"/>
      <c r="GP202" s="18">
        <f>T202</f>
        <v>8.3699999999999992</v>
      </c>
      <c r="GQ202" s="18">
        <f>T202</f>
        <v>8.3699999999999992</v>
      </c>
      <c r="GR202" s="18"/>
      <c r="GS202" s="18">
        <f>T202</f>
        <v>8.3699999999999992</v>
      </c>
      <c r="GT202" s="18"/>
      <c r="GU202" s="18"/>
      <c r="GV202" s="18"/>
      <c r="GW202" s="18">
        <f>ROUND(Source!AG73*Source!I73,2)</f>
        <v>0</v>
      </c>
      <c r="GX202" s="18">
        <f>ROUND(Source!AJ73*Source!I73,2)</f>
        <v>0</v>
      </c>
      <c r="GY202" s="18"/>
      <c r="GZ202" s="18"/>
      <c r="HA202" s="18"/>
      <c r="HB202" s="18">
        <f>T202</f>
        <v>8.3699999999999992</v>
      </c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ht="13.5" thickBot="1" x14ac:dyDescent="0.25">
      <c r="A203" s="143"/>
      <c r="B203" s="144" t="s">
        <v>496</v>
      </c>
      <c r="C203" s="144" t="s">
        <v>500</v>
      </c>
      <c r="D203" s="145"/>
      <c r="E203" s="145"/>
      <c r="F203" s="145"/>
      <c r="G203" s="145"/>
      <c r="H203" s="145"/>
      <c r="I203" s="145"/>
      <c r="J203" s="145"/>
      <c r="K203" s="146"/>
    </row>
    <row r="204" spans="1:255" x14ac:dyDescent="0.2">
      <c r="A204" s="60"/>
      <c r="B204" s="59"/>
      <c r="C204" s="59"/>
      <c r="D204" s="59"/>
      <c r="E204" s="59"/>
      <c r="F204" s="59"/>
      <c r="G204" s="59"/>
      <c r="H204" s="98">
        <f>R204</f>
        <v>8.3699999999999992</v>
      </c>
      <c r="I204" s="99"/>
      <c r="J204" s="98">
        <f>S204</f>
        <v>62.79</v>
      </c>
      <c r="K204" s="100"/>
      <c r="O204" s="18"/>
      <c r="P204" s="18"/>
      <c r="Q204" s="18"/>
      <c r="R204" s="18">
        <f>SUM(T202:T203)</f>
        <v>8.3699999999999992</v>
      </c>
      <c r="S204" s="18">
        <f>SUM(U202:U203)</f>
        <v>62.79</v>
      </c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>
        <f>R204</f>
        <v>8.3699999999999992</v>
      </c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</row>
    <row r="205" spans="1:255" x14ac:dyDescent="0.2">
      <c r="A205" s="68">
        <v>26</v>
      </c>
      <c r="B205" s="74" t="s">
        <v>121</v>
      </c>
      <c r="C205" s="69" t="s">
        <v>143</v>
      </c>
      <c r="D205" s="70" t="s">
        <v>35</v>
      </c>
      <c r="E205" s="71">
        <v>12.5</v>
      </c>
      <c r="F205" s="72">
        <v>0.83</v>
      </c>
      <c r="G205" s="142"/>
      <c r="H205" s="72">
        <f>Source!AC75</f>
        <v>0.83</v>
      </c>
      <c r="I205" s="72">
        <f>T205</f>
        <v>10.38</v>
      </c>
      <c r="J205" s="142">
        <v>7.5</v>
      </c>
      <c r="K205" s="73">
        <f>U205</f>
        <v>77.81</v>
      </c>
      <c r="O205" s="18"/>
      <c r="P205" s="18"/>
      <c r="Q205" s="18"/>
      <c r="R205" s="18"/>
      <c r="S205" s="18"/>
      <c r="T205" s="18">
        <f>ROUND(Source!AC75*Source!AW75*Source!I75,2)</f>
        <v>10.38</v>
      </c>
      <c r="U205" s="18">
        <f>Source!P75</f>
        <v>77.81</v>
      </c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>
        <f>T205</f>
        <v>10.38</v>
      </c>
      <c r="GK205" s="18"/>
      <c r="GL205" s="18"/>
      <c r="GM205" s="18"/>
      <c r="GN205" s="18">
        <f>T205</f>
        <v>10.38</v>
      </c>
      <c r="GO205" s="18"/>
      <c r="GP205" s="18">
        <f>T205</f>
        <v>10.38</v>
      </c>
      <c r="GQ205" s="18">
        <f>T205</f>
        <v>10.38</v>
      </c>
      <c r="GR205" s="18"/>
      <c r="GS205" s="18">
        <f>T205</f>
        <v>10.38</v>
      </c>
      <c r="GT205" s="18"/>
      <c r="GU205" s="18"/>
      <c r="GV205" s="18"/>
      <c r="GW205" s="18">
        <f>ROUND(Source!AG75*Source!I75,2)</f>
        <v>0</v>
      </c>
      <c r="GX205" s="18">
        <f>ROUND(Source!AJ75*Source!I75,2)</f>
        <v>0</v>
      </c>
      <c r="GY205" s="18"/>
      <c r="GZ205" s="18"/>
      <c r="HA205" s="18"/>
      <c r="HB205" s="18">
        <f>T205</f>
        <v>10.38</v>
      </c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ht="13.5" thickBot="1" x14ac:dyDescent="0.25">
      <c r="A206" s="143"/>
      <c r="B206" s="144" t="s">
        <v>496</v>
      </c>
      <c r="C206" s="144" t="s">
        <v>501</v>
      </c>
      <c r="D206" s="145"/>
      <c r="E206" s="145"/>
      <c r="F206" s="145"/>
      <c r="G206" s="145"/>
      <c r="H206" s="145"/>
      <c r="I206" s="145"/>
      <c r="J206" s="145"/>
      <c r="K206" s="146"/>
    </row>
    <row r="207" spans="1:255" x14ac:dyDescent="0.2">
      <c r="A207" s="60"/>
      <c r="B207" s="59"/>
      <c r="C207" s="59"/>
      <c r="D207" s="59"/>
      <c r="E207" s="59"/>
      <c r="F207" s="59"/>
      <c r="G207" s="59"/>
      <c r="H207" s="98">
        <f>R207</f>
        <v>10.38</v>
      </c>
      <c r="I207" s="99"/>
      <c r="J207" s="98">
        <f>S207</f>
        <v>77.81</v>
      </c>
      <c r="K207" s="100"/>
      <c r="O207" s="18"/>
      <c r="P207" s="18"/>
      <c r="Q207" s="18"/>
      <c r="R207" s="18">
        <f>SUM(T205:T206)</f>
        <v>10.38</v>
      </c>
      <c r="S207" s="18">
        <f>SUM(U205:U206)</f>
        <v>77.81</v>
      </c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>
        <f>R207</f>
        <v>10.38</v>
      </c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</row>
    <row r="208" spans="1:255" ht="24" x14ac:dyDescent="0.2">
      <c r="A208" s="68">
        <v>27</v>
      </c>
      <c r="B208" s="74" t="s">
        <v>121</v>
      </c>
      <c r="C208" s="69" t="s">
        <v>146</v>
      </c>
      <c r="D208" s="70" t="s">
        <v>35</v>
      </c>
      <c r="E208" s="71">
        <v>1.8</v>
      </c>
      <c r="F208" s="72">
        <v>23.73</v>
      </c>
      <c r="G208" s="142"/>
      <c r="H208" s="72">
        <f>Source!AC77</f>
        <v>23.73</v>
      </c>
      <c r="I208" s="72">
        <f>T208</f>
        <v>42.71</v>
      </c>
      <c r="J208" s="142">
        <v>7.5</v>
      </c>
      <c r="K208" s="73">
        <f>U208</f>
        <v>320.36</v>
      </c>
      <c r="O208" s="18"/>
      <c r="P208" s="18"/>
      <c r="Q208" s="18"/>
      <c r="R208" s="18"/>
      <c r="S208" s="18"/>
      <c r="T208" s="18">
        <f>ROUND(Source!AC77*Source!AW77*Source!I77,2)</f>
        <v>42.71</v>
      </c>
      <c r="U208" s="18">
        <f>Source!P77</f>
        <v>320.36</v>
      </c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>
        <f>T208</f>
        <v>42.71</v>
      </c>
      <c r="GK208" s="18"/>
      <c r="GL208" s="18"/>
      <c r="GM208" s="18"/>
      <c r="GN208" s="18">
        <f>T208</f>
        <v>42.71</v>
      </c>
      <c r="GO208" s="18"/>
      <c r="GP208" s="18">
        <f>T208</f>
        <v>42.71</v>
      </c>
      <c r="GQ208" s="18">
        <f>T208</f>
        <v>42.71</v>
      </c>
      <c r="GR208" s="18"/>
      <c r="GS208" s="18">
        <f>T208</f>
        <v>42.71</v>
      </c>
      <c r="GT208" s="18"/>
      <c r="GU208" s="18"/>
      <c r="GV208" s="18"/>
      <c r="GW208" s="18">
        <f>ROUND(Source!AG77*Source!I77,2)</f>
        <v>0</v>
      </c>
      <c r="GX208" s="18">
        <f>ROUND(Source!AJ77*Source!I77,2)</f>
        <v>0</v>
      </c>
      <c r="GY208" s="18"/>
      <c r="GZ208" s="18"/>
      <c r="HA208" s="18"/>
      <c r="HB208" s="18">
        <f>T208</f>
        <v>42.71</v>
      </c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13.5" thickBot="1" x14ac:dyDescent="0.25">
      <c r="A209" s="143"/>
      <c r="B209" s="144" t="s">
        <v>496</v>
      </c>
      <c r="C209" s="144" t="s">
        <v>502</v>
      </c>
      <c r="D209" s="145"/>
      <c r="E209" s="145"/>
      <c r="F209" s="145"/>
      <c r="G209" s="145"/>
      <c r="H209" s="145"/>
      <c r="I209" s="145"/>
      <c r="J209" s="145"/>
      <c r="K209" s="146"/>
    </row>
    <row r="210" spans="1:255" x14ac:dyDescent="0.2">
      <c r="A210" s="60"/>
      <c r="B210" s="59"/>
      <c r="C210" s="59"/>
      <c r="D210" s="59"/>
      <c r="E210" s="59"/>
      <c r="F210" s="59"/>
      <c r="G210" s="59"/>
      <c r="H210" s="98">
        <f>R210</f>
        <v>42.71</v>
      </c>
      <c r="I210" s="99"/>
      <c r="J210" s="98">
        <f>S210</f>
        <v>320.36</v>
      </c>
      <c r="K210" s="100"/>
      <c r="O210" s="18"/>
      <c r="P210" s="18"/>
      <c r="Q210" s="18"/>
      <c r="R210" s="18">
        <f>SUM(T208:T209)</f>
        <v>42.71</v>
      </c>
      <c r="S210" s="18">
        <f>SUM(U208:U209)</f>
        <v>320.36</v>
      </c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>
        <f>R210</f>
        <v>42.71</v>
      </c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</row>
    <row r="211" spans="1:255" x14ac:dyDescent="0.2">
      <c r="A211" s="68">
        <v>28</v>
      </c>
      <c r="B211" s="74" t="s">
        <v>121</v>
      </c>
      <c r="C211" s="69" t="s">
        <v>149</v>
      </c>
      <c r="D211" s="70" t="s">
        <v>150</v>
      </c>
      <c r="E211" s="71">
        <v>271</v>
      </c>
      <c r="F211" s="72">
        <v>1.68</v>
      </c>
      <c r="G211" s="142"/>
      <c r="H211" s="72">
        <f>Source!AC79</f>
        <v>1.68</v>
      </c>
      <c r="I211" s="72">
        <f>T211</f>
        <v>455.28</v>
      </c>
      <c r="J211" s="142">
        <v>7.5</v>
      </c>
      <c r="K211" s="73">
        <f>U211</f>
        <v>3414.6</v>
      </c>
      <c r="O211" s="18"/>
      <c r="P211" s="18"/>
      <c r="Q211" s="18"/>
      <c r="R211" s="18"/>
      <c r="S211" s="18"/>
      <c r="T211" s="18">
        <f>ROUND(Source!AC79*Source!AW79*Source!I79,2)</f>
        <v>455.28</v>
      </c>
      <c r="U211" s="18">
        <f>Source!P79</f>
        <v>3414.6</v>
      </c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>
        <f>T211</f>
        <v>455.28</v>
      </c>
      <c r="GK211" s="18"/>
      <c r="GL211" s="18"/>
      <c r="GM211" s="18"/>
      <c r="GN211" s="18">
        <f>T211</f>
        <v>455.28</v>
      </c>
      <c r="GO211" s="18"/>
      <c r="GP211" s="18">
        <f>T211</f>
        <v>455.28</v>
      </c>
      <c r="GQ211" s="18">
        <f>T211</f>
        <v>455.28</v>
      </c>
      <c r="GR211" s="18"/>
      <c r="GS211" s="18">
        <f>T211</f>
        <v>455.28</v>
      </c>
      <c r="GT211" s="18"/>
      <c r="GU211" s="18"/>
      <c r="GV211" s="18"/>
      <c r="GW211" s="18">
        <f>ROUND(Source!AG79*Source!I79,2)</f>
        <v>0</v>
      </c>
      <c r="GX211" s="18">
        <f>ROUND(Source!AJ79*Source!I79,2)</f>
        <v>0</v>
      </c>
      <c r="GY211" s="18"/>
      <c r="GZ211" s="18"/>
      <c r="HA211" s="18"/>
      <c r="HB211" s="18">
        <f>T211</f>
        <v>455.28</v>
      </c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ht="13.5" thickBot="1" x14ac:dyDescent="0.25">
      <c r="A212" s="143"/>
      <c r="B212" s="144" t="s">
        <v>496</v>
      </c>
      <c r="C212" s="144" t="s">
        <v>503</v>
      </c>
      <c r="D212" s="145"/>
      <c r="E212" s="145"/>
      <c r="F212" s="145"/>
      <c r="G212" s="145"/>
      <c r="H212" s="145"/>
      <c r="I212" s="145"/>
      <c r="J212" s="145"/>
      <c r="K212" s="146"/>
    </row>
    <row r="213" spans="1:255" x14ac:dyDescent="0.2">
      <c r="A213" s="60"/>
      <c r="B213" s="59"/>
      <c r="C213" s="59"/>
      <c r="D213" s="59"/>
      <c r="E213" s="59"/>
      <c r="F213" s="59"/>
      <c r="G213" s="59"/>
      <c r="H213" s="98">
        <f>R213</f>
        <v>455.28</v>
      </c>
      <c r="I213" s="99"/>
      <c r="J213" s="98">
        <f>S213</f>
        <v>3414.6</v>
      </c>
      <c r="K213" s="100"/>
      <c r="O213" s="18"/>
      <c r="P213" s="18"/>
      <c r="Q213" s="18"/>
      <c r="R213" s="18">
        <f>SUM(T211:T212)</f>
        <v>455.28</v>
      </c>
      <c r="S213" s="18">
        <f>SUM(U211:U212)</f>
        <v>3414.6</v>
      </c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>
        <f>R213</f>
        <v>455.28</v>
      </c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</row>
    <row r="214" spans="1:255" ht="36" x14ac:dyDescent="0.2">
      <c r="A214" s="68">
        <v>29</v>
      </c>
      <c r="B214" s="74" t="s">
        <v>121</v>
      </c>
      <c r="C214" s="69" t="s">
        <v>153</v>
      </c>
      <c r="D214" s="70" t="s">
        <v>150</v>
      </c>
      <c r="E214" s="71">
        <v>5.4</v>
      </c>
      <c r="F214" s="72">
        <v>2.0299999999999998</v>
      </c>
      <c r="G214" s="142"/>
      <c r="H214" s="72">
        <f>Source!AC81</f>
        <v>2.0299999999999998</v>
      </c>
      <c r="I214" s="72">
        <f>T214</f>
        <v>10.96</v>
      </c>
      <c r="J214" s="142">
        <v>7.5</v>
      </c>
      <c r="K214" s="73">
        <f>U214</f>
        <v>82.22</v>
      </c>
      <c r="O214" s="18"/>
      <c r="P214" s="18"/>
      <c r="Q214" s="18"/>
      <c r="R214" s="18"/>
      <c r="S214" s="18"/>
      <c r="T214" s="18">
        <f>ROUND(Source!AC81*Source!AW81*Source!I81,2)</f>
        <v>10.96</v>
      </c>
      <c r="U214" s="18">
        <f>Source!P81</f>
        <v>82.22</v>
      </c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>
        <f>T214</f>
        <v>10.96</v>
      </c>
      <c r="GK214" s="18"/>
      <c r="GL214" s="18"/>
      <c r="GM214" s="18"/>
      <c r="GN214" s="18">
        <f>T214</f>
        <v>10.96</v>
      </c>
      <c r="GO214" s="18"/>
      <c r="GP214" s="18">
        <f>T214</f>
        <v>10.96</v>
      </c>
      <c r="GQ214" s="18">
        <f>T214</f>
        <v>10.96</v>
      </c>
      <c r="GR214" s="18"/>
      <c r="GS214" s="18">
        <f>T214</f>
        <v>10.96</v>
      </c>
      <c r="GT214" s="18"/>
      <c r="GU214" s="18"/>
      <c r="GV214" s="18"/>
      <c r="GW214" s="18">
        <f>ROUND(Source!AG81*Source!I81,2)</f>
        <v>0</v>
      </c>
      <c r="GX214" s="18">
        <f>ROUND(Source!AJ81*Source!I81,2)</f>
        <v>0</v>
      </c>
      <c r="GY214" s="18"/>
      <c r="GZ214" s="18"/>
      <c r="HA214" s="18"/>
      <c r="HB214" s="18">
        <f>T214</f>
        <v>10.96</v>
      </c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13.5" thickBot="1" x14ac:dyDescent="0.25">
      <c r="A215" s="143"/>
      <c r="B215" s="144" t="s">
        <v>496</v>
      </c>
      <c r="C215" s="144" t="s">
        <v>504</v>
      </c>
      <c r="D215" s="145"/>
      <c r="E215" s="145"/>
      <c r="F215" s="145"/>
      <c r="G215" s="145"/>
      <c r="H215" s="145"/>
      <c r="I215" s="145"/>
      <c r="J215" s="145"/>
      <c r="K215" s="146"/>
    </row>
    <row r="216" spans="1:255" x14ac:dyDescent="0.2">
      <c r="A216" s="60"/>
      <c r="B216" s="59"/>
      <c r="C216" s="59"/>
      <c r="D216" s="59"/>
      <c r="E216" s="59"/>
      <c r="F216" s="59"/>
      <c r="G216" s="59"/>
      <c r="H216" s="98">
        <f>R216</f>
        <v>10.96</v>
      </c>
      <c r="I216" s="99"/>
      <c r="J216" s="98">
        <f>S216</f>
        <v>82.22</v>
      </c>
      <c r="K216" s="100"/>
      <c r="O216" s="18"/>
      <c r="P216" s="18"/>
      <c r="Q216" s="18"/>
      <c r="R216" s="18">
        <f>SUM(T214:T215)</f>
        <v>10.96</v>
      </c>
      <c r="S216" s="18">
        <f>SUM(U214:U215)</f>
        <v>82.22</v>
      </c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>
        <f>R216</f>
        <v>10.96</v>
      </c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</row>
    <row r="217" spans="1:255" x14ac:dyDescent="0.2">
      <c r="A217" s="68">
        <v>30</v>
      </c>
      <c r="B217" s="74" t="s">
        <v>121</v>
      </c>
      <c r="C217" s="69" t="s">
        <v>156</v>
      </c>
      <c r="D217" s="70" t="s">
        <v>150</v>
      </c>
      <c r="E217" s="71">
        <v>5</v>
      </c>
      <c r="F217" s="72">
        <v>5.25</v>
      </c>
      <c r="G217" s="142"/>
      <c r="H217" s="72">
        <f>Source!AC83</f>
        <v>5.25</v>
      </c>
      <c r="I217" s="72">
        <f>T217</f>
        <v>26.25</v>
      </c>
      <c r="J217" s="142">
        <v>7.5</v>
      </c>
      <c r="K217" s="73">
        <f>U217</f>
        <v>196.88</v>
      </c>
      <c r="O217" s="18"/>
      <c r="P217" s="18"/>
      <c r="Q217" s="18"/>
      <c r="R217" s="18"/>
      <c r="S217" s="18"/>
      <c r="T217" s="18">
        <f>ROUND(Source!AC83*Source!AW83*Source!I83,2)</f>
        <v>26.25</v>
      </c>
      <c r="U217" s="18">
        <f>Source!P83</f>
        <v>196.88</v>
      </c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>
        <f>T217</f>
        <v>26.25</v>
      </c>
      <c r="GK217" s="18"/>
      <c r="GL217" s="18"/>
      <c r="GM217" s="18"/>
      <c r="GN217" s="18">
        <f>T217</f>
        <v>26.25</v>
      </c>
      <c r="GO217" s="18"/>
      <c r="GP217" s="18">
        <f>T217</f>
        <v>26.25</v>
      </c>
      <c r="GQ217" s="18">
        <f>T217</f>
        <v>26.25</v>
      </c>
      <c r="GR217" s="18"/>
      <c r="GS217" s="18">
        <f>T217</f>
        <v>26.25</v>
      </c>
      <c r="GT217" s="18"/>
      <c r="GU217" s="18"/>
      <c r="GV217" s="18"/>
      <c r="GW217" s="18">
        <f>ROUND(Source!AG83*Source!I83,2)</f>
        <v>0</v>
      </c>
      <c r="GX217" s="18">
        <f>ROUND(Source!AJ83*Source!I83,2)</f>
        <v>0</v>
      </c>
      <c r="GY217" s="18"/>
      <c r="GZ217" s="18"/>
      <c r="HA217" s="18"/>
      <c r="HB217" s="18">
        <f>T217</f>
        <v>26.25</v>
      </c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ht="13.5" thickBot="1" x14ac:dyDescent="0.25">
      <c r="A218" s="143"/>
      <c r="B218" s="144" t="s">
        <v>496</v>
      </c>
      <c r="C218" s="144" t="s">
        <v>505</v>
      </c>
      <c r="D218" s="145"/>
      <c r="E218" s="145"/>
      <c r="F218" s="145"/>
      <c r="G218" s="145"/>
      <c r="H218" s="145"/>
      <c r="I218" s="145"/>
      <c r="J218" s="145"/>
      <c r="K218" s="146"/>
    </row>
    <row r="219" spans="1:255" x14ac:dyDescent="0.2">
      <c r="A219" s="60"/>
      <c r="B219" s="59"/>
      <c r="C219" s="59"/>
      <c r="D219" s="59"/>
      <c r="E219" s="59"/>
      <c r="F219" s="59"/>
      <c r="G219" s="59"/>
      <c r="H219" s="98">
        <f>R219</f>
        <v>26.25</v>
      </c>
      <c r="I219" s="99"/>
      <c r="J219" s="98">
        <f>S219</f>
        <v>196.88</v>
      </c>
      <c r="K219" s="100"/>
      <c r="O219" s="18"/>
      <c r="P219" s="18"/>
      <c r="Q219" s="18"/>
      <c r="R219" s="18">
        <f>SUM(T217:T218)</f>
        <v>26.25</v>
      </c>
      <c r="S219" s="18">
        <f>SUM(U217:U218)</f>
        <v>196.88</v>
      </c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  <c r="EH219" s="18"/>
      <c r="EI219" s="18"/>
      <c r="EJ219" s="18"/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18"/>
      <c r="FL219" s="18"/>
      <c r="FM219" s="18"/>
      <c r="FN219" s="18"/>
      <c r="FO219" s="18"/>
      <c r="FP219" s="18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>
        <f>R219</f>
        <v>26.25</v>
      </c>
      <c r="HB219" s="18"/>
      <c r="HC219" s="18"/>
      <c r="HD219" s="18"/>
      <c r="HE219" s="18"/>
      <c r="HF219" s="18"/>
      <c r="HG219" s="18"/>
      <c r="HH219" s="18"/>
      <c r="HI219" s="18"/>
      <c r="HJ219" s="18"/>
      <c r="HK219" s="18"/>
      <c r="HL219" s="18"/>
      <c r="HM219" s="18"/>
      <c r="HN219" s="18"/>
      <c r="HO219" s="18"/>
      <c r="HP219" s="18"/>
      <c r="HQ219" s="18"/>
      <c r="HR219" s="18"/>
      <c r="HS219" s="18"/>
      <c r="HT219" s="18"/>
      <c r="HU219" s="18"/>
      <c r="HV219" s="18"/>
      <c r="HW219" s="18"/>
      <c r="HX219" s="18"/>
      <c r="HY219" s="18"/>
      <c r="HZ219" s="18"/>
      <c r="IA219" s="18"/>
      <c r="IB219" s="18"/>
      <c r="IC219" s="18"/>
      <c r="ID219" s="18"/>
      <c r="IE219" s="18"/>
      <c r="IF219" s="18"/>
      <c r="IG219" s="18"/>
      <c r="IH219" s="18"/>
      <c r="II219" s="18"/>
      <c r="IJ219" s="18"/>
      <c r="IK219" s="18"/>
      <c r="IL219" s="18"/>
      <c r="IM219" s="18"/>
      <c r="IN219" s="18"/>
      <c r="IO219" s="18"/>
      <c r="IP219" s="18"/>
      <c r="IQ219" s="18"/>
      <c r="IR219" s="18"/>
      <c r="IS219" s="18"/>
      <c r="IT219" s="18"/>
      <c r="IU219" s="18"/>
    </row>
    <row r="220" spans="1:255" ht="24" x14ac:dyDescent="0.2">
      <c r="A220" s="68">
        <v>31</v>
      </c>
      <c r="B220" s="74" t="s">
        <v>121</v>
      </c>
      <c r="C220" s="69" t="s">
        <v>159</v>
      </c>
      <c r="D220" s="70" t="s">
        <v>161</v>
      </c>
      <c r="E220" s="71">
        <v>7.05</v>
      </c>
      <c r="F220" s="72">
        <v>35.56</v>
      </c>
      <c r="G220" s="142"/>
      <c r="H220" s="72">
        <f>Source!AC85</f>
        <v>35.56</v>
      </c>
      <c r="I220" s="72">
        <f>T220</f>
        <v>250.7</v>
      </c>
      <c r="J220" s="142">
        <v>7.5</v>
      </c>
      <c r="K220" s="73">
        <f>U220</f>
        <v>1880.24</v>
      </c>
      <c r="O220" s="18"/>
      <c r="P220" s="18"/>
      <c r="Q220" s="18"/>
      <c r="R220" s="18"/>
      <c r="S220" s="18"/>
      <c r="T220" s="18">
        <f>ROUND(Source!AC85*Source!AW85*Source!I85,2)</f>
        <v>250.7</v>
      </c>
      <c r="U220" s="18">
        <f>Source!P85</f>
        <v>1880.24</v>
      </c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>
        <f>T220</f>
        <v>250.7</v>
      </c>
      <c r="GK220" s="18"/>
      <c r="GL220" s="18"/>
      <c r="GM220" s="18"/>
      <c r="GN220" s="18">
        <f>T220</f>
        <v>250.7</v>
      </c>
      <c r="GO220" s="18"/>
      <c r="GP220" s="18">
        <f>T220</f>
        <v>250.7</v>
      </c>
      <c r="GQ220" s="18">
        <f>T220</f>
        <v>250.7</v>
      </c>
      <c r="GR220" s="18"/>
      <c r="GS220" s="18">
        <f>T220</f>
        <v>250.7</v>
      </c>
      <c r="GT220" s="18"/>
      <c r="GU220" s="18"/>
      <c r="GV220" s="18"/>
      <c r="GW220" s="18">
        <f>ROUND(Source!AG85*Source!I85,2)</f>
        <v>0</v>
      </c>
      <c r="GX220" s="18">
        <f>ROUND(Source!AJ85*Source!I85,2)</f>
        <v>0</v>
      </c>
      <c r="GY220" s="18"/>
      <c r="GZ220" s="18"/>
      <c r="HA220" s="18"/>
      <c r="HB220" s="18">
        <f>T220</f>
        <v>250.7</v>
      </c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13.5" thickBot="1" x14ac:dyDescent="0.25">
      <c r="A221" s="143"/>
      <c r="B221" s="144" t="s">
        <v>496</v>
      </c>
      <c r="C221" s="144" t="s">
        <v>506</v>
      </c>
      <c r="D221" s="145"/>
      <c r="E221" s="145"/>
      <c r="F221" s="145"/>
      <c r="G221" s="145"/>
      <c r="H221" s="145"/>
      <c r="I221" s="145"/>
      <c r="J221" s="145"/>
      <c r="K221" s="146"/>
    </row>
    <row r="222" spans="1:255" x14ac:dyDescent="0.2">
      <c r="A222" s="60"/>
      <c r="B222" s="59"/>
      <c r="C222" s="59"/>
      <c r="D222" s="59"/>
      <c r="E222" s="59"/>
      <c r="F222" s="59"/>
      <c r="G222" s="59"/>
      <c r="H222" s="98">
        <f>R222</f>
        <v>250.7</v>
      </c>
      <c r="I222" s="99"/>
      <c r="J222" s="98">
        <f>S222</f>
        <v>1880.24</v>
      </c>
      <c r="K222" s="100"/>
      <c r="O222" s="18"/>
      <c r="P222" s="18"/>
      <c r="Q222" s="18"/>
      <c r="R222" s="18">
        <f>SUM(T220:T221)</f>
        <v>250.7</v>
      </c>
      <c r="S222" s="18">
        <f>SUM(U220:U221)</f>
        <v>1880.24</v>
      </c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/>
      <c r="DX222" s="18"/>
      <c r="DY222" s="18"/>
      <c r="DZ222" s="18"/>
      <c r="EA222" s="18"/>
      <c r="EB222" s="18"/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/>
      <c r="FH222" s="18"/>
      <c r="FI222" s="18"/>
      <c r="FJ222" s="18"/>
      <c r="FK222" s="18"/>
      <c r="FL222" s="18"/>
      <c r="FM222" s="18"/>
      <c r="FN222" s="18"/>
      <c r="FO222" s="18"/>
      <c r="FP222" s="18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/>
      <c r="GS222" s="18"/>
      <c r="GT222" s="18"/>
      <c r="GU222" s="18"/>
      <c r="GV222" s="18"/>
      <c r="GW222" s="18"/>
      <c r="GX222" s="18"/>
      <c r="GY222" s="18"/>
      <c r="GZ222" s="18"/>
      <c r="HA222" s="18">
        <f>R222</f>
        <v>250.7</v>
      </c>
      <c r="HB222" s="18"/>
      <c r="HC222" s="18"/>
      <c r="HD222" s="18"/>
      <c r="HE222" s="18"/>
      <c r="HF222" s="18"/>
      <c r="HG222" s="18"/>
      <c r="HH222" s="18"/>
      <c r="HI222" s="18"/>
      <c r="HJ222" s="18"/>
      <c r="HK222" s="18"/>
      <c r="HL222" s="18"/>
      <c r="HM222" s="18"/>
      <c r="HN222" s="18"/>
      <c r="HO222" s="18"/>
      <c r="HP222" s="18"/>
      <c r="HQ222" s="18"/>
      <c r="HR222" s="18"/>
      <c r="HS222" s="18"/>
      <c r="HT222" s="18"/>
      <c r="HU222" s="18"/>
      <c r="HV222" s="18"/>
      <c r="HW222" s="18"/>
      <c r="HX222" s="18"/>
      <c r="HY222" s="18"/>
      <c r="HZ222" s="18"/>
      <c r="IA222" s="18"/>
      <c r="IB222" s="18"/>
      <c r="IC222" s="18"/>
      <c r="ID222" s="18"/>
      <c r="IE222" s="18"/>
      <c r="IF222" s="18"/>
      <c r="IG222" s="18"/>
      <c r="IH222" s="18"/>
      <c r="II222" s="18"/>
      <c r="IJ222" s="18"/>
      <c r="IK222" s="18"/>
      <c r="IL222" s="18"/>
      <c r="IM222" s="18"/>
      <c r="IN222" s="18"/>
      <c r="IO222" s="18"/>
      <c r="IP222" s="18"/>
      <c r="IQ222" s="18"/>
      <c r="IR222" s="18"/>
      <c r="IS222" s="18"/>
      <c r="IT222" s="18"/>
      <c r="IU222" s="18"/>
    </row>
    <row r="223" spans="1:255" ht="36" x14ac:dyDescent="0.2">
      <c r="A223" s="68">
        <v>32</v>
      </c>
      <c r="B223" s="74" t="s">
        <v>121</v>
      </c>
      <c r="C223" s="69" t="s">
        <v>164</v>
      </c>
      <c r="D223" s="70" t="s">
        <v>35</v>
      </c>
      <c r="E223" s="71">
        <v>4</v>
      </c>
      <c r="F223" s="72">
        <v>110.02</v>
      </c>
      <c r="G223" s="142"/>
      <c r="H223" s="72">
        <f>Source!AC87</f>
        <v>110.02</v>
      </c>
      <c r="I223" s="72">
        <f>T223</f>
        <v>440.08</v>
      </c>
      <c r="J223" s="142">
        <v>7.5</v>
      </c>
      <c r="K223" s="73">
        <f>U223</f>
        <v>3300.6</v>
      </c>
      <c r="O223" s="18"/>
      <c r="P223" s="18"/>
      <c r="Q223" s="18"/>
      <c r="R223" s="18"/>
      <c r="S223" s="18"/>
      <c r="T223" s="18">
        <f>ROUND(Source!AC87*Source!AW87*Source!I87,2)</f>
        <v>440.08</v>
      </c>
      <c r="U223" s="18">
        <f>Source!P87</f>
        <v>3300.6</v>
      </c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>
        <f>T223</f>
        <v>440.08</v>
      </c>
      <c r="GK223" s="18"/>
      <c r="GL223" s="18"/>
      <c r="GM223" s="18"/>
      <c r="GN223" s="18">
        <f>T223</f>
        <v>440.08</v>
      </c>
      <c r="GO223" s="18"/>
      <c r="GP223" s="18">
        <f>T223</f>
        <v>440.08</v>
      </c>
      <c r="GQ223" s="18">
        <f>T223</f>
        <v>440.08</v>
      </c>
      <c r="GR223" s="18"/>
      <c r="GS223" s="18">
        <f>T223</f>
        <v>440.08</v>
      </c>
      <c r="GT223" s="18"/>
      <c r="GU223" s="18"/>
      <c r="GV223" s="18"/>
      <c r="GW223" s="18">
        <f>ROUND(Source!AG87*Source!I87,2)</f>
        <v>0</v>
      </c>
      <c r="GX223" s="18">
        <f>ROUND(Source!AJ87*Source!I87,2)</f>
        <v>0</v>
      </c>
      <c r="GY223" s="18"/>
      <c r="GZ223" s="18"/>
      <c r="HA223" s="18"/>
      <c r="HB223" s="18">
        <f>T223</f>
        <v>440.08</v>
      </c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13.5" thickBot="1" x14ac:dyDescent="0.25">
      <c r="A224" s="143"/>
      <c r="B224" s="144" t="s">
        <v>496</v>
      </c>
      <c r="C224" s="144" t="s">
        <v>507</v>
      </c>
      <c r="D224" s="145"/>
      <c r="E224" s="145"/>
      <c r="F224" s="145"/>
      <c r="G224" s="145"/>
      <c r="H224" s="145"/>
      <c r="I224" s="145"/>
      <c r="J224" s="145"/>
      <c r="K224" s="146"/>
    </row>
    <row r="225" spans="1:255" x14ac:dyDescent="0.2">
      <c r="A225" s="60"/>
      <c r="B225" s="59"/>
      <c r="C225" s="59"/>
      <c r="D225" s="59"/>
      <c r="E225" s="59"/>
      <c r="F225" s="59"/>
      <c r="G225" s="59"/>
      <c r="H225" s="98">
        <f>R225</f>
        <v>440.08</v>
      </c>
      <c r="I225" s="99"/>
      <c r="J225" s="98">
        <f>S225</f>
        <v>3300.6</v>
      </c>
      <c r="K225" s="100"/>
      <c r="O225" s="18"/>
      <c r="P225" s="18"/>
      <c r="Q225" s="18"/>
      <c r="R225" s="18">
        <f>SUM(T223:T224)</f>
        <v>440.08</v>
      </c>
      <c r="S225" s="18">
        <f>SUM(U223:U224)</f>
        <v>3300.6</v>
      </c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  <c r="BA225" s="18"/>
      <c r="BB225" s="18"/>
      <c r="BC225" s="18"/>
      <c r="BD225" s="18"/>
      <c r="BE225" s="18"/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18"/>
      <c r="CJ225" s="18"/>
      <c r="CK225" s="18"/>
      <c r="CL225" s="18"/>
      <c r="CM225" s="18"/>
      <c r="CN225" s="18"/>
      <c r="CO225" s="18"/>
      <c r="CP225" s="18"/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/>
      <c r="DX225" s="18"/>
      <c r="DY225" s="18"/>
      <c r="DZ225" s="18"/>
      <c r="EA225" s="18"/>
      <c r="EB225" s="18"/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/>
      <c r="FH225" s="18"/>
      <c r="FI225" s="18"/>
      <c r="FJ225" s="18"/>
      <c r="FK225" s="18"/>
      <c r="FL225" s="18"/>
      <c r="FM225" s="18"/>
      <c r="FN225" s="18"/>
      <c r="FO225" s="18"/>
      <c r="FP225" s="18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/>
      <c r="GL225" s="18"/>
      <c r="GM225" s="18"/>
      <c r="GN225" s="18"/>
      <c r="GO225" s="18"/>
      <c r="GP225" s="18"/>
      <c r="GQ225" s="18"/>
      <c r="GR225" s="18"/>
      <c r="GS225" s="18"/>
      <c r="GT225" s="18"/>
      <c r="GU225" s="18"/>
      <c r="GV225" s="18"/>
      <c r="GW225" s="18"/>
      <c r="GX225" s="18"/>
      <c r="GY225" s="18"/>
      <c r="GZ225" s="18"/>
      <c r="HA225" s="18">
        <f>R225</f>
        <v>440.08</v>
      </c>
      <c r="HB225" s="18"/>
      <c r="HC225" s="18"/>
      <c r="HD225" s="18"/>
      <c r="HE225" s="18"/>
      <c r="HF225" s="18"/>
      <c r="HG225" s="18"/>
      <c r="HH225" s="18"/>
      <c r="HI225" s="18"/>
      <c r="HJ225" s="18"/>
      <c r="HK225" s="18"/>
      <c r="HL225" s="18"/>
      <c r="HM225" s="18"/>
      <c r="HN225" s="18"/>
      <c r="HO225" s="18"/>
      <c r="HP225" s="18"/>
      <c r="HQ225" s="18"/>
      <c r="HR225" s="18"/>
      <c r="HS225" s="18"/>
      <c r="HT225" s="18"/>
      <c r="HU225" s="18"/>
      <c r="HV225" s="18"/>
      <c r="HW225" s="18"/>
      <c r="HX225" s="18"/>
      <c r="HY225" s="18"/>
      <c r="HZ225" s="18"/>
      <c r="IA225" s="18"/>
      <c r="IB225" s="18"/>
      <c r="IC225" s="18"/>
      <c r="ID225" s="18"/>
      <c r="IE225" s="18"/>
      <c r="IF225" s="18"/>
      <c r="IG225" s="18"/>
      <c r="IH225" s="18"/>
      <c r="II225" s="18"/>
      <c r="IJ225" s="18"/>
      <c r="IK225" s="18"/>
      <c r="IL225" s="18"/>
      <c r="IM225" s="18"/>
      <c r="IN225" s="18"/>
      <c r="IO225" s="18"/>
      <c r="IP225" s="18"/>
      <c r="IQ225" s="18"/>
      <c r="IR225" s="18"/>
      <c r="IS225" s="18"/>
      <c r="IT225" s="18"/>
      <c r="IU225" s="18"/>
    </row>
    <row r="226" spans="1:255" ht="36" x14ac:dyDescent="0.2">
      <c r="A226" s="68">
        <v>33</v>
      </c>
      <c r="B226" s="74" t="s">
        <v>121</v>
      </c>
      <c r="C226" s="69" t="s">
        <v>167</v>
      </c>
      <c r="D226" s="70" t="s">
        <v>35</v>
      </c>
      <c r="E226" s="71">
        <v>2</v>
      </c>
      <c r="F226" s="72">
        <v>108.81</v>
      </c>
      <c r="G226" s="142"/>
      <c r="H226" s="72">
        <f>Source!AC89</f>
        <v>108.81</v>
      </c>
      <c r="I226" s="72">
        <f>T226</f>
        <v>217.62</v>
      </c>
      <c r="J226" s="142">
        <v>7.5</v>
      </c>
      <c r="K226" s="73">
        <f>U226</f>
        <v>1632.15</v>
      </c>
      <c r="O226" s="18"/>
      <c r="P226" s="18"/>
      <c r="Q226" s="18"/>
      <c r="R226" s="18"/>
      <c r="S226" s="18"/>
      <c r="T226" s="18">
        <f>ROUND(Source!AC89*Source!AW89*Source!I89,2)</f>
        <v>217.62</v>
      </c>
      <c r="U226" s="18">
        <f>Source!P89</f>
        <v>1632.15</v>
      </c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>
        <f>T226</f>
        <v>217.62</v>
      </c>
      <c r="GK226" s="18"/>
      <c r="GL226" s="18"/>
      <c r="GM226" s="18"/>
      <c r="GN226" s="18">
        <f>T226</f>
        <v>217.62</v>
      </c>
      <c r="GO226" s="18"/>
      <c r="GP226" s="18">
        <f>T226</f>
        <v>217.62</v>
      </c>
      <c r="GQ226" s="18">
        <f>T226</f>
        <v>217.62</v>
      </c>
      <c r="GR226" s="18"/>
      <c r="GS226" s="18">
        <f>T226</f>
        <v>217.62</v>
      </c>
      <c r="GT226" s="18"/>
      <c r="GU226" s="18"/>
      <c r="GV226" s="18"/>
      <c r="GW226" s="18">
        <f>ROUND(Source!AG89*Source!I89,2)</f>
        <v>0</v>
      </c>
      <c r="GX226" s="18">
        <f>ROUND(Source!AJ89*Source!I89,2)</f>
        <v>0</v>
      </c>
      <c r="GY226" s="18"/>
      <c r="GZ226" s="18"/>
      <c r="HA226" s="18"/>
      <c r="HB226" s="18">
        <f>T226</f>
        <v>217.62</v>
      </c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13.5" thickBot="1" x14ac:dyDescent="0.25">
      <c r="A227" s="143"/>
      <c r="B227" s="144" t="s">
        <v>496</v>
      </c>
      <c r="C227" s="144" t="s">
        <v>508</v>
      </c>
      <c r="D227" s="145"/>
      <c r="E227" s="145"/>
      <c r="F227" s="145"/>
      <c r="G227" s="145"/>
      <c r="H227" s="145"/>
      <c r="I227" s="145"/>
      <c r="J227" s="145"/>
      <c r="K227" s="146"/>
    </row>
    <row r="228" spans="1:255" x14ac:dyDescent="0.2">
      <c r="A228" s="60"/>
      <c r="B228" s="59"/>
      <c r="C228" s="59"/>
      <c r="D228" s="59"/>
      <c r="E228" s="59"/>
      <c r="F228" s="59"/>
      <c r="G228" s="59"/>
      <c r="H228" s="98">
        <f>R228</f>
        <v>217.62</v>
      </c>
      <c r="I228" s="99"/>
      <c r="J228" s="98">
        <f>S228</f>
        <v>1632.15</v>
      </c>
      <c r="K228" s="100"/>
      <c r="O228" s="18"/>
      <c r="P228" s="18"/>
      <c r="Q228" s="18"/>
      <c r="R228" s="18">
        <f>SUM(T226:T227)</f>
        <v>217.62</v>
      </c>
      <c r="S228" s="18">
        <f>SUM(U226:U227)</f>
        <v>1632.15</v>
      </c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/>
      <c r="DX228" s="18"/>
      <c r="DY228" s="18"/>
      <c r="DZ228" s="18"/>
      <c r="EA228" s="18"/>
      <c r="EB228" s="18"/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18"/>
      <c r="FP228" s="18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/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>
        <f>R228</f>
        <v>217.62</v>
      </c>
      <c r="HB228" s="18"/>
      <c r="HC228" s="18"/>
      <c r="HD228" s="18"/>
      <c r="HE228" s="18"/>
      <c r="HF228" s="18"/>
      <c r="HG228" s="18"/>
      <c r="HH228" s="18"/>
      <c r="HI228" s="18"/>
      <c r="HJ228" s="18"/>
      <c r="HK228" s="18"/>
      <c r="HL228" s="18"/>
      <c r="HM228" s="18"/>
      <c r="HN228" s="18"/>
      <c r="HO228" s="18"/>
      <c r="HP228" s="18"/>
      <c r="HQ228" s="18"/>
      <c r="HR228" s="18"/>
      <c r="HS228" s="18"/>
      <c r="HT228" s="18"/>
      <c r="HU228" s="18"/>
      <c r="HV228" s="18"/>
      <c r="HW228" s="18"/>
      <c r="HX228" s="18"/>
      <c r="HY228" s="18"/>
      <c r="HZ228" s="18"/>
      <c r="IA228" s="18"/>
      <c r="IB228" s="18"/>
      <c r="IC228" s="18"/>
      <c r="ID228" s="18"/>
      <c r="IE228" s="18"/>
      <c r="IF228" s="18"/>
      <c r="IG228" s="18"/>
      <c r="IH228" s="18"/>
      <c r="II228" s="18"/>
      <c r="IJ228" s="18"/>
      <c r="IK228" s="18"/>
      <c r="IL228" s="18"/>
      <c r="IM228" s="18"/>
      <c r="IN228" s="18"/>
      <c r="IO228" s="18"/>
      <c r="IP228" s="18"/>
      <c r="IQ228" s="18"/>
      <c r="IR228" s="18"/>
      <c r="IS228" s="18"/>
      <c r="IT228" s="18"/>
      <c r="IU228" s="18"/>
    </row>
    <row r="229" spans="1:255" x14ac:dyDescent="0.2">
      <c r="A229" s="68">
        <v>34</v>
      </c>
      <c r="B229" s="74" t="s">
        <v>121</v>
      </c>
      <c r="C229" s="69" t="s">
        <v>170</v>
      </c>
      <c r="D229" s="70" t="s">
        <v>150</v>
      </c>
      <c r="E229" s="71">
        <v>22</v>
      </c>
      <c r="F229" s="72">
        <v>10.58</v>
      </c>
      <c r="G229" s="142"/>
      <c r="H229" s="72">
        <f>Source!AC91</f>
        <v>10.58</v>
      </c>
      <c r="I229" s="72">
        <f>T229</f>
        <v>232.76</v>
      </c>
      <c r="J229" s="142">
        <v>7.5</v>
      </c>
      <c r="K229" s="73">
        <f>U229</f>
        <v>1745.7</v>
      </c>
      <c r="O229" s="18"/>
      <c r="P229" s="18"/>
      <c r="Q229" s="18"/>
      <c r="R229" s="18"/>
      <c r="S229" s="18"/>
      <c r="T229" s="18">
        <f>ROUND(Source!AC91*Source!AW91*Source!I91,2)</f>
        <v>232.76</v>
      </c>
      <c r="U229" s="18">
        <f>Source!P91</f>
        <v>1745.7</v>
      </c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>
        <f>T229</f>
        <v>232.76</v>
      </c>
      <c r="GK229" s="18"/>
      <c r="GL229" s="18"/>
      <c r="GM229" s="18"/>
      <c r="GN229" s="18">
        <f>T229</f>
        <v>232.76</v>
      </c>
      <c r="GO229" s="18"/>
      <c r="GP229" s="18">
        <f>T229</f>
        <v>232.76</v>
      </c>
      <c r="GQ229" s="18">
        <f>T229</f>
        <v>232.76</v>
      </c>
      <c r="GR229" s="18"/>
      <c r="GS229" s="18">
        <f>T229</f>
        <v>232.76</v>
      </c>
      <c r="GT229" s="18"/>
      <c r="GU229" s="18"/>
      <c r="GV229" s="18"/>
      <c r="GW229" s="18">
        <f>ROUND(Source!AG91*Source!I91,2)</f>
        <v>0</v>
      </c>
      <c r="GX229" s="18">
        <f>ROUND(Source!AJ91*Source!I91,2)</f>
        <v>0</v>
      </c>
      <c r="GY229" s="18"/>
      <c r="GZ229" s="18"/>
      <c r="HA229" s="18"/>
      <c r="HB229" s="18">
        <f>T229</f>
        <v>232.76</v>
      </c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ht="13.5" thickBot="1" x14ac:dyDescent="0.25">
      <c r="A230" s="143"/>
      <c r="B230" s="144" t="s">
        <v>496</v>
      </c>
      <c r="C230" s="144" t="s">
        <v>509</v>
      </c>
      <c r="D230" s="145"/>
      <c r="E230" s="145"/>
      <c r="F230" s="145"/>
      <c r="G230" s="145"/>
      <c r="H230" s="145"/>
      <c r="I230" s="145"/>
      <c r="J230" s="145"/>
      <c r="K230" s="146"/>
    </row>
    <row r="231" spans="1:255" x14ac:dyDescent="0.2">
      <c r="A231" s="60"/>
      <c r="B231" s="59"/>
      <c r="C231" s="59"/>
      <c r="D231" s="59"/>
      <c r="E231" s="59"/>
      <c r="F231" s="59"/>
      <c r="G231" s="59"/>
      <c r="H231" s="98">
        <f>R231</f>
        <v>232.76</v>
      </c>
      <c r="I231" s="99"/>
      <c r="J231" s="98">
        <f>S231</f>
        <v>1745.7</v>
      </c>
      <c r="K231" s="100"/>
      <c r="O231" s="18"/>
      <c r="P231" s="18"/>
      <c r="Q231" s="18"/>
      <c r="R231" s="18">
        <f>SUM(T229:T230)</f>
        <v>232.76</v>
      </c>
      <c r="S231" s="18">
        <f>SUM(U229:U230)</f>
        <v>1745.7</v>
      </c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>
        <f>R231</f>
        <v>232.76</v>
      </c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</row>
    <row r="232" spans="1:255" x14ac:dyDescent="0.2">
      <c r="A232" s="68">
        <v>35</v>
      </c>
      <c r="B232" s="74" t="s">
        <v>121</v>
      </c>
      <c r="C232" s="69" t="s">
        <v>173</v>
      </c>
      <c r="D232" s="70" t="s">
        <v>136</v>
      </c>
      <c r="E232" s="71">
        <v>3.2000000000000001E-2</v>
      </c>
      <c r="F232" s="72">
        <v>7024</v>
      </c>
      <c r="G232" s="142"/>
      <c r="H232" s="72">
        <f>Source!AC93</f>
        <v>7024</v>
      </c>
      <c r="I232" s="72">
        <f>T232</f>
        <v>224.77</v>
      </c>
      <c r="J232" s="142">
        <v>7.5</v>
      </c>
      <c r="K232" s="73">
        <f>U232</f>
        <v>1685.76</v>
      </c>
      <c r="O232" s="18"/>
      <c r="P232" s="18"/>
      <c r="Q232" s="18"/>
      <c r="R232" s="18"/>
      <c r="S232" s="18"/>
      <c r="T232" s="18">
        <f>ROUND(Source!AC93*Source!AW93*Source!I93,2)</f>
        <v>224.77</v>
      </c>
      <c r="U232" s="18">
        <f>Source!P93</f>
        <v>1685.76</v>
      </c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>
        <f>T232</f>
        <v>224.77</v>
      </c>
      <c r="GK232" s="18"/>
      <c r="GL232" s="18"/>
      <c r="GM232" s="18"/>
      <c r="GN232" s="18">
        <f>T232</f>
        <v>224.77</v>
      </c>
      <c r="GO232" s="18"/>
      <c r="GP232" s="18">
        <f>T232</f>
        <v>224.77</v>
      </c>
      <c r="GQ232" s="18">
        <f>T232</f>
        <v>224.77</v>
      </c>
      <c r="GR232" s="18"/>
      <c r="GS232" s="18">
        <f>T232</f>
        <v>224.77</v>
      </c>
      <c r="GT232" s="18"/>
      <c r="GU232" s="18"/>
      <c r="GV232" s="18"/>
      <c r="GW232" s="18">
        <f>ROUND(Source!AG93*Source!I93,2)</f>
        <v>0</v>
      </c>
      <c r="GX232" s="18">
        <f>ROUND(Source!AJ93*Source!I93,2)</f>
        <v>0</v>
      </c>
      <c r="GY232" s="18"/>
      <c r="GZ232" s="18"/>
      <c r="HA232" s="18"/>
      <c r="HB232" s="18">
        <f>T232</f>
        <v>224.77</v>
      </c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ht="13.5" thickBot="1" x14ac:dyDescent="0.25">
      <c r="A233" s="143"/>
      <c r="B233" s="144" t="s">
        <v>496</v>
      </c>
      <c r="C233" s="144" t="s">
        <v>510</v>
      </c>
      <c r="D233" s="145"/>
      <c r="E233" s="145"/>
      <c r="F233" s="145"/>
      <c r="G233" s="145"/>
      <c r="H233" s="145"/>
      <c r="I233" s="145"/>
      <c r="J233" s="145"/>
      <c r="K233" s="146"/>
    </row>
    <row r="234" spans="1:255" x14ac:dyDescent="0.2">
      <c r="A234" s="60"/>
      <c r="B234" s="59"/>
      <c r="C234" s="59"/>
      <c r="D234" s="59"/>
      <c r="E234" s="59"/>
      <c r="F234" s="59"/>
      <c r="G234" s="59"/>
      <c r="H234" s="98">
        <f>R234</f>
        <v>224.77</v>
      </c>
      <c r="I234" s="99"/>
      <c r="J234" s="98">
        <f>S234</f>
        <v>1685.76</v>
      </c>
      <c r="K234" s="100"/>
      <c r="O234" s="18"/>
      <c r="P234" s="18"/>
      <c r="Q234" s="18"/>
      <c r="R234" s="18">
        <f>SUM(T232:T233)</f>
        <v>224.77</v>
      </c>
      <c r="S234" s="18">
        <f>SUM(U232:U233)</f>
        <v>1685.76</v>
      </c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>
        <f>R234</f>
        <v>224.77</v>
      </c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</row>
    <row r="235" spans="1:255" x14ac:dyDescent="0.2">
      <c r="A235" s="68">
        <v>37</v>
      </c>
      <c r="B235" s="74" t="s">
        <v>121</v>
      </c>
      <c r="C235" s="69" t="s">
        <v>176</v>
      </c>
      <c r="D235" s="70" t="s">
        <v>136</v>
      </c>
      <c r="E235" s="71">
        <v>4.8000000000000001E-2</v>
      </c>
      <c r="F235" s="72">
        <v>7281.33</v>
      </c>
      <c r="G235" s="142"/>
      <c r="H235" s="72">
        <f>Source!AC95</f>
        <v>7281.33</v>
      </c>
      <c r="I235" s="72">
        <f>T235</f>
        <v>349.5</v>
      </c>
      <c r="J235" s="142">
        <v>7.5</v>
      </c>
      <c r="K235" s="73">
        <f>U235</f>
        <v>2621.2800000000002</v>
      </c>
      <c r="O235" s="18"/>
      <c r="P235" s="18"/>
      <c r="Q235" s="18"/>
      <c r="R235" s="18"/>
      <c r="S235" s="18"/>
      <c r="T235" s="18">
        <f>ROUND(Source!AC95*Source!AW95*Source!I95,2)</f>
        <v>349.5</v>
      </c>
      <c r="U235" s="18">
        <f>Source!P95</f>
        <v>2621.2800000000002</v>
      </c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>
        <f>T235</f>
        <v>349.5</v>
      </c>
      <c r="GK235" s="18"/>
      <c r="GL235" s="18"/>
      <c r="GM235" s="18"/>
      <c r="GN235" s="18">
        <f>T235</f>
        <v>349.5</v>
      </c>
      <c r="GO235" s="18"/>
      <c r="GP235" s="18">
        <f>T235</f>
        <v>349.5</v>
      </c>
      <c r="GQ235" s="18">
        <f>T235</f>
        <v>349.5</v>
      </c>
      <c r="GR235" s="18"/>
      <c r="GS235" s="18">
        <f>T235</f>
        <v>349.5</v>
      </c>
      <c r="GT235" s="18"/>
      <c r="GU235" s="18"/>
      <c r="GV235" s="18"/>
      <c r="GW235" s="18">
        <f>ROUND(Source!AG95*Source!I95,2)</f>
        <v>0</v>
      </c>
      <c r="GX235" s="18">
        <f>ROUND(Source!AJ95*Source!I95,2)</f>
        <v>0</v>
      </c>
      <c r="GY235" s="18"/>
      <c r="GZ235" s="18"/>
      <c r="HA235" s="18"/>
      <c r="HB235" s="18">
        <f>T235</f>
        <v>349.5</v>
      </c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ht="13.5" thickBot="1" x14ac:dyDescent="0.25">
      <c r="A236" s="143"/>
      <c r="B236" s="144" t="s">
        <v>496</v>
      </c>
      <c r="C236" s="144" t="s">
        <v>511</v>
      </c>
      <c r="D236" s="145"/>
      <c r="E236" s="145"/>
      <c r="F236" s="145"/>
      <c r="G236" s="145"/>
      <c r="H236" s="145"/>
      <c r="I236" s="145"/>
      <c r="J236" s="145"/>
      <c r="K236" s="146"/>
    </row>
    <row r="237" spans="1:255" ht="13.5" thickBot="1" x14ac:dyDescent="0.25">
      <c r="A237" s="60"/>
      <c r="B237" s="59"/>
      <c r="C237" s="59"/>
      <c r="D237" s="59"/>
      <c r="E237" s="59"/>
      <c r="F237" s="59"/>
      <c r="G237" s="59"/>
      <c r="H237" s="98">
        <f>R237</f>
        <v>349.5</v>
      </c>
      <c r="I237" s="99"/>
      <c r="J237" s="98">
        <f>S237</f>
        <v>2621.2800000000002</v>
      </c>
      <c r="K237" s="100"/>
      <c r="O237" s="18"/>
      <c r="P237" s="18"/>
      <c r="Q237" s="18"/>
      <c r="R237" s="18">
        <f>SUM(T235:T236)</f>
        <v>349.5</v>
      </c>
      <c r="S237" s="18">
        <f>SUM(U235:U236)</f>
        <v>2621.2800000000002</v>
      </c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>
        <f>R237</f>
        <v>349.5</v>
      </c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</row>
    <row r="238" spans="1:255" x14ac:dyDescent="0.2">
      <c r="A238" s="147"/>
      <c r="B238" s="147"/>
      <c r="C238" s="75" t="s">
        <v>512</v>
      </c>
      <c r="D238" s="75"/>
      <c r="E238" s="75"/>
      <c r="F238" s="75"/>
      <c r="G238" s="75"/>
      <c r="H238" s="97">
        <f>FM238</f>
        <v>56738.829999999994</v>
      </c>
      <c r="I238" s="97"/>
      <c r="J238" s="97">
        <f>DP238</f>
        <v>460249.71</v>
      </c>
      <c r="K238" s="97"/>
      <c r="P238" s="18">
        <f>SUM(R46:R237)</f>
        <v>56738.829999999994</v>
      </c>
      <c r="Q238" s="18">
        <f>SUM(S46:S237)</f>
        <v>460249.70999999996</v>
      </c>
      <c r="R238" s="18"/>
      <c r="S238" s="18"/>
      <c r="T238" s="18"/>
      <c r="U238" s="18"/>
      <c r="V238" s="18"/>
      <c r="W238" s="18"/>
      <c r="X238" s="18"/>
      <c r="Y238" s="18">
        <v>513</v>
      </c>
      <c r="Z238" s="18" t="s">
        <v>513</v>
      </c>
      <c r="AA238" s="18"/>
      <c r="AB238" s="18" t="s">
        <v>455</v>
      </c>
      <c r="AC238" s="18" t="str">
        <f>Source!G97</f>
        <v>Новая локальная смета</v>
      </c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>
        <f>Source!DM97</f>
        <v>146.27951000000002</v>
      </c>
      <c r="CX238" s="18">
        <f>Source!DN97</f>
        <v>14.543079999999998</v>
      </c>
      <c r="CY238" s="18">
        <f>Source!DG97</f>
        <v>428841.81</v>
      </c>
      <c r="CZ238" s="18">
        <f>Source!DK97</f>
        <v>23111.03</v>
      </c>
      <c r="DA238" s="18">
        <f>Source!DI97</f>
        <v>18705.48</v>
      </c>
      <c r="DB238" s="18">
        <f>Source!DJ97</f>
        <v>3363.8</v>
      </c>
      <c r="DC238" s="18">
        <f>Source!DH97</f>
        <v>387025.3</v>
      </c>
      <c r="DD238" s="18">
        <f>Source!EG97</f>
        <v>0</v>
      </c>
      <c r="DE238" s="18">
        <f>Source!EN97</f>
        <v>387025.3</v>
      </c>
      <c r="DF238" s="18">
        <f>Source!EO97</f>
        <v>387025.3</v>
      </c>
      <c r="DG238" s="18">
        <f>Source!EP97</f>
        <v>0</v>
      </c>
      <c r="DH238" s="18">
        <f>Source!EQ97</f>
        <v>387025.3</v>
      </c>
      <c r="DI238" s="18">
        <f>Source!EH97</f>
        <v>0</v>
      </c>
      <c r="DJ238" s="18">
        <f>Source!EI97</f>
        <v>0</v>
      </c>
      <c r="DK238" s="18">
        <f>Source!ER97</f>
        <v>0</v>
      </c>
      <c r="DL238" s="18">
        <f>Source!DL97</f>
        <v>0</v>
      </c>
      <c r="DM238" s="18">
        <f>Source!DO97</f>
        <v>0</v>
      </c>
      <c r="DN238" s="18">
        <f>Source!DP97</f>
        <v>19697.34</v>
      </c>
      <c r="DO238" s="18">
        <f>Source!DQ97</f>
        <v>11710.56</v>
      </c>
      <c r="DP238" s="18">
        <f>Source!EJ97</f>
        <v>460249.71</v>
      </c>
      <c r="DQ238" s="18">
        <f>Source!EK97</f>
        <v>416963.97</v>
      </c>
      <c r="DR238" s="18">
        <f>Source!EL97</f>
        <v>32104.28</v>
      </c>
      <c r="DS238" s="18">
        <f>Source!EH97</f>
        <v>0</v>
      </c>
      <c r="DT238" s="18">
        <f>Source!EM97</f>
        <v>11181.46</v>
      </c>
      <c r="DU238" s="18">
        <f>Source!EK97+Source!EL97</f>
        <v>449068.25</v>
      </c>
      <c r="DV238" s="18"/>
      <c r="DW238" s="18">
        <f>Source!ES97</f>
        <v>0</v>
      </c>
      <c r="DX238" s="18">
        <f>Source!ET97</f>
        <v>0</v>
      </c>
      <c r="DY238" s="18">
        <f>Source!EU97</f>
        <v>0</v>
      </c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>
        <f>Source!DM97</f>
        <v>146.27951000000002</v>
      </c>
      <c r="EU238" s="18">
        <f>Source!DN97</f>
        <v>14.543079999999998</v>
      </c>
      <c r="EV238" s="18">
        <f t="shared" ref="EV238:FQ238" si="0">SUM(GJ46:GJ237)</f>
        <v>54514.329999999994</v>
      </c>
      <c r="EW238" s="18">
        <f t="shared" si="0"/>
        <v>1414.5200000000002</v>
      </c>
      <c r="EX238" s="18">
        <f t="shared" si="0"/>
        <v>1496.4399999999998</v>
      </c>
      <c r="EY238" s="18">
        <f t="shared" si="0"/>
        <v>183.82</v>
      </c>
      <c r="EZ238" s="18">
        <f t="shared" si="0"/>
        <v>51603.369999999995</v>
      </c>
      <c r="FA238" s="18">
        <f t="shared" si="0"/>
        <v>0</v>
      </c>
      <c r="FB238" s="18">
        <f t="shared" si="0"/>
        <v>51603.369999999995</v>
      </c>
      <c r="FC238" s="18">
        <f t="shared" si="0"/>
        <v>51603.369999999995</v>
      </c>
      <c r="FD238" s="18">
        <f t="shared" si="0"/>
        <v>0</v>
      </c>
      <c r="FE238" s="18">
        <f t="shared" si="0"/>
        <v>51603.369999999995</v>
      </c>
      <c r="FF238" s="18">
        <f t="shared" si="0"/>
        <v>0</v>
      </c>
      <c r="FG238" s="18">
        <f t="shared" si="0"/>
        <v>0</v>
      </c>
      <c r="FH238" s="18">
        <f t="shared" si="0"/>
        <v>0</v>
      </c>
      <c r="FI238" s="18">
        <f t="shared" si="0"/>
        <v>0</v>
      </c>
      <c r="FJ238" s="18">
        <f t="shared" si="0"/>
        <v>0</v>
      </c>
      <c r="FK238" s="18">
        <f t="shared" si="0"/>
        <v>1363.92</v>
      </c>
      <c r="FL238" s="18">
        <f t="shared" si="0"/>
        <v>860.57999999999993</v>
      </c>
      <c r="FM238" s="18">
        <f t="shared" si="0"/>
        <v>56738.829999999994</v>
      </c>
      <c r="FN238" s="18">
        <f t="shared" si="0"/>
        <v>53560.789999999994</v>
      </c>
      <c r="FO238" s="18">
        <f t="shared" si="0"/>
        <v>2197.42</v>
      </c>
      <c r="FP238" s="18">
        <f t="shared" si="0"/>
        <v>0</v>
      </c>
      <c r="FQ238" s="18">
        <f t="shared" si="0"/>
        <v>980.61999999999989</v>
      </c>
      <c r="FR238" s="18">
        <f>FN238+FO238</f>
        <v>55758.209999999992</v>
      </c>
      <c r="FS238" s="18">
        <f>SUM(HG46:HG237)</f>
        <v>0</v>
      </c>
      <c r="FT238" s="18">
        <f>SUM(HH46:HH237)</f>
        <v>0</v>
      </c>
      <c r="FU238" s="18">
        <f>SUM(HI46:HI237)</f>
        <v>0</v>
      </c>
      <c r="FV238" s="18">
        <f>SUM(HJ46:HJ237)</f>
        <v>0</v>
      </c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H239" s="148"/>
      <c r="I239" s="148"/>
      <c r="J239" s="148"/>
      <c r="K239" s="148"/>
    </row>
    <row r="240" spans="1:255" x14ac:dyDescent="0.2">
      <c r="C240" s="19" t="s">
        <v>179</v>
      </c>
      <c r="D240" s="19"/>
      <c r="E240" s="19"/>
      <c r="F240" s="19"/>
      <c r="G240" s="19"/>
      <c r="H240" s="95">
        <f>EV238</f>
        <v>54514.329999999994</v>
      </c>
      <c r="I240" s="95"/>
      <c r="J240" s="95">
        <f>CY238</f>
        <v>428841.81</v>
      </c>
      <c r="K240" s="149"/>
    </row>
    <row r="241" spans="3:11" x14ac:dyDescent="0.2">
      <c r="C241" s="19" t="s">
        <v>516</v>
      </c>
      <c r="D241" s="19"/>
      <c r="E241" s="19"/>
      <c r="F241" s="19"/>
      <c r="G241" s="19"/>
      <c r="H241" s="96"/>
      <c r="I241" s="96"/>
      <c r="J241" s="96"/>
      <c r="K241" s="148"/>
    </row>
    <row r="242" spans="3:11" x14ac:dyDescent="0.2">
      <c r="C242" s="19" t="s">
        <v>517</v>
      </c>
      <c r="D242" s="19"/>
      <c r="E242" s="19"/>
      <c r="F242" s="19"/>
      <c r="G242" s="19"/>
      <c r="H242" s="95">
        <f>EW238</f>
        <v>1414.5200000000002</v>
      </c>
      <c r="I242" s="95"/>
      <c r="J242" s="95">
        <f>CZ238</f>
        <v>23111.03</v>
      </c>
      <c r="K242" s="149"/>
    </row>
    <row r="243" spans="3:11" x14ac:dyDescent="0.2">
      <c r="C243" s="19" t="s">
        <v>518</v>
      </c>
      <c r="D243" s="19"/>
      <c r="E243" s="19"/>
      <c r="F243" s="19"/>
      <c r="G243" s="19"/>
      <c r="H243" s="95">
        <f>EX238</f>
        <v>1496.4399999999998</v>
      </c>
      <c r="I243" s="95"/>
      <c r="J243" s="95">
        <f>DA238</f>
        <v>18705.48</v>
      </c>
      <c r="K243" s="149"/>
    </row>
    <row r="244" spans="3:11" x14ac:dyDescent="0.2">
      <c r="C244" s="19" t="s">
        <v>519</v>
      </c>
      <c r="D244" s="19"/>
      <c r="E244" s="19"/>
      <c r="F244" s="19"/>
      <c r="G244" s="19"/>
      <c r="H244" s="95">
        <f>EZ238</f>
        <v>51603.369999999995</v>
      </c>
      <c r="I244" s="95"/>
      <c r="J244" s="95">
        <f>DC238</f>
        <v>387025.3</v>
      </c>
      <c r="K244" s="149"/>
    </row>
    <row r="245" spans="3:11" x14ac:dyDescent="0.2">
      <c r="C245" s="19"/>
      <c r="D245" s="19"/>
      <c r="E245" s="19"/>
      <c r="F245" s="19"/>
      <c r="G245" s="19"/>
      <c r="H245" s="96"/>
      <c r="I245" s="96"/>
      <c r="J245" s="96"/>
      <c r="K245" s="148"/>
    </row>
    <row r="246" spans="3:11" x14ac:dyDescent="0.2">
      <c r="C246" s="19" t="s">
        <v>520</v>
      </c>
      <c r="D246" s="19"/>
      <c r="E246" s="19"/>
      <c r="F246" s="19"/>
      <c r="G246" s="19"/>
      <c r="H246" s="95">
        <f>FK238</f>
        <v>1363.92</v>
      </c>
      <c r="I246" s="95"/>
      <c r="J246" s="95">
        <f>DN238</f>
        <v>19697.34</v>
      </c>
      <c r="K246" s="149"/>
    </row>
    <row r="247" spans="3:11" x14ac:dyDescent="0.2">
      <c r="C247" s="19" t="s">
        <v>521</v>
      </c>
      <c r="D247" s="19"/>
      <c r="E247" s="19"/>
      <c r="F247" s="19"/>
      <c r="G247" s="19"/>
      <c r="H247" s="95">
        <f>FL238</f>
        <v>860.57999999999993</v>
      </c>
      <c r="I247" s="95"/>
      <c r="J247" s="95">
        <f>DO238</f>
        <v>11710.56</v>
      </c>
      <c r="K247" s="149"/>
    </row>
    <row r="248" spans="3:11" x14ac:dyDescent="0.2">
      <c r="C248" s="19" t="s">
        <v>522</v>
      </c>
      <c r="D248" s="19"/>
      <c r="E248" s="19"/>
      <c r="F248" s="19"/>
      <c r="G248" s="19"/>
      <c r="H248" s="95">
        <f>FM238</f>
        <v>56738.829999999994</v>
      </c>
      <c r="I248" s="95"/>
      <c r="J248" s="95">
        <f>DP238</f>
        <v>460249.71</v>
      </c>
      <c r="K248" s="149"/>
    </row>
    <row r="249" spans="3:11" x14ac:dyDescent="0.2">
      <c r="C249" s="19" t="s">
        <v>523</v>
      </c>
      <c r="D249" s="19"/>
      <c r="E249" s="19"/>
      <c r="F249" s="19"/>
      <c r="G249" s="19"/>
      <c r="H249" s="96"/>
      <c r="I249" s="96"/>
      <c r="J249" s="96"/>
      <c r="K249" s="148"/>
    </row>
    <row r="250" spans="3:11" x14ac:dyDescent="0.2">
      <c r="C250" s="19" t="s">
        <v>524</v>
      </c>
      <c r="D250" s="19"/>
      <c r="E250" s="19"/>
      <c r="F250" s="19"/>
      <c r="G250" s="19"/>
      <c r="H250" s="95">
        <f>FN238</f>
        <v>53560.789999999994</v>
      </c>
      <c r="I250" s="95"/>
      <c r="J250" s="95">
        <f>DQ238</f>
        <v>416963.97</v>
      </c>
      <c r="K250" s="149"/>
    </row>
    <row r="251" spans="3:11" x14ac:dyDescent="0.2">
      <c r="C251" s="19" t="s">
        <v>525</v>
      </c>
      <c r="D251" s="19"/>
      <c r="E251" s="19"/>
      <c r="F251" s="19"/>
      <c r="G251" s="19"/>
      <c r="H251" s="95">
        <f>FO238</f>
        <v>2197.42</v>
      </c>
      <c r="I251" s="95"/>
      <c r="J251" s="95">
        <f>DR238</f>
        <v>32104.28</v>
      </c>
      <c r="K251" s="149"/>
    </row>
    <row r="252" spans="3:11" hidden="1" x14ac:dyDescent="0.2">
      <c r="C252" s="19" t="s">
        <v>526</v>
      </c>
      <c r="D252" s="19"/>
      <c r="E252" s="19"/>
      <c r="F252" s="19"/>
      <c r="G252" s="19"/>
      <c r="H252" s="95">
        <f>FP238</f>
        <v>0</v>
      </c>
      <c r="I252" s="95"/>
      <c r="J252" s="95">
        <f>DS238</f>
        <v>0</v>
      </c>
      <c r="K252" s="149"/>
    </row>
    <row r="253" spans="3:11" x14ac:dyDescent="0.2">
      <c r="C253" s="19" t="s">
        <v>527</v>
      </c>
      <c r="D253" s="19"/>
      <c r="E253" s="19"/>
      <c r="F253" s="19"/>
      <c r="G253" s="19"/>
      <c r="H253" s="95">
        <f>FQ238</f>
        <v>980.61999999999989</v>
      </c>
      <c r="I253" s="95"/>
      <c r="J253" s="95">
        <f>DT238</f>
        <v>11181.46</v>
      </c>
      <c r="K253" s="149"/>
    </row>
    <row r="254" spans="3:11" x14ac:dyDescent="0.2">
      <c r="C254" s="19"/>
      <c r="D254" s="19"/>
      <c r="E254" s="19"/>
      <c r="F254" s="19"/>
      <c r="G254" s="19"/>
      <c r="H254" s="96"/>
      <c r="I254" s="96"/>
      <c r="J254" s="96"/>
      <c r="K254" s="148"/>
    </row>
    <row r="255" spans="3:11" x14ac:dyDescent="0.2">
      <c r="C255" s="19" t="s">
        <v>528</v>
      </c>
      <c r="D255" s="19"/>
      <c r="E255" s="19"/>
      <c r="F255" s="19"/>
      <c r="G255" s="19"/>
      <c r="H255" s="95">
        <f>H248</f>
        <v>56738.829999999994</v>
      </c>
      <c r="I255" s="95"/>
      <c r="J255" s="95">
        <f>J248</f>
        <v>460249.71</v>
      </c>
      <c r="K255" s="149"/>
    </row>
    <row r="256" spans="3:11" hidden="1" x14ac:dyDescent="0.2">
      <c r="C256" s="19" t="s">
        <v>529</v>
      </c>
      <c r="D256" s="19"/>
      <c r="E256" s="76">
        <v>18</v>
      </c>
      <c r="F256" s="77" t="s">
        <v>480</v>
      </c>
      <c r="G256" s="19"/>
      <c r="H256" s="19"/>
      <c r="I256" s="19"/>
      <c r="J256" s="95">
        <f>ROUND(J255*E256/100,2)</f>
        <v>82844.95</v>
      </c>
      <c r="K256" s="150"/>
    </row>
    <row r="257" spans="1:255" hidden="1" x14ac:dyDescent="0.2">
      <c r="C257" s="19" t="s">
        <v>530</v>
      </c>
      <c r="D257" s="19"/>
      <c r="E257" s="19"/>
      <c r="F257" s="19"/>
      <c r="G257" s="19"/>
      <c r="H257" s="19"/>
      <c r="I257" s="19"/>
      <c r="J257" s="95">
        <f>J256+J255</f>
        <v>543094.66</v>
      </c>
      <c r="K257" s="149"/>
    </row>
    <row r="258" spans="1:255" x14ac:dyDescent="0.2">
      <c r="C258" s="19"/>
      <c r="D258" s="19"/>
      <c r="E258" s="19"/>
      <c r="F258" s="19"/>
      <c r="G258" s="19"/>
      <c r="H258" s="19"/>
      <c r="I258" s="19"/>
      <c r="J258" s="96"/>
      <c r="K258" s="148"/>
    </row>
    <row r="259" spans="1:255" hidden="1" outlineLevel="1" x14ac:dyDescent="0.2">
      <c r="C259" s="19"/>
      <c r="D259" s="19"/>
      <c r="E259" s="19"/>
      <c r="F259" s="19"/>
      <c r="G259" s="19"/>
      <c r="H259" s="19"/>
      <c r="I259" s="19"/>
      <c r="J259" s="19"/>
    </row>
    <row r="260" spans="1:255" hidden="1" outlineLevel="1" x14ac:dyDescent="0.2"/>
    <row r="261" spans="1:255" hidden="1" outlineLevel="1" x14ac:dyDescent="0.2">
      <c r="A261" s="78" t="s">
        <v>531</v>
      </c>
      <c r="B261" s="78"/>
      <c r="C261" s="83"/>
      <c r="D261" s="83"/>
      <c r="E261" s="83"/>
      <c r="F261" s="83"/>
      <c r="G261" s="79"/>
      <c r="H261" s="79"/>
      <c r="I261" s="83"/>
      <c r="J261" s="83"/>
      <c r="BY261" s="80">
        <f>C261</f>
        <v>0</v>
      </c>
      <c r="BZ261" s="80">
        <f>I261</f>
        <v>0</v>
      </c>
      <c r="IU261" s="18"/>
    </row>
    <row r="262" spans="1:255" s="82" customFormat="1" ht="11.25" hidden="1" outlineLevel="1" x14ac:dyDescent="0.2">
      <c r="A262" s="81"/>
      <c r="B262" s="81"/>
      <c r="C262" s="84" t="s">
        <v>532</v>
      </c>
      <c r="D262" s="84"/>
      <c r="E262" s="84"/>
      <c r="F262" s="84"/>
      <c r="G262" s="84"/>
      <c r="H262" s="84"/>
      <c r="I262" s="84" t="s">
        <v>533</v>
      </c>
      <c r="J262" s="84"/>
    </row>
    <row r="263" spans="1:255" hidden="1" outlineLevel="1" x14ac:dyDescent="0.2">
      <c r="A263" s="151"/>
      <c r="B263" s="151"/>
      <c r="C263" s="151"/>
      <c r="D263" s="151"/>
      <c r="E263" s="151"/>
      <c r="F263" s="151"/>
      <c r="G263" s="152" t="s">
        <v>534</v>
      </c>
      <c r="H263" s="151"/>
      <c r="I263" s="151"/>
      <c r="J263" s="151"/>
    </row>
    <row r="264" spans="1:255" hidden="1" outlineLevel="1" x14ac:dyDescent="0.2">
      <c r="A264" s="78" t="s">
        <v>535</v>
      </c>
      <c r="B264" s="78"/>
      <c r="C264" s="83"/>
      <c r="D264" s="83"/>
      <c r="E264" s="83"/>
      <c r="F264" s="83"/>
      <c r="G264" s="79"/>
      <c r="H264" s="79"/>
      <c r="I264" s="83"/>
      <c r="J264" s="83"/>
      <c r="BY264" s="80">
        <f>C264</f>
        <v>0</v>
      </c>
      <c r="BZ264" s="80">
        <f>I264</f>
        <v>0</v>
      </c>
      <c r="IU264" s="18"/>
    </row>
    <row r="265" spans="1:255" s="82" customFormat="1" ht="11.25" hidden="1" outlineLevel="1" x14ac:dyDescent="0.2">
      <c r="A265" s="81"/>
      <c r="B265" s="81"/>
      <c r="C265" s="84" t="s">
        <v>532</v>
      </c>
      <c r="D265" s="84"/>
      <c r="E265" s="84"/>
      <c r="F265" s="84"/>
      <c r="G265" s="84"/>
      <c r="H265" s="84"/>
      <c r="I265" s="84" t="s">
        <v>533</v>
      </c>
      <c r="J265" s="84"/>
    </row>
    <row r="266" spans="1:255" hidden="1" outlineLevel="1" x14ac:dyDescent="0.2">
      <c r="A266" s="151"/>
      <c r="B266" s="151"/>
      <c r="C266" s="151"/>
      <c r="D266" s="151"/>
      <c r="E266" s="151"/>
      <c r="F266" s="151"/>
      <c r="G266" s="152" t="s">
        <v>534</v>
      </c>
      <c r="H266" s="151"/>
      <c r="I266" s="151"/>
      <c r="J266" s="151"/>
    </row>
    <row r="267" spans="1:255" collapsed="1" x14ac:dyDescent="0.2"/>
    <row r="268" spans="1:255" outlineLevel="1" x14ac:dyDescent="0.2"/>
    <row r="269" spans="1:255" outlineLevel="1" x14ac:dyDescent="0.2"/>
    <row r="270" spans="1:255" outlineLevel="1" x14ac:dyDescent="0.2">
      <c r="A270" s="78" t="s">
        <v>536</v>
      </c>
      <c r="B270" s="78"/>
      <c r="C270" s="83"/>
      <c r="D270" s="83"/>
      <c r="E270" s="83"/>
      <c r="F270" s="83"/>
      <c r="G270" s="79"/>
      <c r="H270" s="79"/>
      <c r="I270" s="83"/>
      <c r="J270" s="83"/>
      <c r="BY270" s="80">
        <f>C270</f>
        <v>0</v>
      </c>
      <c r="BZ270" s="80">
        <f>I270</f>
        <v>0</v>
      </c>
      <c r="IU270" s="18"/>
    </row>
    <row r="271" spans="1:255" s="82" customFormat="1" ht="11.25" outlineLevel="1" x14ac:dyDescent="0.2">
      <c r="A271" s="81"/>
      <c r="B271" s="81"/>
      <c r="C271" s="84" t="s">
        <v>532</v>
      </c>
      <c r="D271" s="84"/>
      <c r="E271" s="84"/>
      <c r="F271" s="84"/>
      <c r="G271" s="84"/>
      <c r="H271" s="84"/>
      <c r="I271" s="84" t="s">
        <v>533</v>
      </c>
      <c r="J271" s="84"/>
    </row>
    <row r="272" spans="1:255" outlineLevel="1" x14ac:dyDescent="0.2">
      <c r="A272" s="151"/>
      <c r="B272" s="151"/>
      <c r="C272" s="151"/>
      <c r="D272" s="151"/>
      <c r="E272" s="151"/>
      <c r="F272" s="151"/>
      <c r="G272" s="152" t="s">
        <v>534</v>
      </c>
      <c r="H272" s="151"/>
      <c r="I272" s="151"/>
      <c r="J272" s="151"/>
    </row>
    <row r="273" spans="1:255" outlineLevel="1" x14ac:dyDescent="0.2">
      <c r="A273" s="78" t="s">
        <v>537</v>
      </c>
      <c r="B273" s="78"/>
      <c r="C273" s="83"/>
      <c r="D273" s="83"/>
      <c r="E273" s="83"/>
      <c r="F273" s="83"/>
      <c r="G273" s="79"/>
      <c r="H273" s="79"/>
      <c r="I273" s="83"/>
      <c r="J273" s="83"/>
      <c r="BY273" s="80">
        <f>C273</f>
        <v>0</v>
      </c>
      <c r="BZ273" s="80">
        <f>I273</f>
        <v>0</v>
      </c>
      <c r="IU273" s="18"/>
    </row>
    <row r="274" spans="1:255" s="82" customFormat="1" ht="11.25" outlineLevel="1" x14ac:dyDescent="0.2">
      <c r="A274" s="81"/>
      <c r="B274" s="81"/>
      <c r="C274" s="84" t="s">
        <v>532</v>
      </c>
      <c r="D274" s="84"/>
      <c r="E274" s="84"/>
      <c r="F274" s="84"/>
      <c r="G274" s="84"/>
      <c r="H274" s="84"/>
      <c r="I274" s="84" t="s">
        <v>533</v>
      </c>
      <c r="J274" s="84"/>
    </row>
    <row r="275" spans="1:255" outlineLevel="1" x14ac:dyDescent="0.2">
      <c r="A275" s="151"/>
      <c r="B275" s="151"/>
      <c r="C275" s="151"/>
      <c r="D275" s="151"/>
      <c r="E275" s="151"/>
      <c r="F275" s="151"/>
      <c r="G275" s="152" t="s">
        <v>534</v>
      </c>
      <c r="H275" s="151"/>
      <c r="I275" s="151"/>
      <c r="J275" s="151"/>
    </row>
    <row r="277" spans="1:255" x14ac:dyDescent="0.2">
      <c r="Y277" s="18">
        <v>999</v>
      </c>
      <c r="Z277" s="18" t="s">
        <v>538</v>
      </c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18"/>
      <c r="FP277" s="18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  <c r="HB277" s="18"/>
      <c r="HC277" s="18"/>
      <c r="HD277" s="18"/>
      <c r="HE277" s="18"/>
      <c r="HF277" s="18"/>
      <c r="HG277" s="18"/>
      <c r="HH277" s="18"/>
      <c r="HI277" s="18"/>
      <c r="HJ277" s="18"/>
      <c r="HK277" s="18"/>
      <c r="HL277" s="18"/>
      <c r="HM277" s="18"/>
      <c r="HN277" s="18"/>
      <c r="HO277" s="18"/>
      <c r="HP277" s="18"/>
      <c r="HQ277" s="18"/>
      <c r="HR277" s="18"/>
      <c r="HS277" s="18"/>
      <c r="HT277" s="18"/>
      <c r="HU277" s="18"/>
      <c r="HV277" s="18"/>
      <c r="HW277" s="18"/>
      <c r="HX277" s="18"/>
      <c r="HY277" s="18"/>
      <c r="HZ277" s="18"/>
      <c r="IA277" s="18"/>
      <c r="IB277" s="18"/>
      <c r="IC277" s="18"/>
      <c r="ID277" s="18"/>
      <c r="IE277" s="18"/>
      <c r="IF277" s="18"/>
      <c r="IG277" s="18"/>
      <c r="IH277" s="18"/>
      <c r="II277" s="18"/>
      <c r="IJ277" s="18"/>
      <c r="IK277" s="18"/>
      <c r="IL277" s="18"/>
      <c r="IM277" s="18"/>
      <c r="IN277" s="18"/>
      <c r="IO277" s="18"/>
      <c r="IP277" s="18"/>
      <c r="IQ277" s="18"/>
      <c r="IR277" s="18"/>
      <c r="IS277" s="18"/>
      <c r="IT277" s="18"/>
      <c r="IU277" s="18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5:I95"/>
    <mergeCell ref="J95:K95"/>
    <mergeCell ref="H101:I101"/>
    <mergeCell ref="J101:K101"/>
    <mergeCell ref="H109:I109"/>
    <mergeCell ref="J109:K109"/>
    <mergeCell ref="H73:I73"/>
    <mergeCell ref="J73:K73"/>
    <mergeCell ref="H81:I81"/>
    <mergeCell ref="J81:K81"/>
    <mergeCell ref="H89:I89"/>
    <mergeCell ref="J89:K89"/>
    <mergeCell ref="H135:I135"/>
    <mergeCell ref="J135:K135"/>
    <mergeCell ref="H143:I143"/>
    <mergeCell ref="J143:K143"/>
    <mergeCell ref="H151:I151"/>
    <mergeCell ref="J151:K151"/>
    <mergeCell ref="H115:I115"/>
    <mergeCell ref="J115:K115"/>
    <mergeCell ref="H121:I121"/>
    <mergeCell ref="J121:K121"/>
    <mergeCell ref="H127:I127"/>
    <mergeCell ref="J127:K127"/>
    <mergeCell ref="H180:I180"/>
    <mergeCell ref="J180:K180"/>
    <mergeCell ref="H186:I186"/>
    <mergeCell ref="J186:K186"/>
    <mergeCell ref="H192:I192"/>
    <mergeCell ref="J192:K192"/>
    <mergeCell ref="H158:I158"/>
    <mergeCell ref="J158:K158"/>
    <mergeCell ref="H166:I166"/>
    <mergeCell ref="J166:K166"/>
    <mergeCell ref="H174:I174"/>
    <mergeCell ref="J174:K174"/>
    <mergeCell ref="H204:I204"/>
    <mergeCell ref="J204:K204"/>
    <mergeCell ref="H207:I207"/>
    <mergeCell ref="J207:K207"/>
    <mergeCell ref="H210:I210"/>
    <mergeCell ref="J210:K210"/>
    <mergeCell ref="H195:I195"/>
    <mergeCell ref="J195:K195"/>
    <mergeCell ref="H198:I198"/>
    <mergeCell ref="J198:K198"/>
    <mergeCell ref="H201:I201"/>
    <mergeCell ref="J201:K201"/>
    <mergeCell ref="H222:I222"/>
    <mergeCell ref="J222:K222"/>
    <mergeCell ref="H225:I225"/>
    <mergeCell ref="J225:K225"/>
    <mergeCell ref="H228:I228"/>
    <mergeCell ref="J228:K228"/>
    <mergeCell ref="H213:I213"/>
    <mergeCell ref="J213:K213"/>
    <mergeCell ref="H216:I216"/>
    <mergeCell ref="J216:K216"/>
    <mergeCell ref="H219:I219"/>
    <mergeCell ref="J219:K219"/>
    <mergeCell ref="H238:I238"/>
    <mergeCell ref="J238:K238"/>
    <mergeCell ref="H239:I239"/>
    <mergeCell ref="J239:K239"/>
    <mergeCell ref="H240:I240"/>
    <mergeCell ref="J240:K240"/>
    <mergeCell ref="H231:I231"/>
    <mergeCell ref="J231:K231"/>
    <mergeCell ref="H234:I234"/>
    <mergeCell ref="J234:K234"/>
    <mergeCell ref="H237:I237"/>
    <mergeCell ref="J237:K237"/>
    <mergeCell ref="H244:I244"/>
    <mergeCell ref="J244:K244"/>
    <mergeCell ref="H245:I245"/>
    <mergeCell ref="J245:K245"/>
    <mergeCell ref="H246:I246"/>
    <mergeCell ref="J246:K246"/>
    <mergeCell ref="H241:I241"/>
    <mergeCell ref="J241:K241"/>
    <mergeCell ref="H242:I242"/>
    <mergeCell ref="J242:K242"/>
    <mergeCell ref="H243:I243"/>
    <mergeCell ref="J243:K243"/>
    <mergeCell ref="H250:I250"/>
    <mergeCell ref="J250:K250"/>
    <mergeCell ref="H251:I251"/>
    <mergeCell ref="J251:K251"/>
    <mergeCell ref="H252:I252"/>
    <mergeCell ref="J252:K252"/>
    <mergeCell ref="H247:I247"/>
    <mergeCell ref="J247:K247"/>
    <mergeCell ref="H248:I248"/>
    <mergeCell ref="J248:K248"/>
    <mergeCell ref="H249:I249"/>
    <mergeCell ref="J249:K249"/>
    <mergeCell ref="J256:K256"/>
    <mergeCell ref="J257:K257"/>
    <mergeCell ref="J258:K258"/>
    <mergeCell ref="C261:F261"/>
    <mergeCell ref="I261:J261"/>
    <mergeCell ref="C262:H262"/>
    <mergeCell ref="I262:J262"/>
    <mergeCell ref="H253:I253"/>
    <mergeCell ref="J253:K253"/>
    <mergeCell ref="H254:I254"/>
    <mergeCell ref="J254:K254"/>
    <mergeCell ref="H255:I255"/>
    <mergeCell ref="J255:K255"/>
    <mergeCell ref="C271:H271"/>
    <mergeCell ref="I271:J271"/>
    <mergeCell ref="C273:F273"/>
    <mergeCell ref="I273:J273"/>
    <mergeCell ref="C274:H274"/>
    <mergeCell ref="I274:J274"/>
    <mergeCell ref="C264:F264"/>
    <mergeCell ref="I264:J264"/>
    <mergeCell ref="C265:H265"/>
    <mergeCell ref="I265:J265"/>
    <mergeCell ref="C270:F270"/>
    <mergeCell ref="I270:J270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419</v>
      </c>
    </row>
    <row r="6" spans="1:133" x14ac:dyDescent="0.2">
      <c r="G6">
        <v>10</v>
      </c>
      <c r="H6" t="s">
        <v>415</v>
      </c>
    </row>
    <row r="7" spans="1:133" x14ac:dyDescent="0.2">
      <c r="G7">
        <v>2</v>
      </c>
      <c r="H7" t="s">
        <v>416</v>
      </c>
    </row>
    <row r="8" spans="1:133" x14ac:dyDescent="0.2">
      <c r="G8">
        <f>IF((Source!AR97&lt;&gt;'1.Смета.или.Акт'!P238),0,1)</f>
        <v>0</v>
      </c>
      <c r="H8" t="s">
        <v>514</v>
      </c>
    </row>
    <row r="9" spans="1:133" x14ac:dyDescent="0.2">
      <c r="G9" s="11" t="s">
        <v>417</v>
      </c>
      <c r="H9" t="s">
        <v>418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КТП 1х160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54514.13</v>
      </c>
      <c r="P18" s="3">
        <f t="shared" si="1"/>
        <v>51603.37</v>
      </c>
      <c r="Q18" s="3">
        <f t="shared" si="1"/>
        <v>1496.41</v>
      </c>
      <c r="R18" s="3">
        <f t="shared" si="1"/>
        <v>183.81</v>
      </c>
      <c r="S18" s="3">
        <f t="shared" si="1"/>
        <v>1414.35</v>
      </c>
      <c r="T18" s="3">
        <f t="shared" si="1"/>
        <v>0</v>
      </c>
      <c r="U18" s="3">
        <f t="shared" si="1"/>
        <v>146.27951000000002</v>
      </c>
      <c r="V18" s="3">
        <f t="shared" si="1"/>
        <v>14.543079999999998</v>
      </c>
      <c r="W18" s="3">
        <f t="shared" si="1"/>
        <v>0</v>
      </c>
      <c r="X18" s="3">
        <f t="shared" si="1"/>
        <v>1363.75</v>
      </c>
      <c r="Y18" s="3">
        <f t="shared" si="1"/>
        <v>860.47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56738.35</v>
      </c>
      <c r="AS18" s="3">
        <f t="shared" si="1"/>
        <v>53560.79</v>
      </c>
      <c r="AT18" s="3">
        <f t="shared" si="1"/>
        <v>2196.94</v>
      </c>
      <c r="AU18" s="3">
        <f t="shared" ref="AU18:BZ18" si="2">AU126</f>
        <v>980.62</v>
      </c>
      <c r="AV18" s="3">
        <f t="shared" si="2"/>
        <v>51603.37</v>
      </c>
      <c r="AW18" s="3">
        <f t="shared" si="2"/>
        <v>51603.37</v>
      </c>
      <c r="AX18" s="3">
        <f t="shared" si="2"/>
        <v>0</v>
      </c>
      <c r="AY18" s="3">
        <f t="shared" si="2"/>
        <v>51603.37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428841.81</v>
      </c>
      <c r="DH18" s="4">
        <f t="shared" si="4"/>
        <v>387025.3</v>
      </c>
      <c r="DI18" s="4">
        <f t="shared" si="4"/>
        <v>18705.48</v>
      </c>
      <c r="DJ18" s="4">
        <f t="shared" si="4"/>
        <v>3363.8</v>
      </c>
      <c r="DK18" s="4">
        <f t="shared" si="4"/>
        <v>23111.03</v>
      </c>
      <c r="DL18" s="4">
        <f t="shared" si="4"/>
        <v>0</v>
      </c>
      <c r="DM18" s="4">
        <f t="shared" si="4"/>
        <v>146.27951000000002</v>
      </c>
      <c r="DN18" s="4">
        <f t="shared" si="4"/>
        <v>14.543079999999998</v>
      </c>
      <c r="DO18" s="4">
        <f t="shared" si="4"/>
        <v>0</v>
      </c>
      <c r="DP18" s="4">
        <f t="shared" si="4"/>
        <v>19697.34</v>
      </c>
      <c r="DQ18" s="4">
        <f t="shared" si="4"/>
        <v>11710.56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460249.71</v>
      </c>
      <c r="EK18" s="4">
        <f t="shared" si="4"/>
        <v>416963.97</v>
      </c>
      <c r="EL18" s="4">
        <f t="shared" si="4"/>
        <v>32104.28</v>
      </c>
      <c r="EM18" s="4">
        <f t="shared" ref="EM18:FR18" si="5">EM126</f>
        <v>11181.46</v>
      </c>
      <c r="EN18" s="4">
        <f t="shared" si="5"/>
        <v>387025.3</v>
      </c>
      <c r="EO18" s="4">
        <f t="shared" si="5"/>
        <v>387025.3</v>
      </c>
      <c r="EP18" s="4">
        <f t="shared" si="5"/>
        <v>0</v>
      </c>
      <c r="EQ18" s="4">
        <f t="shared" si="5"/>
        <v>387025.3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54514.13</v>
      </c>
      <c r="P22" s="3">
        <f t="shared" si="8"/>
        <v>51603.37</v>
      </c>
      <c r="Q22" s="3">
        <f t="shared" si="8"/>
        <v>1496.41</v>
      </c>
      <c r="R22" s="3">
        <f t="shared" si="8"/>
        <v>183.81</v>
      </c>
      <c r="S22" s="3">
        <f t="shared" si="8"/>
        <v>1414.35</v>
      </c>
      <c r="T22" s="3">
        <f t="shared" si="8"/>
        <v>0</v>
      </c>
      <c r="U22" s="3">
        <f t="shared" si="8"/>
        <v>146.27951000000002</v>
      </c>
      <c r="V22" s="3">
        <f t="shared" si="8"/>
        <v>14.543079999999998</v>
      </c>
      <c r="W22" s="3">
        <f t="shared" si="8"/>
        <v>0</v>
      </c>
      <c r="X22" s="3">
        <f t="shared" si="8"/>
        <v>1363.75</v>
      </c>
      <c r="Y22" s="3">
        <f t="shared" si="8"/>
        <v>860.47</v>
      </c>
      <c r="Z22" s="3">
        <f t="shared" si="8"/>
        <v>0</v>
      </c>
      <c r="AA22" s="3">
        <f t="shared" si="8"/>
        <v>0</v>
      </c>
      <c r="AB22" s="3">
        <f t="shared" si="8"/>
        <v>54514.13</v>
      </c>
      <c r="AC22" s="3">
        <f t="shared" si="8"/>
        <v>51603.37</v>
      </c>
      <c r="AD22" s="3">
        <f t="shared" si="8"/>
        <v>1496.41</v>
      </c>
      <c r="AE22" s="3">
        <f t="shared" si="8"/>
        <v>183.81</v>
      </c>
      <c r="AF22" s="3">
        <f t="shared" si="8"/>
        <v>1414.35</v>
      </c>
      <c r="AG22" s="3">
        <f t="shared" si="8"/>
        <v>0</v>
      </c>
      <c r="AH22" s="3">
        <f t="shared" si="8"/>
        <v>146.27951000000002</v>
      </c>
      <c r="AI22" s="3">
        <f t="shared" si="8"/>
        <v>14.543079999999998</v>
      </c>
      <c r="AJ22" s="3">
        <f t="shared" si="8"/>
        <v>0</v>
      </c>
      <c r="AK22" s="3">
        <f t="shared" si="8"/>
        <v>1363.75</v>
      </c>
      <c r="AL22" s="3">
        <f t="shared" si="8"/>
        <v>860.47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56738.35</v>
      </c>
      <c r="AS22" s="3">
        <f t="shared" si="8"/>
        <v>53560.79</v>
      </c>
      <c r="AT22" s="3">
        <f t="shared" si="8"/>
        <v>2196.94</v>
      </c>
      <c r="AU22" s="3">
        <f t="shared" ref="AU22:BZ22" si="9">AU97</f>
        <v>980.62</v>
      </c>
      <c r="AV22" s="3">
        <f t="shared" si="9"/>
        <v>51603.37</v>
      </c>
      <c r="AW22" s="3">
        <f t="shared" si="9"/>
        <v>51603.37</v>
      </c>
      <c r="AX22" s="3">
        <f t="shared" si="9"/>
        <v>0</v>
      </c>
      <c r="AY22" s="3">
        <f t="shared" si="9"/>
        <v>51603.37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56738.35</v>
      </c>
      <c r="CB22" s="3">
        <f t="shared" si="10"/>
        <v>53560.79</v>
      </c>
      <c r="CC22" s="3">
        <f t="shared" si="10"/>
        <v>2196.94</v>
      </c>
      <c r="CD22" s="3">
        <f t="shared" si="10"/>
        <v>980.62</v>
      </c>
      <c r="CE22" s="3">
        <f t="shared" si="10"/>
        <v>51603.37</v>
      </c>
      <c r="CF22" s="3">
        <f t="shared" si="10"/>
        <v>51603.37</v>
      </c>
      <c r="CG22" s="3">
        <f t="shared" si="10"/>
        <v>0</v>
      </c>
      <c r="CH22" s="3">
        <f t="shared" si="10"/>
        <v>51603.37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428841.81</v>
      </c>
      <c r="DH22" s="4">
        <f t="shared" si="11"/>
        <v>387025.3</v>
      </c>
      <c r="DI22" s="4">
        <f t="shared" si="11"/>
        <v>18705.48</v>
      </c>
      <c r="DJ22" s="4">
        <f t="shared" si="11"/>
        <v>3363.8</v>
      </c>
      <c r="DK22" s="4">
        <f t="shared" si="11"/>
        <v>23111.03</v>
      </c>
      <c r="DL22" s="4">
        <f t="shared" si="11"/>
        <v>0</v>
      </c>
      <c r="DM22" s="4">
        <f t="shared" si="11"/>
        <v>146.27951000000002</v>
      </c>
      <c r="DN22" s="4">
        <f t="shared" si="11"/>
        <v>14.543079999999998</v>
      </c>
      <c r="DO22" s="4">
        <f t="shared" si="11"/>
        <v>0</v>
      </c>
      <c r="DP22" s="4">
        <f t="shared" si="11"/>
        <v>19697.34</v>
      </c>
      <c r="DQ22" s="4">
        <f t="shared" si="11"/>
        <v>11710.56</v>
      </c>
      <c r="DR22" s="4">
        <f t="shared" si="11"/>
        <v>0</v>
      </c>
      <c r="DS22" s="4">
        <f t="shared" si="11"/>
        <v>0</v>
      </c>
      <c r="DT22" s="4">
        <f t="shared" si="11"/>
        <v>428841.81</v>
      </c>
      <c r="DU22" s="4">
        <f t="shared" si="11"/>
        <v>387025.3</v>
      </c>
      <c r="DV22" s="4">
        <f t="shared" si="11"/>
        <v>18705.48</v>
      </c>
      <c r="DW22" s="4">
        <f t="shared" si="11"/>
        <v>3363.8</v>
      </c>
      <c r="DX22" s="4">
        <f t="shared" si="11"/>
        <v>23111.03</v>
      </c>
      <c r="DY22" s="4">
        <f t="shared" si="11"/>
        <v>0</v>
      </c>
      <c r="DZ22" s="4">
        <f t="shared" si="11"/>
        <v>146.27951000000002</v>
      </c>
      <c r="EA22" s="4">
        <f t="shared" si="11"/>
        <v>14.543079999999998</v>
      </c>
      <c r="EB22" s="4">
        <f t="shared" si="11"/>
        <v>0</v>
      </c>
      <c r="EC22" s="4">
        <f t="shared" si="11"/>
        <v>19697.34</v>
      </c>
      <c r="ED22" s="4">
        <f t="shared" si="11"/>
        <v>11710.56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460249.71</v>
      </c>
      <c r="EK22" s="4">
        <f t="shared" si="11"/>
        <v>416963.97</v>
      </c>
      <c r="EL22" s="4">
        <f t="shared" si="11"/>
        <v>32104.28</v>
      </c>
      <c r="EM22" s="4">
        <f t="shared" ref="EM22:FR22" si="12">EM97</f>
        <v>11181.46</v>
      </c>
      <c r="EN22" s="4">
        <f t="shared" si="12"/>
        <v>387025.3</v>
      </c>
      <c r="EO22" s="4">
        <f t="shared" si="12"/>
        <v>387025.3</v>
      </c>
      <c r="EP22" s="4">
        <f t="shared" si="12"/>
        <v>0</v>
      </c>
      <c r="EQ22" s="4">
        <f t="shared" si="12"/>
        <v>387025.3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460249.71</v>
      </c>
      <c r="FT22" s="4">
        <f t="shared" si="13"/>
        <v>416963.97</v>
      </c>
      <c r="FU22" s="4">
        <f t="shared" si="13"/>
        <v>32104.28</v>
      </c>
      <c r="FV22" s="4">
        <f t="shared" si="13"/>
        <v>11181.46</v>
      </c>
      <c r="FW22" s="4">
        <f t="shared" si="13"/>
        <v>387025.3</v>
      </c>
      <c r="FX22" s="4">
        <f t="shared" si="13"/>
        <v>387025.3</v>
      </c>
      <c r="FY22" s="4">
        <f t="shared" si="13"/>
        <v>0</v>
      </c>
      <c r="FZ22" s="4">
        <f t="shared" si="13"/>
        <v>387025.3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3.5999999999999997E-2</v>
      </c>
      <c r="J24" s="2">
        <v>0</v>
      </c>
      <c r="K24" s="2"/>
      <c r="L24" s="2"/>
      <c r="M24" s="2"/>
      <c r="N24" s="2"/>
      <c r="O24" s="2">
        <f t="shared" ref="O24:O55" si="14">ROUND(CP24,2)</f>
        <v>110.01</v>
      </c>
      <c r="P24" s="2">
        <f t="shared" ref="P24:P55" si="15">ROUND(CQ24*I24,2)</f>
        <v>0</v>
      </c>
      <c r="Q24" s="2">
        <f t="shared" ref="Q24:Q55" si="16">ROUND(CR24*I24,2)</f>
        <v>106.2</v>
      </c>
      <c r="R24" s="2">
        <f t="shared" ref="R24:R55" si="17">ROUND(CS24*I24,2)</f>
        <v>14.34</v>
      </c>
      <c r="S24" s="2">
        <f t="shared" ref="S24:S55" si="18">ROUND(CT24*I24,2)</f>
        <v>3.81</v>
      </c>
      <c r="T24" s="2">
        <f t="shared" ref="T24:T55" si="19">ROUND(CU24*I24,2)</f>
        <v>0</v>
      </c>
      <c r="U24" s="2">
        <f t="shared" ref="U24:U55" si="20">CV24*I24</f>
        <v>0.48851999999999995</v>
      </c>
      <c r="V24" s="2">
        <f t="shared" ref="V24:V55" si="21">CW24*I24</f>
        <v>1.0619999999999998</v>
      </c>
      <c r="W24" s="2">
        <f t="shared" ref="W24:W55" si="22">ROUND(CX24*I24,2)</f>
        <v>0</v>
      </c>
      <c r="X24" s="2">
        <f t="shared" ref="X24:X55" si="23">ROUND(CY24,2)</f>
        <v>17.239999999999998</v>
      </c>
      <c r="Y24" s="2">
        <f t="shared" ref="Y24:Y55" si="24">ROUND(CZ24,2)</f>
        <v>9.08</v>
      </c>
      <c r="Z24" s="2"/>
      <c r="AA24" s="2">
        <v>34575810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110.01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17.242499999999996</v>
      </c>
      <c r="CZ24" s="2">
        <f t="shared" ref="CZ24:CZ55" si="44">(((S24+(R24*IF(0,0,1)))*AU24)/100)</f>
        <v>9.0749999999999993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136.33000000000001</v>
      </c>
      <c r="GN24" s="2">
        <f t="shared" ref="GN24:GN55" si="48">IF(OR(BI24=0,BI24=1),ROUND(O24+X24+Y24+GK24,2),0)</f>
        <v>136.33000000000001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3.5999999999999997E-2</v>
      </c>
      <c r="J25">
        <v>0</v>
      </c>
      <c r="O25">
        <f t="shared" si="14"/>
        <v>1397.23</v>
      </c>
      <c r="P25">
        <f t="shared" si="15"/>
        <v>0</v>
      </c>
      <c r="Q25">
        <f t="shared" si="16"/>
        <v>1327.5</v>
      </c>
      <c r="R25">
        <f t="shared" si="17"/>
        <v>262.41000000000003</v>
      </c>
      <c r="S25">
        <f t="shared" si="18"/>
        <v>69.73</v>
      </c>
      <c r="T25">
        <f t="shared" si="19"/>
        <v>0</v>
      </c>
      <c r="U25">
        <f t="shared" si="20"/>
        <v>0.48851999999999995</v>
      </c>
      <c r="V25">
        <f t="shared" si="21"/>
        <v>1.0619999999999998</v>
      </c>
      <c r="W25">
        <f t="shared" si="22"/>
        <v>0</v>
      </c>
      <c r="X25">
        <f t="shared" si="23"/>
        <v>269.02999999999997</v>
      </c>
      <c r="Y25">
        <f t="shared" si="24"/>
        <v>132.86000000000001</v>
      </c>
      <c r="AA25">
        <v>34575811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398.31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398.31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1397.23</v>
      </c>
      <c r="CQ25">
        <f t="shared" si="35"/>
        <v>0</v>
      </c>
      <c r="CR25">
        <f t="shared" si="36"/>
        <v>36875</v>
      </c>
      <c r="CS25">
        <f t="shared" si="37"/>
        <v>7289.0730000000003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269.03340000000003</v>
      </c>
      <c r="CZ25">
        <f t="shared" si="44"/>
        <v>132.85600000000002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398.31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1799.12</v>
      </c>
      <c r="GN25">
        <f t="shared" si="48"/>
        <v>1799.12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3.5999999999999997E-2</v>
      </c>
      <c r="J26" s="2">
        <v>0</v>
      </c>
      <c r="K26" s="2"/>
      <c r="L26" s="2"/>
      <c r="M26" s="2"/>
      <c r="N26" s="2"/>
      <c r="O26" s="2">
        <f t="shared" si="14"/>
        <v>18.989999999999998</v>
      </c>
      <c r="P26" s="2">
        <f t="shared" si="15"/>
        <v>0</v>
      </c>
      <c r="Q26" s="2">
        <f t="shared" si="16"/>
        <v>18.989999999999998</v>
      </c>
      <c r="R26" s="2">
        <f t="shared" si="17"/>
        <v>3.7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0.31931999999999994</v>
      </c>
      <c r="W26" s="2">
        <f t="shared" si="22"/>
        <v>0</v>
      </c>
      <c r="X26" s="2">
        <f t="shared" si="23"/>
        <v>3.52</v>
      </c>
      <c r="Y26" s="2">
        <f t="shared" si="24"/>
        <v>1.85</v>
      </c>
      <c r="Z26" s="2"/>
      <c r="AA26" s="2">
        <v>34575810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18.989999999999998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3.5150000000000001</v>
      </c>
      <c r="CZ26" s="2">
        <f t="shared" si="44"/>
        <v>1.85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24.36</v>
      </c>
      <c r="GN26" s="2">
        <f t="shared" si="48"/>
        <v>24.36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3.5999999999999997E-2</v>
      </c>
      <c r="J27">
        <v>0</v>
      </c>
      <c r="O27">
        <f t="shared" si="14"/>
        <v>237.38</v>
      </c>
      <c r="P27">
        <f t="shared" si="15"/>
        <v>0</v>
      </c>
      <c r="Q27">
        <f t="shared" si="16"/>
        <v>237.38</v>
      </c>
      <c r="R27">
        <f t="shared" si="17"/>
        <v>67.78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0.31931999999999994</v>
      </c>
      <c r="W27">
        <f t="shared" si="22"/>
        <v>0</v>
      </c>
      <c r="X27">
        <f t="shared" si="23"/>
        <v>54.9</v>
      </c>
      <c r="Y27">
        <f t="shared" si="24"/>
        <v>27.11</v>
      </c>
      <c r="AA27">
        <v>34575811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237.38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54.901800000000001</v>
      </c>
      <c r="CZ27">
        <f t="shared" si="44"/>
        <v>27.111999999999998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319.39</v>
      </c>
      <c r="GN27">
        <f t="shared" si="48"/>
        <v>319.39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0.06</v>
      </c>
      <c r="J28" s="2">
        <v>0</v>
      </c>
      <c r="K28" s="2"/>
      <c r="L28" s="2"/>
      <c r="M28" s="2"/>
      <c r="N28" s="2"/>
      <c r="O28" s="2">
        <f t="shared" si="14"/>
        <v>95.03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95.03</v>
      </c>
      <c r="T28" s="2">
        <f t="shared" si="19"/>
        <v>0</v>
      </c>
      <c r="U28" s="2">
        <f t="shared" si="20"/>
        <v>11.34</v>
      </c>
      <c r="V28" s="2">
        <f t="shared" si="21"/>
        <v>0</v>
      </c>
      <c r="W28" s="2">
        <f t="shared" si="22"/>
        <v>0</v>
      </c>
      <c r="X28" s="2">
        <f t="shared" si="23"/>
        <v>76.02</v>
      </c>
      <c r="Y28" s="2">
        <f t="shared" si="24"/>
        <v>42.76</v>
      </c>
      <c r="Z28" s="2"/>
      <c r="AA28" s="2">
        <v>34575810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95.03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76.024000000000001</v>
      </c>
      <c r="CZ28" s="2">
        <f t="shared" si="44"/>
        <v>42.763500000000001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213.81</v>
      </c>
      <c r="GN28" s="2">
        <f t="shared" si="48"/>
        <v>213.81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0.06</v>
      </c>
      <c r="J29">
        <v>0</v>
      </c>
      <c r="O29">
        <f t="shared" si="14"/>
        <v>1739.03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1739.03</v>
      </c>
      <c r="T29">
        <f t="shared" si="19"/>
        <v>0</v>
      </c>
      <c r="U29">
        <f t="shared" si="20"/>
        <v>11.34</v>
      </c>
      <c r="V29">
        <f t="shared" si="21"/>
        <v>0</v>
      </c>
      <c r="W29">
        <f t="shared" si="22"/>
        <v>0</v>
      </c>
      <c r="X29">
        <f t="shared" si="23"/>
        <v>1182.54</v>
      </c>
      <c r="Y29">
        <f t="shared" si="24"/>
        <v>626.04999999999995</v>
      </c>
      <c r="AA29">
        <v>34575811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1739.03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1182.5403999999999</v>
      </c>
      <c r="CZ29">
        <f t="shared" si="44"/>
        <v>626.05079999999998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3547.62</v>
      </c>
      <c r="GN29">
        <f t="shared" si="48"/>
        <v>3547.62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3.6</v>
      </c>
      <c r="J30" s="2">
        <v>0</v>
      </c>
      <c r="K30" s="2"/>
      <c r="L30" s="2"/>
      <c r="M30" s="2"/>
      <c r="N30" s="2"/>
      <c r="O30" s="2">
        <f t="shared" si="14"/>
        <v>247.5</v>
      </c>
      <c r="P30" s="2">
        <f t="shared" si="15"/>
        <v>0</v>
      </c>
      <c r="Q30" s="2">
        <f t="shared" si="16"/>
        <v>176.9</v>
      </c>
      <c r="R30" s="2">
        <f t="shared" si="17"/>
        <v>20.02</v>
      </c>
      <c r="S30" s="2">
        <f t="shared" si="18"/>
        <v>70.599999999999994</v>
      </c>
      <c r="T30" s="2">
        <f t="shared" si="19"/>
        <v>0</v>
      </c>
      <c r="U30" s="2">
        <f t="shared" si="20"/>
        <v>8.64</v>
      </c>
      <c r="V30" s="2">
        <f t="shared" si="21"/>
        <v>1.9440000000000002</v>
      </c>
      <c r="W30" s="2">
        <f t="shared" si="22"/>
        <v>0</v>
      </c>
      <c r="X30" s="2">
        <f t="shared" si="23"/>
        <v>110.56</v>
      </c>
      <c r="Y30" s="2">
        <f t="shared" si="24"/>
        <v>72.5</v>
      </c>
      <c r="Z30" s="2"/>
      <c r="AA30" s="2">
        <v>34575810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247.5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110.5564</v>
      </c>
      <c r="CZ30" s="2">
        <f t="shared" si="44"/>
        <v>72.495999999999995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430.56</v>
      </c>
      <c r="GN30" s="2">
        <f t="shared" si="48"/>
        <v>430.56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3.6</v>
      </c>
      <c r="J31">
        <v>0</v>
      </c>
      <c r="O31">
        <f t="shared" si="14"/>
        <v>3503.21</v>
      </c>
      <c r="P31">
        <f t="shared" si="15"/>
        <v>0</v>
      </c>
      <c r="Q31">
        <f t="shared" si="16"/>
        <v>2211.3000000000002</v>
      </c>
      <c r="R31">
        <f t="shared" si="17"/>
        <v>366.29</v>
      </c>
      <c r="S31">
        <f t="shared" si="18"/>
        <v>1291.9100000000001</v>
      </c>
      <c r="T31">
        <f t="shared" si="19"/>
        <v>0</v>
      </c>
      <c r="U31">
        <f t="shared" si="20"/>
        <v>8.64</v>
      </c>
      <c r="V31">
        <f t="shared" si="21"/>
        <v>1.9440000000000002</v>
      </c>
      <c r="W31">
        <f t="shared" si="22"/>
        <v>0</v>
      </c>
      <c r="X31">
        <f t="shared" si="23"/>
        <v>1724.53</v>
      </c>
      <c r="Y31">
        <f t="shared" si="24"/>
        <v>1061.25</v>
      </c>
      <c r="AA31">
        <v>34575811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3503.21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1724.5280000000002</v>
      </c>
      <c r="CZ31">
        <f t="shared" si="44"/>
        <v>1061.248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6288.99</v>
      </c>
      <c r="GN31">
        <f t="shared" si="48"/>
        <v>6288.99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3.5999999999999997E-2</v>
      </c>
      <c r="J32" s="2">
        <v>0</v>
      </c>
      <c r="K32" s="2"/>
      <c r="L32" s="2"/>
      <c r="M32" s="2"/>
      <c r="N32" s="2"/>
      <c r="O32" s="2">
        <f t="shared" si="14"/>
        <v>107.7</v>
      </c>
      <c r="P32" s="2">
        <f t="shared" si="15"/>
        <v>0</v>
      </c>
      <c r="Q32" s="2">
        <f t="shared" si="16"/>
        <v>57.16</v>
      </c>
      <c r="R32" s="2">
        <f t="shared" si="17"/>
        <v>8.8000000000000007</v>
      </c>
      <c r="S32" s="2">
        <f t="shared" si="18"/>
        <v>50.54</v>
      </c>
      <c r="T32" s="2">
        <f t="shared" si="19"/>
        <v>0</v>
      </c>
      <c r="U32" s="2">
        <f t="shared" si="20"/>
        <v>6.4799999999999995</v>
      </c>
      <c r="V32" s="2">
        <f t="shared" si="21"/>
        <v>0.65267999999999993</v>
      </c>
      <c r="W32" s="2">
        <f t="shared" si="22"/>
        <v>0</v>
      </c>
      <c r="X32" s="2">
        <f t="shared" si="23"/>
        <v>62.31</v>
      </c>
      <c r="Y32" s="2">
        <f t="shared" si="24"/>
        <v>38.57</v>
      </c>
      <c r="Z32" s="2"/>
      <c r="AA32" s="2">
        <v>34575810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107.69999999999999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62.307000000000009</v>
      </c>
      <c r="CZ32" s="2">
        <f t="shared" si="44"/>
        <v>38.571000000000005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208.58</v>
      </c>
      <c r="GN32" s="2">
        <f t="shared" si="48"/>
        <v>208.58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3.5999999999999997E-2</v>
      </c>
      <c r="J33">
        <v>0</v>
      </c>
      <c r="O33">
        <f t="shared" si="14"/>
        <v>1639.44</v>
      </c>
      <c r="P33">
        <f t="shared" si="15"/>
        <v>0</v>
      </c>
      <c r="Q33">
        <f t="shared" si="16"/>
        <v>714.48</v>
      </c>
      <c r="R33">
        <f t="shared" si="17"/>
        <v>161.08000000000001</v>
      </c>
      <c r="S33">
        <f t="shared" si="18"/>
        <v>924.96</v>
      </c>
      <c r="T33">
        <f t="shared" si="19"/>
        <v>0</v>
      </c>
      <c r="U33">
        <f t="shared" si="20"/>
        <v>6.4799999999999995</v>
      </c>
      <c r="V33">
        <f t="shared" si="21"/>
        <v>0.65267999999999993</v>
      </c>
      <c r="W33">
        <f t="shared" si="22"/>
        <v>0</v>
      </c>
      <c r="X33">
        <f t="shared" si="23"/>
        <v>966.58</v>
      </c>
      <c r="Y33">
        <f t="shared" si="24"/>
        <v>564.74</v>
      </c>
      <c r="AA33">
        <v>34575811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1639.44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966.57560000000001</v>
      </c>
      <c r="CZ33">
        <f t="shared" si="44"/>
        <v>564.74080000000004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3170.76</v>
      </c>
      <c r="GN33">
        <f t="shared" si="48"/>
        <v>3170.76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ROW(SmtRes!A37)</f>
        <v>37</v>
      </c>
      <c r="D34" s="2">
        <f>ROW(EtalonRes!A52)</f>
        <v>52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1189.94</v>
      </c>
      <c r="P34" s="2">
        <f t="shared" si="15"/>
        <v>0</v>
      </c>
      <c r="Q34" s="2">
        <f t="shared" si="16"/>
        <v>892.68</v>
      </c>
      <c r="R34" s="2">
        <f t="shared" si="17"/>
        <v>109.73</v>
      </c>
      <c r="S34" s="2">
        <f t="shared" si="18"/>
        <v>297.26</v>
      </c>
      <c r="T34" s="2">
        <f t="shared" si="19"/>
        <v>0</v>
      </c>
      <c r="U34" s="2">
        <f t="shared" si="20"/>
        <v>30.9</v>
      </c>
      <c r="V34" s="2">
        <f t="shared" si="21"/>
        <v>8.2899999999999991</v>
      </c>
      <c r="W34" s="2">
        <f t="shared" si="22"/>
        <v>0</v>
      </c>
      <c r="X34" s="2">
        <f t="shared" si="23"/>
        <v>386.64</v>
      </c>
      <c r="Y34" s="2">
        <f t="shared" si="24"/>
        <v>264.54000000000002</v>
      </c>
      <c r="Z34" s="2"/>
      <c r="AA34" s="2">
        <v>34575810</v>
      </c>
      <c r="AB34" s="2">
        <f t="shared" si="25"/>
        <v>1189.94</v>
      </c>
      <c r="AC34" s="2">
        <f>ROUND((ES34+(SUM(SmtRes!BC33:'SmtRes'!BC37)+SUM(EtalonRes!AL43:'EtalonRes'!AL52))),2)</f>
        <v>0</v>
      </c>
      <c r="AD34" s="2">
        <f t="shared" si="27"/>
        <v>892.68</v>
      </c>
      <c r="AE34" s="2">
        <f t="shared" si="28"/>
        <v>109.73</v>
      </c>
      <c r="AF34" s="2">
        <f t="shared" si="29"/>
        <v>297.26</v>
      </c>
      <c r="AG34" s="2">
        <f t="shared" si="30"/>
        <v>0</v>
      </c>
      <c r="AH34" s="2">
        <f t="shared" si="31"/>
        <v>30.9</v>
      </c>
      <c r="AI34" s="2">
        <f t="shared" si="32"/>
        <v>8.2899999999999991</v>
      </c>
      <c r="AJ34" s="2">
        <f t="shared" si="33"/>
        <v>0</v>
      </c>
      <c r="AK34" s="2">
        <v>1285.72</v>
      </c>
      <c r="AL34" s="2">
        <v>95.78</v>
      </c>
      <c r="AM34" s="2">
        <v>892.68</v>
      </c>
      <c r="AN34" s="2">
        <v>109.73</v>
      </c>
      <c r="AO34" s="2">
        <v>297.26</v>
      </c>
      <c r="AP34" s="2">
        <v>0</v>
      </c>
      <c r="AQ34" s="2">
        <v>30.9</v>
      </c>
      <c r="AR34" s="2">
        <v>8.2899999999999991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1189.94</v>
      </c>
      <c r="CQ34" s="2">
        <f t="shared" si="35"/>
        <v>0</v>
      </c>
      <c r="CR34" s="2">
        <f t="shared" si="36"/>
        <v>892.68</v>
      </c>
      <c r="CS34" s="2">
        <f t="shared" si="37"/>
        <v>109.73</v>
      </c>
      <c r="CT34" s="2">
        <f t="shared" si="38"/>
        <v>297.26</v>
      </c>
      <c r="CU34" s="2">
        <f t="shared" si="39"/>
        <v>0</v>
      </c>
      <c r="CV34" s="2">
        <f t="shared" si="40"/>
        <v>30.9</v>
      </c>
      <c r="CW34" s="2">
        <f t="shared" si="41"/>
        <v>8.2899999999999991</v>
      </c>
      <c r="CX34" s="2">
        <f t="shared" si="42"/>
        <v>0</v>
      </c>
      <c r="CY34" s="2">
        <f t="shared" si="43"/>
        <v>386.64050000000003</v>
      </c>
      <c r="CZ34" s="2">
        <f t="shared" si="44"/>
        <v>264.54349999999999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1285.72</v>
      </c>
      <c r="ES34" s="2">
        <v>95.78</v>
      </c>
      <c r="ET34" s="2">
        <v>892.68</v>
      </c>
      <c r="EU34" s="2">
        <v>109.73</v>
      </c>
      <c r="EV34" s="2">
        <v>297.26</v>
      </c>
      <c r="EW34" s="2">
        <v>30.9</v>
      </c>
      <c r="EX34" s="2">
        <v>8.2899999999999991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1895254507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1841.12</v>
      </c>
      <c r="GN34" s="2">
        <f t="shared" si="48"/>
        <v>0</v>
      </c>
      <c r="GO34" s="2">
        <f t="shared" si="49"/>
        <v>1841.12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ROW(EtalonRes!A62)</f>
        <v>62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16598.36</v>
      </c>
      <c r="P35">
        <f t="shared" si="15"/>
        <v>0</v>
      </c>
      <c r="Q35">
        <f t="shared" si="16"/>
        <v>11158.5</v>
      </c>
      <c r="R35">
        <f t="shared" si="17"/>
        <v>2008.06</v>
      </c>
      <c r="S35">
        <f t="shared" si="18"/>
        <v>5439.86</v>
      </c>
      <c r="T35">
        <f t="shared" si="19"/>
        <v>0</v>
      </c>
      <c r="U35">
        <f t="shared" si="20"/>
        <v>30.9</v>
      </c>
      <c r="V35">
        <f t="shared" si="21"/>
        <v>8.2899999999999991</v>
      </c>
      <c r="W35">
        <f t="shared" si="22"/>
        <v>0</v>
      </c>
      <c r="X35">
        <f t="shared" si="23"/>
        <v>6032.82</v>
      </c>
      <c r="Y35">
        <f t="shared" si="24"/>
        <v>3872.92</v>
      </c>
      <c r="AA35">
        <v>34575811</v>
      </c>
      <c r="AB35">
        <f t="shared" si="25"/>
        <v>1189.94</v>
      </c>
      <c r="AC35">
        <f>ROUND((ES35+(SUM(SmtRes!BC38:'SmtRes'!BC42)+SUM(EtalonRes!AL53:'EtalonRes'!AL62))),2)</f>
        <v>0</v>
      </c>
      <c r="AD35">
        <f t="shared" si="27"/>
        <v>892.68</v>
      </c>
      <c r="AE35">
        <f t="shared" si="28"/>
        <v>109.73</v>
      </c>
      <c r="AF35">
        <f t="shared" si="29"/>
        <v>297.26</v>
      </c>
      <c r="AG35">
        <f t="shared" si="30"/>
        <v>0</v>
      </c>
      <c r="AH35">
        <f t="shared" si="31"/>
        <v>30.9</v>
      </c>
      <c r="AI35">
        <f t="shared" si="32"/>
        <v>8.2899999999999991</v>
      </c>
      <c r="AJ35">
        <f t="shared" si="33"/>
        <v>0</v>
      </c>
      <c r="AK35">
        <f>AL35+AM35+AO35</f>
        <v>1285.7199999999998</v>
      </c>
      <c r="AL35">
        <v>95.78</v>
      </c>
      <c r="AM35" s="52">
        <f>'1.Смета.или.Акт'!F84</f>
        <v>892.68</v>
      </c>
      <c r="AN35" s="52">
        <f>'1.Смета.или.Акт'!F85</f>
        <v>109.73</v>
      </c>
      <c r="AO35" s="52">
        <f>'1.Смета.или.Акт'!F83</f>
        <v>297.26</v>
      </c>
      <c r="AP35">
        <v>0</v>
      </c>
      <c r="AQ35">
        <f>'1.Смета.или.Акт'!E88</f>
        <v>30.9</v>
      </c>
      <c r="AR35">
        <v>8.2899999999999991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16598.36</v>
      </c>
      <c r="CQ35">
        <f t="shared" si="35"/>
        <v>0</v>
      </c>
      <c r="CR35">
        <f t="shared" si="36"/>
        <v>11158.5</v>
      </c>
      <c r="CS35">
        <f t="shared" si="37"/>
        <v>2008.0590000000002</v>
      </c>
      <c r="CT35">
        <f t="shared" si="38"/>
        <v>5439.8580000000002</v>
      </c>
      <c r="CU35">
        <f t="shared" si="39"/>
        <v>0</v>
      </c>
      <c r="CV35">
        <f t="shared" si="40"/>
        <v>30.9</v>
      </c>
      <c r="CW35">
        <f t="shared" si="41"/>
        <v>8.2899999999999991</v>
      </c>
      <c r="CX35">
        <f t="shared" si="42"/>
        <v>0</v>
      </c>
      <c r="CY35">
        <f t="shared" si="43"/>
        <v>6032.8152</v>
      </c>
      <c r="CZ35">
        <f t="shared" si="44"/>
        <v>3872.9184000000005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32653241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108001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1285.7199999999998</v>
      </c>
      <c r="ES35">
        <v>95.78</v>
      </c>
      <c r="ET35" s="52">
        <f>'1.Смета.или.Акт'!F84</f>
        <v>892.68</v>
      </c>
      <c r="EU35" s="52">
        <f>'1.Смета.или.Акт'!F85</f>
        <v>109.73</v>
      </c>
      <c r="EV35" s="52">
        <f>'1.Смета.или.Акт'!F83</f>
        <v>297.26</v>
      </c>
      <c r="EW35">
        <f>'1.Смета.или.Акт'!E88</f>
        <v>30.9</v>
      </c>
      <c r="EX35">
        <v>8.2899999999999991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1895254507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26504.1</v>
      </c>
      <c r="GN35">
        <f t="shared" si="48"/>
        <v>0</v>
      </c>
      <c r="GO35">
        <f t="shared" si="49"/>
        <v>26504.1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ROW(SmtRes!A44)</f>
        <v>44</v>
      </c>
      <c r="D36" s="2">
        <f>ROW(EtalonRes!A64)</f>
        <v>64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'1.Смета.или.Акт'!E90</f>
        <v>0.02</v>
      </c>
      <c r="J36" s="2">
        <v>0</v>
      </c>
      <c r="K36" s="2"/>
      <c r="L36" s="2"/>
      <c r="M36" s="2"/>
      <c r="N36" s="2"/>
      <c r="O36" s="2">
        <f t="shared" si="14"/>
        <v>10.55</v>
      </c>
      <c r="P36" s="2">
        <f t="shared" si="15"/>
        <v>0</v>
      </c>
      <c r="Q36" s="2">
        <f t="shared" si="16"/>
        <v>10.55</v>
      </c>
      <c r="R36" s="2">
        <f t="shared" si="17"/>
        <v>2.06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0.17739999999999997</v>
      </c>
      <c r="W36" s="2">
        <f t="shared" si="22"/>
        <v>0</v>
      </c>
      <c r="X36" s="2">
        <f t="shared" si="23"/>
        <v>1.96</v>
      </c>
      <c r="Y36" s="2">
        <f t="shared" si="24"/>
        <v>1.03</v>
      </c>
      <c r="Z36" s="2"/>
      <c r="AA36" s="2">
        <v>34575810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10.55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1.9570000000000001</v>
      </c>
      <c r="CZ36" s="2">
        <f t="shared" si="44"/>
        <v>1.03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13.54</v>
      </c>
      <c r="GN36" s="2">
        <f t="shared" si="48"/>
        <v>13.54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ROW(SmtRes!A46)</f>
        <v>46</v>
      </c>
      <c r="D37">
        <f>ROW(EtalonRes!A66)</f>
        <v>66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'1.Смета.или.Акт'!E90</f>
        <v>0.02</v>
      </c>
      <c r="J37">
        <v>0</v>
      </c>
      <c r="O37">
        <f t="shared" si="14"/>
        <v>131.88</v>
      </c>
      <c r="P37">
        <f t="shared" si="15"/>
        <v>0</v>
      </c>
      <c r="Q37">
        <f t="shared" si="16"/>
        <v>131.88</v>
      </c>
      <c r="R37">
        <f t="shared" si="17"/>
        <v>37.659999999999997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0.17739999999999997</v>
      </c>
      <c r="W37">
        <f t="shared" si="22"/>
        <v>0</v>
      </c>
      <c r="X37">
        <f t="shared" si="23"/>
        <v>30.5</v>
      </c>
      <c r="Y37">
        <f t="shared" si="24"/>
        <v>15.06</v>
      </c>
      <c r="AA37">
        <v>34575811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'1.Смета.или.Акт'!F91</f>
        <v>527.5</v>
      </c>
      <c r="AN37" s="52">
        <f>'1.Смета.или.Акт'!F92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'1.Смета.или.Акт'!J91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'1.Смета.или.Акт'!J92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131.88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30.504599999999996</v>
      </c>
      <c r="CZ37">
        <f t="shared" si="44"/>
        <v>15.063999999999998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'1.Смета.или.Акт'!D90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'1.Смета.или.Акт'!F91</f>
        <v>527.5</v>
      </c>
      <c r="EU37" s="52">
        <f>'1.Смета.или.Акт'!F92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177.44</v>
      </c>
      <c r="GN37">
        <f t="shared" si="48"/>
        <v>177.44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ROW(SmtRes!A48)</f>
        <v>48</v>
      </c>
      <c r="D38" s="2">
        <f>ROW(EtalonRes!A68)</f>
        <v>68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'1.Смета.или.Акт'!E96</f>
        <v>0.02</v>
      </c>
      <c r="J38" s="2">
        <v>0</v>
      </c>
      <c r="K38" s="2"/>
      <c r="L38" s="2"/>
      <c r="M38" s="2"/>
      <c r="N38" s="2"/>
      <c r="O38" s="2">
        <f t="shared" si="14"/>
        <v>2.74</v>
      </c>
      <c r="P38" s="2">
        <f t="shared" si="15"/>
        <v>0</v>
      </c>
      <c r="Q38" s="2">
        <f t="shared" si="16"/>
        <v>2.74</v>
      </c>
      <c r="R38" s="2">
        <f t="shared" si="17"/>
        <v>0.47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3.4599999999999999E-2</v>
      </c>
      <c r="W38" s="2">
        <f t="shared" si="22"/>
        <v>0</v>
      </c>
      <c r="X38" s="2">
        <f t="shared" si="23"/>
        <v>0.45</v>
      </c>
      <c r="Y38" s="2">
        <f t="shared" si="24"/>
        <v>0.24</v>
      </c>
      <c r="Z38" s="2"/>
      <c r="AA38" s="2">
        <v>34575810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2.74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0.44650000000000001</v>
      </c>
      <c r="CZ38" s="2">
        <f t="shared" si="44"/>
        <v>0.23499999999999999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3.43</v>
      </c>
      <c r="GN38" s="2">
        <f t="shared" si="48"/>
        <v>3.43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ROW(SmtRes!A50)</f>
        <v>50</v>
      </c>
      <c r="D39">
        <f>ROW(EtalonRes!A70)</f>
        <v>70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'1.Смета.или.Акт'!E96</f>
        <v>0.02</v>
      </c>
      <c r="J39">
        <v>0</v>
      </c>
      <c r="O39">
        <f t="shared" si="14"/>
        <v>34.200000000000003</v>
      </c>
      <c r="P39">
        <f t="shared" si="15"/>
        <v>0</v>
      </c>
      <c r="Q39">
        <f t="shared" si="16"/>
        <v>34.200000000000003</v>
      </c>
      <c r="R39">
        <f t="shared" si="17"/>
        <v>8.5500000000000007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3.4599999999999999E-2</v>
      </c>
      <c r="W39">
        <f t="shared" si="22"/>
        <v>0</v>
      </c>
      <c r="X39">
        <f t="shared" si="23"/>
        <v>6.93</v>
      </c>
      <c r="Y39">
        <f t="shared" si="24"/>
        <v>3.42</v>
      </c>
      <c r="AA39">
        <v>34575811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'1.Смета.или.Акт'!F97</f>
        <v>136.79</v>
      </c>
      <c r="AN39" s="52">
        <f>'1.Смета.или.Акт'!F98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'1.Смета.или.Акт'!J97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'1.Смета.или.Акт'!J98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34.200000000000003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6.9255000000000004</v>
      </c>
      <c r="CZ39">
        <f t="shared" si="44"/>
        <v>3.42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'1.Смета.или.Акт'!D96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'1.Смета.или.Акт'!F97</f>
        <v>136.79</v>
      </c>
      <c r="EU39" s="52">
        <f>'1.Смета.или.Акт'!F98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44.55</v>
      </c>
      <c r="GN39">
        <f t="shared" si="48"/>
        <v>44.55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ROW(SmtRes!A54)</f>
        <v>54</v>
      </c>
      <c r="D40" s="2">
        <f>ROW(EtalonRes!A74)</f>
        <v>74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'1.Смета.или.Акт'!E102</f>
        <v>0.2</v>
      </c>
      <c r="J40" s="2">
        <v>0</v>
      </c>
      <c r="K40" s="2"/>
      <c r="L40" s="2"/>
      <c r="M40" s="2"/>
      <c r="N40" s="2"/>
      <c r="O40" s="2">
        <f t="shared" si="14"/>
        <v>77.44</v>
      </c>
      <c r="P40" s="2">
        <f t="shared" si="15"/>
        <v>0</v>
      </c>
      <c r="Q40" s="2">
        <f t="shared" si="16"/>
        <v>56.06</v>
      </c>
      <c r="R40" s="2">
        <f t="shared" si="17"/>
        <v>6.12</v>
      </c>
      <c r="S40" s="2">
        <f t="shared" si="18"/>
        <v>21.38</v>
      </c>
      <c r="T40" s="2">
        <f t="shared" si="19"/>
        <v>0</v>
      </c>
      <c r="U40" s="2">
        <f t="shared" si="20"/>
        <v>2.5060000000000002</v>
      </c>
      <c r="V40" s="2">
        <f t="shared" si="21"/>
        <v>0.6080000000000001</v>
      </c>
      <c r="W40" s="2">
        <f t="shared" si="22"/>
        <v>0</v>
      </c>
      <c r="X40" s="2">
        <f t="shared" si="23"/>
        <v>26.13</v>
      </c>
      <c r="Y40" s="2">
        <f t="shared" si="24"/>
        <v>13.75</v>
      </c>
      <c r="Z40" s="2"/>
      <c r="AA40" s="2">
        <v>34575810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77.44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26.125</v>
      </c>
      <c r="CZ40" s="2">
        <f t="shared" si="44"/>
        <v>13.75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117.32</v>
      </c>
      <c r="GN40" s="2">
        <f t="shared" si="48"/>
        <v>117.32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ROW(SmtRes!A58)</f>
        <v>58</v>
      </c>
      <c r="D41">
        <f>ROW(EtalonRes!A78)</f>
        <v>78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'1.Смета.или.Акт'!E102</f>
        <v>0.2</v>
      </c>
      <c r="J41">
        <v>0</v>
      </c>
      <c r="O41">
        <f t="shared" si="14"/>
        <v>1091.93</v>
      </c>
      <c r="P41">
        <f t="shared" si="15"/>
        <v>0</v>
      </c>
      <c r="Q41">
        <f t="shared" si="16"/>
        <v>700.75</v>
      </c>
      <c r="R41">
        <f t="shared" si="17"/>
        <v>111.92</v>
      </c>
      <c r="S41">
        <f t="shared" si="18"/>
        <v>391.18</v>
      </c>
      <c r="T41">
        <f t="shared" si="19"/>
        <v>0</v>
      </c>
      <c r="U41">
        <f t="shared" si="20"/>
        <v>2.5060000000000002</v>
      </c>
      <c r="V41">
        <f t="shared" si="21"/>
        <v>0.6080000000000001</v>
      </c>
      <c r="W41">
        <f t="shared" si="22"/>
        <v>0</v>
      </c>
      <c r="X41">
        <f t="shared" si="23"/>
        <v>407.51</v>
      </c>
      <c r="Y41">
        <f t="shared" si="24"/>
        <v>201.24</v>
      </c>
      <c r="AA41">
        <v>34575811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'1.Смета.или.Акт'!F104</f>
        <v>280.3</v>
      </c>
      <c r="AN41" s="52">
        <f>'1.Смета.или.Акт'!F105</f>
        <v>30.58</v>
      </c>
      <c r="AO41" s="52">
        <f>'1.Смета.или.Акт'!F103</f>
        <v>106.88</v>
      </c>
      <c r="AP41">
        <v>0</v>
      </c>
      <c r="AQ41">
        <f>'1.Смета.или.Акт'!E108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'1.Смета.или.Акт'!J103</f>
        <v>18.3</v>
      </c>
      <c r="BB41">
        <f>'1.Смета.или.Акт'!J104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'1.Смета.или.Акт'!J105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1091.93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407.51099999999997</v>
      </c>
      <c r="CZ41">
        <f t="shared" si="44"/>
        <v>201.24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'1.Смета.или.Акт'!D102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'1.Смета.или.Акт'!F104</f>
        <v>280.3</v>
      </c>
      <c r="EU41" s="52">
        <f>'1.Смета.или.Акт'!F105</f>
        <v>30.58</v>
      </c>
      <c r="EV41" s="52">
        <f>'1.Смета.или.Акт'!F103</f>
        <v>106.88</v>
      </c>
      <c r="EW41">
        <f>'1.Смета.или.Акт'!E108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1700.68</v>
      </c>
      <c r="GN41">
        <f t="shared" si="48"/>
        <v>1700.68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ROW(SmtRes!A59)</f>
        <v>59</v>
      </c>
      <c r="D42" s="2">
        <f>ROW(EtalonRes!A79)</f>
        <v>79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'1.Смета.или.Акт'!E110</f>
        <v>0.14000000000000001</v>
      </c>
      <c r="J42" s="2">
        <v>0</v>
      </c>
      <c r="K42" s="2"/>
      <c r="L42" s="2"/>
      <c r="M42" s="2"/>
      <c r="N42" s="2"/>
      <c r="O42" s="2">
        <f t="shared" si="14"/>
        <v>168.17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168.17</v>
      </c>
      <c r="T42" s="2">
        <f t="shared" si="19"/>
        <v>0</v>
      </c>
      <c r="U42" s="2">
        <f t="shared" si="20"/>
        <v>21.560000000000002</v>
      </c>
      <c r="V42" s="2">
        <f t="shared" si="21"/>
        <v>0</v>
      </c>
      <c r="W42" s="2">
        <f t="shared" si="22"/>
        <v>0</v>
      </c>
      <c r="X42" s="2">
        <f t="shared" si="23"/>
        <v>134.54</v>
      </c>
      <c r="Y42" s="2">
        <f t="shared" si="24"/>
        <v>75.680000000000007</v>
      </c>
      <c r="Z42" s="2"/>
      <c r="AA42" s="2">
        <v>34575810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168.17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134.53599999999997</v>
      </c>
      <c r="CZ42" s="2">
        <f t="shared" si="44"/>
        <v>75.67649999999999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378.39</v>
      </c>
      <c r="GN42" s="2">
        <f t="shared" si="48"/>
        <v>378.39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ROW(SmtRes!A60)</f>
        <v>60</v>
      </c>
      <c r="D43">
        <f>ROW(EtalonRes!A80)</f>
        <v>80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'1.Смета.или.Акт'!E110</f>
        <v>0.14000000000000001</v>
      </c>
      <c r="J43">
        <v>0</v>
      </c>
      <c r="O43">
        <f t="shared" si="14"/>
        <v>3077.47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3077.47</v>
      </c>
      <c r="T43">
        <f t="shared" si="19"/>
        <v>0</v>
      </c>
      <c r="U43">
        <f t="shared" si="20"/>
        <v>21.560000000000002</v>
      </c>
      <c r="V43">
        <f t="shared" si="21"/>
        <v>0</v>
      </c>
      <c r="W43">
        <f t="shared" si="22"/>
        <v>0</v>
      </c>
      <c r="X43">
        <f t="shared" si="23"/>
        <v>2092.6799999999998</v>
      </c>
      <c r="Y43">
        <f t="shared" si="24"/>
        <v>1107.8900000000001</v>
      </c>
      <c r="AA43">
        <v>34575811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'1.Смета.или.Акт'!F111</f>
        <v>1201.2</v>
      </c>
      <c r="AP43">
        <v>0</v>
      </c>
      <c r="AQ43">
        <f>'1.Смета.или.Акт'!E114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'1.Смета.или.Акт'!J111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3077.47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2092.6795999999999</v>
      </c>
      <c r="CZ43">
        <f t="shared" si="44"/>
        <v>1107.8892000000001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'1.Смета.или.Акт'!D110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'1.Смета.или.Акт'!F111</f>
        <v>1201.2</v>
      </c>
      <c r="EW43">
        <f>'1.Смета.или.Акт'!E114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6278.04</v>
      </c>
      <c r="GN43">
        <f t="shared" si="48"/>
        <v>6278.04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ROW(SmtRes!A61)</f>
        <v>61</v>
      </c>
      <c r="D44" s="2">
        <f>ROW(EtalonRes!A81)</f>
        <v>81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'1.Смета.или.Акт'!E116</f>
        <v>0.14000000000000001</v>
      </c>
      <c r="J44" s="2">
        <v>0</v>
      </c>
      <c r="K44" s="2"/>
      <c r="L44" s="2"/>
      <c r="M44" s="2"/>
      <c r="N44" s="2"/>
      <c r="O44" s="2">
        <f t="shared" si="14"/>
        <v>102.06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102.06</v>
      </c>
      <c r="T44" s="2">
        <f t="shared" si="19"/>
        <v>0</v>
      </c>
      <c r="U44" s="2">
        <f t="shared" si="20"/>
        <v>13.608000000000002</v>
      </c>
      <c r="V44" s="2">
        <f t="shared" si="21"/>
        <v>0</v>
      </c>
      <c r="W44" s="2">
        <f t="shared" si="22"/>
        <v>0</v>
      </c>
      <c r="X44" s="2">
        <f t="shared" si="23"/>
        <v>81.650000000000006</v>
      </c>
      <c r="Y44" s="2">
        <f t="shared" si="24"/>
        <v>45.93</v>
      </c>
      <c r="Z44" s="2"/>
      <c r="AA44" s="2">
        <v>34575810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102.06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81.647999999999996</v>
      </c>
      <c r="CZ44" s="2">
        <f t="shared" si="44"/>
        <v>45.927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229.64</v>
      </c>
      <c r="GN44" s="2">
        <f t="shared" si="48"/>
        <v>229.64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ROW(SmtRes!A62)</f>
        <v>62</v>
      </c>
      <c r="D45">
        <f>ROW(EtalonRes!A82)</f>
        <v>82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'1.Смета.или.Акт'!E116</f>
        <v>0.14000000000000001</v>
      </c>
      <c r="J45">
        <v>0</v>
      </c>
      <c r="O45">
        <f t="shared" si="14"/>
        <v>1867.7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1867.7</v>
      </c>
      <c r="T45">
        <f t="shared" si="19"/>
        <v>0</v>
      </c>
      <c r="U45">
        <f t="shared" si="20"/>
        <v>13.608000000000002</v>
      </c>
      <c r="V45">
        <f t="shared" si="21"/>
        <v>0</v>
      </c>
      <c r="W45">
        <f t="shared" si="22"/>
        <v>0</v>
      </c>
      <c r="X45">
        <f t="shared" si="23"/>
        <v>1270.04</v>
      </c>
      <c r="Y45">
        <f t="shared" si="24"/>
        <v>672.37</v>
      </c>
      <c r="AA45">
        <v>34575811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'1.Смета.или.Акт'!F117</f>
        <v>729</v>
      </c>
      <c r="AP45">
        <v>0</v>
      </c>
      <c r="AQ45">
        <f>'1.Смета.или.Акт'!E120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'1.Смета.или.Акт'!J117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1867.7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1270.0360000000001</v>
      </c>
      <c r="CZ45">
        <f t="shared" si="44"/>
        <v>672.37199999999996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'1.Смета.или.Акт'!D116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'1.Смета.или.Акт'!F117</f>
        <v>729</v>
      </c>
      <c r="EW45">
        <f>'1.Смета.или.Акт'!E120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3810.11</v>
      </c>
      <c r="GN45">
        <f t="shared" si="48"/>
        <v>3810.11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ROW(SmtRes!A65)</f>
        <v>65</v>
      </c>
      <c r="D46" s="2">
        <f>ROW(EtalonRes!A85)</f>
        <v>85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'1.Смета.или.Акт'!E122</f>
        <v>0.04</v>
      </c>
      <c r="J46" s="2">
        <v>0</v>
      </c>
      <c r="K46" s="2"/>
      <c r="L46" s="2"/>
      <c r="M46" s="2"/>
      <c r="N46" s="2"/>
      <c r="O46" s="2">
        <f t="shared" si="14"/>
        <v>4.2300000000000004</v>
      </c>
      <c r="P46" s="2">
        <f t="shared" si="15"/>
        <v>0</v>
      </c>
      <c r="Q46" s="2">
        <f t="shared" si="16"/>
        <v>4.2300000000000004</v>
      </c>
      <c r="R46" s="2">
        <f t="shared" si="17"/>
        <v>0.59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4.4000000000000004E-2</v>
      </c>
      <c r="W46" s="2">
        <f t="shared" si="22"/>
        <v>0</v>
      </c>
      <c r="X46" s="2">
        <f t="shared" si="23"/>
        <v>0.47</v>
      </c>
      <c r="Y46" s="2">
        <f t="shared" si="24"/>
        <v>0.27</v>
      </c>
      <c r="Z46" s="2"/>
      <c r="AA46" s="2">
        <v>34575810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4.2300000000000004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0.47199999999999998</v>
      </c>
      <c r="CZ46" s="2">
        <f t="shared" si="44"/>
        <v>0.26549999999999996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4.97</v>
      </c>
      <c r="GN46" s="2">
        <f t="shared" si="48"/>
        <v>4.97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ROW(SmtRes!A68)</f>
        <v>68</v>
      </c>
      <c r="D47">
        <f>ROW(EtalonRes!A88)</f>
        <v>88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'1.Смета.или.Акт'!E122</f>
        <v>0.04</v>
      </c>
      <c r="J47">
        <v>0</v>
      </c>
      <c r="O47">
        <f t="shared" si="14"/>
        <v>52.94</v>
      </c>
      <c r="P47">
        <f t="shared" si="15"/>
        <v>0</v>
      </c>
      <c r="Q47">
        <f t="shared" si="16"/>
        <v>52.94</v>
      </c>
      <c r="R47">
        <f t="shared" si="17"/>
        <v>10.88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4.4000000000000004E-2</v>
      </c>
      <c r="W47">
        <f t="shared" si="22"/>
        <v>0</v>
      </c>
      <c r="X47">
        <f t="shared" si="23"/>
        <v>7.4</v>
      </c>
      <c r="Y47">
        <f t="shared" si="24"/>
        <v>3.92</v>
      </c>
      <c r="AA47">
        <v>34575811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'1.Смета.или.Акт'!F123</f>
        <v>105.87</v>
      </c>
      <c r="AN47" s="52">
        <f>'1.Смета.или.Акт'!F124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'1.Смета.или.Акт'!J123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'1.Смета.или.Акт'!J124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52.94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7.3984000000000005</v>
      </c>
      <c r="CZ47">
        <f t="shared" si="44"/>
        <v>3.9168000000000003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'1.Смета.или.Акт'!D122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'1.Смета.или.Акт'!F123</f>
        <v>105.87</v>
      </c>
      <c r="EU47" s="52">
        <f>'1.Смета.или.Акт'!F124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64.260000000000005</v>
      </c>
      <c r="GN47">
        <f t="shared" si="48"/>
        <v>64.260000000000005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ROW(SmtRes!A74)</f>
        <v>74</v>
      </c>
      <c r="D48" s="2">
        <f>ROW(EtalonRes!A96)</f>
        <v>96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'1.Смета.или.Акт'!E128</f>
        <v>2.1000000000000001E-2</v>
      </c>
      <c r="J48" s="2">
        <v>0</v>
      </c>
      <c r="K48" s="2"/>
      <c r="L48" s="2"/>
      <c r="M48" s="2"/>
      <c r="N48" s="2"/>
      <c r="O48" s="2">
        <f t="shared" si="14"/>
        <v>47.67</v>
      </c>
      <c r="P48" s="2">
        <f t="shared" si="15"/>
        <v>0</v>
      </c>
      <c r="Q48" s="2">
        <f t="shared" si="16"/>
        <v>45.02</v>
      </c>
      <c r="R48" s="2">
        <f t="shared" si="17"/>
        <v>3.73</v>
      </c>
      <c r="S48" s="2">
        <f t="shared" si="18"/>
        <v>2.65</v>
      </c>
      <c r="T48" s="2">
        <f t="shared" si="19"/>
        <v>0</v>
      </c>
      <c r="U48" s="2">
        <f t="shared" si="20"/>
        <v>0.33012000000000002</v>
      </c>
      <c r="V48" s="2">
        <f t="shared" si="21"/>
        <v>0.29148000000000002</v>
      </c>
      <c r="W48" s="2">
        <f t="shared" si="22"/>
        <v>0</v>
      </c>
      <c r="X48" s="2">
        <f t="shared" si="23"/>
        <v>9.06</v>
      </c>
      <c r="Y48" s="2">
        <f t="shared" si="24"/>
        <v>6.06</v>
      </c>
      <c r="Z48" s="2"/>
      <c r="AA48" s="2">
        <v>34575810</v>
      </c>
      <c r="AB48" s="2">
        <f t="shared" si="25"/>
        <v>2269.79</v>
      </c>
      <c r="AC48" s="2">
        <f>ROUND((ES48+(SUM(SmtRes!BC69:'SmtRes'!BC74)+SUM(EtalonRes!AL89:'EtalonRes'!AL96))),2)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47.67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9.0595999999999997</v>
      </c>
      <c r="CZ48" s="2">
        <f t="shared" si="44"/>
        <v>6.0609999999999999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62.79</v>
      </c>
      <c r="GN48" s="2">
        <f t="shared" si="48"/>
        <v>62.79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ROW(SmtRes!A80)</f>
        <v>80</v>
      </c>
      <c r="D49">
        <f>ROW(EtalonRes!A104)</f>
        <v>104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'1.Смета.или.Акт'!E128</f>
        <v>2.1000000000000001E-2</v>
      </c>
      <c r="J49">
        <v>0</v>
      </c>
      <c r="O49">
        <f t="shared" si="14"/>
        <v>611.17999999999995</v>
      </c>
      <c r="P49">
        <f t="shared" si="15"/>
        <v>0</v>
      </c>
      <c r="Q49">
        <f t="shared" si="16"/>
        <v>562.73</v>
      </c>
      <c r="R49">
        <f t="shared" si="17"/>
        <v>68.25</v>
      </c>
      <c r="S49">
        <f t="shared" si="18"/>
        <v>48.45</v>
      </c>
      <c r="T49">
        <f t="shared" si="19"/>
        <v>0</v>
      </c>
      <c r="U49">
        <f t="shared" si="20"/>
        <v>0.33012000000000002</v>
      </c>
      <c r="V49">
        <f t="shared" si="21"/>
        <v>0.29148000000000002</v>
      </c>
      <c r="W49">
        <f t="shared" si="22"/>
        <v>0</v>
      </c>
      <c r="X49">
        <f t="shared" si="23"/>
        <v>141.21</v>
      </c>
      <c r="Y49">
        <f t="shared" si="24"/>
        <v>88.69</v>
      </c>
      <c r="AA49">
        <v>34575811</v>
      </c>
      <c r="AB49">
        <f t="shared" si="25"/>
        <v>2269.79</v>
      </c>
      <c r="AC49">
        <f>ROUND((ES49+(SUM(SmtRes!BC75:'SmtRes'!BC80)+SUM(EtalonRes!AL97:'EtalonRes'!AL104))),2)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'1.Смета.или.Акт'!F130</f>
        <v>2143.7199999999998</v>
      </c>
      <c r="AN49" s="52">
        <f>'1.Смета.или.Акт'!F131</f>
        <v>177.59</v>
      </c>
      <c r="AO49" s="52">
        <f>'1.Смета.или.Акт'!F129</f>
        <v>126.07</v>
      </c>
      <c r="AP49">
        <v>0</v>
      </c>
      <c r="AQ49">
        <f>'1.Смета.или.Акт'!E134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'1.Смета.или.Акт'!J129</f>
        <v>18.3</v>
      </c>
      <c r="BB49">
        <f>'1.Смета.или.Акт'!J130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'1.Смета.или.Акт'!J131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611.18000000000006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141.20699999999999</v>
      </c>
      <c r="CZ49">
        <f t="shared" si="44"/>
        <v>88.692000000000007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'1.Смета.или.Акт'!D128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'1.Смета.или.Акт'!F130</f>
        <v>2143.7199999999998</v>
      </c>
      <c r="EU49" s="52">
        <f>'1.Смета.или.Акт'!F131</f>
        <v>177.59</v>
      </c>
      <c r="EV49" s="52">
        <f>'1.Смета.или.Акт'!F129</f>
        <v>126.07</v>
      </c>
      <c r="EW49">
        <f>'1.Смета.или.Акт'!E134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841.08</v>
      </c>
      <c r="GN49">
        <f t="shared" si="48"/>
        <v>841.08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ROW(SmtRes!A88)</f>
        <v>88</v>
      </c>
      <c r="D50" s="2">
        <f>ROW(EtalonRes!A114)</f>
        <v>114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'1.Смета.или.Акт'!E136</f>
        <v>2.1000000000000001E-2</v>
      </c>
      <c r="J50" s="2">
        <v>0</v>
      </c>
      <c r="K50" s="2"/>
      <c r="L50" s="2"/>
      <c r="M50" s="2"/>
      <c r="N50" s="2"/>
      <c r="O50" s="2">
        <f t="shared" si="14"/>
        <v>69.06</v>
      </c>
      <c r="P50" s="2">
        <f t="shared" si="15"/>
        <v>0</v>
      </c>
      <c r="Q50" s="2">
        <f t="shared" si="16"/>
        <v>63.37</v>
      </c>
      <c r="R50" s="2">
        <f t="shared" si="17"/>
        <v>7.98</v>
      </c>
      <c r="S50" s="2">
        <f t="shared" si="18"/>
        <v>5.69</v>
      </c>
      <c r="T50" s="2">
        <f t="shared" si="19"/>
        <v>0</v>
      </c>
      <c r="U50" s="2">
        <f t="shared" si="20"/>
        <v>0.69615000000000005</v>
      </c>
      <c r="V50" s="2">
        <f t="shared" si="21"/>
        <v>0.62013000000000007</v>
      </c>
      <c r="W50" s="2">
        <f t="shared" si="22"/>
        <v>0</v>
      </c>
      <c r="X50" s="2">
        <f t="shared" si="23"/>
        <v>19.41</v>
      </c>
      <c r="Y50" s="2">
        <f t="shared" si="24"/>
        <v>12.99</v>
      </c>
      <c r="Z50" s="2"/>
      <c r="AA50" s="2">
        <v>34575810</v>
      </c>
      <c r="AB50" s="2">
        <f t="shared" si="25"/>
        <v>3288.36</v>
      </c>
      <c r="AC50" s="2">
        <f>ROUND((ES50+(SUM(SmtRes!BC81:'SmtRes'!BC88)+SUM(EtalonRes!AL105:'EtalonRes'!AL114))),2)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69.06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19.411400000000004</v>
      </c>
      <c r="CZ50" s="2">
        <f t="shared" si="44"/>
        <v>12.986500000000001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101.46</v>
      </c>
      <c r="GN50" s="2">
        <f t="shared" si="48"/>
        <v>101.46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ROW(SmtRes!A96)</f>
        <v>96</v>
      </c>
      <c r="D51">
        <f>ROW(EtalonRes!A124)</f>
        <v>124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'1.Смета.или.Акт'!E136</f>
        <v>2.1000000000000001E-2</v>
      </c>
      <c r="J51">
        <v>0</v>
      </c>
      <c r="O51">
        <f t="shared" si="14"/>
        <v>896.18</v>
      </c>
      <c r="P51">
        <f t="shared" si="15"/>
        <v>0</v>
      </c>
      <c r="Q51">
        <f t="shared" si="16"/>
        <v>792.1</v>
      </c>
      <c r="R51">
        <f t="shared" si="17"/>
        <v>146.01</v>
      </c>
      <c r="S51">
        <f t="shared" si="18"/>
        <v>104.08</v>
      </c>
      <c r="T51">
        <f t="shared" si="19"/>
        <v>0</v>
      </c>
      <c r="U51">
        <f t="shared" si="20"/>
        <v>0.69615000000000005</v>
      </c>
      <c r="V51">
        <f t="shared" si="21"/>
        <v>0.62013000000000007</v>
      </c>
      <c r="W51">
        <f t="shared" si="22"/>
        <v>0</v>
      </c>
      <c r="X51">
        <f t="shared" si="23"/>
        <v>302.61</v>
      </c>
      <c r="Y51">
        <f t="shared" si="24"/>
        <v>190.07</v>
      </c>
      <c r="AA51">
        <v>34575811</v>
      </c>
      <c r="AB51">
        <f t="shared" si="25"/>
        <v>3288.36</v>
      </c>
      <c r="AC51">
        <f>ROUND((ES51+(SUM(SmtRes!BC89:'SmtRes'!BC96)+SUM(EtalonRes!AL115:'EtalonRes'!AL124))),2)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'1.Смета.или.Акт'!F138</f>
        <v>3017.52</v>
      </c>
      <c r="AN51" s="52">
        <f>'1.Смета.или.Акт'!F139</f>
        <v>379.93</v>
      </c>
      <c r="AO51" s="52">
        <f>'1.Смета.или.Акт'!F137</f>
        <v>270.83999999999997</v>
      </c>
      <c r="AP51">
        <v>0</v>
      </c>
      <c r="AQ51">
        <f>'1.Смета.или.Акт'!E142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'1.Смета.или.Акт'!J137</f>
        <v>18.3</v>
      </c>
      <c r="BB51">
        <f>'1.Смета.или.Акт'!J138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'1.Смета.или.Акт'!J139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896.18000000000006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302.60889999999995</v>
      </c>
      <c r="CZ51">
        <f t="shared" si="44"/>
        <v>190.06839999999997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'1.Смета.или.Акт'!D136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'1.Смета.или.Акт'!F138</f>
        <v>3017.52</v>
      </c>
      <c r="EU51" s="52">
        <f>'1.Смета.или.Акт'!F139</f>
        <v>379.93</v>
      </c>
      <c r="EV51" s="52">
        <f>'1.Смета.или.Акт'!F137</f>
        <v>270.83999999999997</v>
      </c>
      <c r="EW51">
        <f>'1.Смета.или.Акт'!E142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1388.86</v>
      </c>
      <c r="GN51">
        <f t="shared" si="48"/>
        <v>1388.86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ROW(SmtRes!A102)</f>
        <v>102</v>
      </c>
      <c r="D52" s="2">
        <f>ROW(EtalonRes!A133)</f>
        <v>133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'1.Смета.или.Акт'!E144</f>
        <v>2.1000000000000001E-2</v>
      </c>
      <c r="J52" s="2">
        <v>0</v>
      </c>
      <c r="K52" s="2"/>
      <c r="L52" s="2"/>
      <c r="M52" s="2"/>
      <c r="N52" s="2"/>
      <c r="O52" s="2">
        <f t="shared" si="14"/>
        <v>4.1500000000000004</v>
      </c>
      <c r="P52" s="2">
        <f t="shared" si="15"/>
        <v>0</v>
      </c>
      <c r="Q52" s="2">
        <f t="shared" si="16"/>
        <v>1.2</v>
      </c>
      <c r="R52" s="2">
        <f t="shared" si="17"/>
        <v>0.02</v>
      </c>
      <c r="S52" s="2">
        <f t="shared" si="18"/>
        <v>2.95</v>
      </c>
      <c r="T52" s="2">
        <f t="shared" si="19"/>
        <v>0</v>
      </c>
      <c r="U52" s="2">
        <f t="shared" si="20"/>
        <v>0.31752000000000002</v>
      </c>
      <c r="V52" s="2">
        <f t="shared" si="21"/>
        <v>1.4700000000000002E-3</v>
      </c>
      <c r="W52" s="2">
        <f t="shared" si="22"/>
        <v>0</v>
      </c>
      <c r="X52" s="2">
        <f t="shared" si="23"/>
        <v>4.22</v>
      </c>
      <c r="Y52" s="2">
        <f t="shared" si="24"/>
        <v>2.82</v>
      </c>
      <c r="Z52" s="2"/>
      <c r="AA52" s="2">
        <v>34575810</v>
      </c>
      <c r="AB52" s="2">
        <f t="shared" si="25"/>
        <v>197.71</v>
      </c>
      <c r="AC52" s="2">
        <f>ROUND((ES52+(SUM(SmtRes!BC97:'SmtRes'!BC102)+SUM(EtalonRes!AL125:'EtalonRes'!AL133))),2)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4.1500000000000004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4.2174000000000005</v>
      </c>
      <c r="CZ52" s="2">
        <f t="shared" si="44"/>
        <v>2.8215000000000003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11.19</v>
      </c>
      <c r="GN52" s="2">
        <f t="shared" si="48"/>
        <v>11.19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ROW(SmtRes!A108)</f>
        <v>108</v>
      </c>
      <c r="D53">
        <f>ROW(EtalonRes!A142)</f>
        <v>142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'1.Смета.или.Акт'!E144</f>
        <v>2.1000000000000001E-2</v>
      </c>
      <c r="J53">
        <v>0</v>
      </c>
      <c r="O53">
        <f t="shared" si="14"/>
        <v>69.010000000000005</v>
      </c>
      <c r="P53">
        <f t="shared" si="15"/>
        <v>0</v>
      </c>
      <c r="Q53">
        <f t="shared" si="16"/>
        <v>15.03</v>
      </c>
      <c r="R53">
        <f t="shared" si="17"/>
        <v>0.31</v>
      </c>
      <c r="S53">
        <f t="shared" si="18"/>
        <v>53.98</v>
      </c>
      <c r="T53">
        <f t="shared" si="19"/>
        <v>0</v>
      </c>
      <c r="U53">
        <f t="shared" si="20"/>
        <v>0.31752000000000002</v>
      </c>
      <c r="V53">
        <f t="shared" si="21"/>
        <v>1.4700000000000002E-3</v>
      </c>
      <c r="W53">
        <f t="shared" si="22"/>
        <v>0</v>
      </c>
      <c r="X53">
        <f t="shared" si="23"/>
        <v>65.69</v>
      </c>
      <c r="Y53">
        <f t="shared" si="24"/>
        <v>41.26</v>
      </c>
      <c r="AA53">
        <v>34575811</v>
      </c>
      <c r="AB53">
        <f t="shared" si="25"/>
        <v>197.71</v>
      </c>
      <c r="AC53">
        <f>ROUND((ES53+(SUM(SmtRes!BC103:'SmtRes'!BC108)+SUM(EtalonRes!AL134:'EtalonRes'!AL142))),2)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'1.Смета.или.Акт'!F146</f>
        <v>57.25</v>
      </c>
      <c r="AN53" s="52">
        <f>'1.Смета.или.Акт'!F147</f>
        <v>0.8</v>
      </c>
      <c r="AO53" s="52">
        <f>'1.Смета.или.Акт'!F145</f>
        <v>140.46</v>
      </c>
      <c r="AP53">
        <v>0</v>
      </c>
      <c r="AQ53">
        <f>'1.Смета.или.Акт'!E150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'1.Смета.или.Акт'!J145</f>
        <v>18.3</v>
      </c>
      <c r="BB53">
        <f>'1.Смета.или.Акт'!J146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'1.Смета.или.Акт'!J147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69.009999999999991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65.690899999999999</v>
      </c>
      <c r="CZ53">
        <f t="shared" si="44"/>
        <v>41.260399999999997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'1.Смета.или.Акт'!D144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'1.Смета.или.Акт'!F146</f>
        <v>57.25</v>
      </c>
      <c r="EU53" s="52">
        <f>'1.Смета.или.Акт'!F147</f>
        <v>0.8</v>
      </c>
      <c r="EV53" s="52">
        <f>'1.Смета.или.Акт'!F145</f>
        <v>140.46</v>
      </c>
      <c r="EW53">
        <f>'1.Смета.или.Акт'!E150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175.96</v>
      </c>
      <c r="GN53">
        <f t="shared" si="48"/>
        <v>175.96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ROW(SmtRes!A110)</f>
        <v>110</v>
      </c>
      <c r="D54" s="2">
        <f>ROW(EtalonRes!A145)</f>
        <v>145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'1.Смета.или.Акт'!E152</f>
        <v>0.26</v>
      </c>
      <c r="J54" s="2">
        <v>0</v>
      </c>
      <c r="K54" s="2"/>
      <c r="L54" s="2"/>
      <c r="M54" s="2"/>
      <c r="N54" s="2"/>
      <c r="O54" s="2">
        <f t="shared" si="14"/>
        <v>7.78</v>
      </c>
      <c r="P54" s="2">
        <f t="shared" si="15"/>
        <v>0</v>
      </c>
      <c r="Q54" s="2">
        <f t="shared" si="16"/>
        <v>2.1800000000000002</v>
      </c>
      <c r="R54" s="2">
        <f t="shared" si="17"/>
        <v>0</v>
      </c>
      <c r="S54" s="2">
        <f t="shared" si="18"/>
        <v>5.6</v>
      </c>
      <c r="T54" s="2">
        <f t="shared" si="19"/>
        <v>0</v>
      </c>
      <c r="U54" s="2">
        <f t="shared" si="20"/>
        <v>0.60319999999999996</v>
      </c>
      <c r="V54" s="2">
        <f t="shared" si="21"/>
        <v>0</v>
      </c>
      <c r="W54" s="2">
        <f t="shared" si="22"/>
        <v>0</v>
      </c>
      <c r="X54" s="2">
        <f t="shared" si="23"/>
        <v>7.95</v>
      </c>
      <c r="Y54" s="2">
        <f t="shared" si="24"/>
        <v>5.32</v>
      </c>
      <c r="Z54" s="2"/>
      <c r="AA54" s="2">
        <v>34575810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7.7799999999999994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7.9519999999999991</v>
      </c>
      <c r="CZ54" s="2">
        <f t="shared" si="44"/>
        <v>5.32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21.05</v>
      </c>
      <c r="GN54" s="2">
        <f t="shared" si="48"/>
        <v>21.05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ROW(SmtRes!A112)</f>
        <v>112</v>
      </c>
      <c r="D55">
        <f>ROW(EtalonRes!A148)</f>
        <v>148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'1.Смета.или.Акт'!E152</f>
        <v>0.26</v>
      </c>
      <c r="J55">
        <v>0</v>
      </c>
      <c r="O55">
        <f t="shared" si="14"/>
        <v>129.83000000000001</v>
      </c>
      <c r="P55">
        <f t="shared" si="15"/>
        <v>0</v>
      </c>
      <c r="Q55">
        <f t="shared" si="16"/>
        <v>27.3</v>
      </c>
      <c r="R55">
        <f t="shared" si="17"/>
        <v>0</v>
      </c>
      <c r="S55">
        <f t="shared" si="18"/>
        <v>102.53</v>
      </c>
      <c r="T55">
        <f t="shared" si="19"/>
        <v>0</v>
      </c>
      <c r="U55">
        <f t="shared" si="20"/>
        <v>0.60319999999999996</v>
      </c>
      <c r="V55">
        <f t="shared" si="21"/>
        <v>0</v>
      </c>
      <c r="W55">
        <f t="shared" si="22"/>
        <v>0</v>
      </c>
      <c r="X55">
        <f t="shared" si="23"/>
        <v>124.06</v>
      </c>
      <c r="Y55">
        <f t="shared" si="24"/>
        <v>77.92</v>
      </c>
      <c r="AA55">
        <v>34575811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'1.Смета.или.Акт'!F154</f>
        <v>8.4</v>
      </c>
      <c r="AN55">
        <v>0</v>
      </c>
      <c r="AO55" s="52">
        <f>'1.Смета.или.Акт'!F153</f>
        <v>21.55</v>
      </c>
      <c r="AP55">
        <v>0</v>
      </c>
      <c r="AQ55">
        <f>'1.Смета.или.Акт'!E157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'1.Смета.или.Акт'!J153</f>
        <v>18.3</v>
      </c>
      <c r="BB55">
        <f>'1.Смета.или.Акт'!J154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129.83000000000001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124.06130000000002</v>
      </c>
      <c r="CZ55">
        <f t="shared" si="44"/>
        <v>77.922799999999995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'1.Смета.или.Акт'!D152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'1.Смета.или.Акт'!F154</f>
        <v>8.4</v>
      </c>
      <c r="EU55">
        <v>0</v>
      </c>
      <c r="EV55" s="52">
        <f>'1.Смета.или.Акт'!F153</f>
        <v>21.55</v>
      </c>
      <c r="EW55">
        <f>'1.Смета.или.Акт'!E157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331.81</v>
      </c>
      <c r="GN55">
        <f t="shared" si="48"/>
        <v>331.81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ROW(SmtRes!A117)</f>
        <v>117</v>
      </c>
      <c r="D56" s="2">
        <f>ROW(EtalonRes!A156)</f>
        <v>156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'1.Смета.или.Акт'!E159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34575810</v>
      </c>
      <c r="AB56" s="2">
        <f t="shared" ref="AB56:AB87" si="65">ROUND((AC56+AD56+AF56),2)</f>
        <v>148.52000000000001</v>
      </c>
      <c r="AC56" s="2">
        <f>ROUND((ES56+(SUM(SmtRes!BC113:'SmtRes'!BC117)+SUM(EtalonRes!AL149:'EtalonRes'!AL156))),2)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51</v>
      </c>
      <c r="EM56" s="2" t="s">
        <v>52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ROW(SmtRes!A122)</f>
        <v>122</v>
      </c>
      <c r="D57">
        <f>ROW(EtalonRes!A164)</f>
        <v>164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'1.Смета.или.Акт'!E159</f>
        <v>0.6</v>
      </c>
      <c r="J57">
        <v>0</v>
      </c>
      <c r="O57">
        <f t="shared" si="54"/>
        <v>1464.07</v>
      </c>
      <c r="P57">
        <f t="shared" si="55"/>
        <v>0</v>
      </c>
      <c r="Q57">
        <f t="shared" si="56"/>
        <v>359.7</v>
      </c>
      <c r="R57">
        <f t="shared" si="57"/>
        <v>52.59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937.14</v>
      </c>
      <c r="Y57">
        <f t="shared" si="64"/>
        <v>601.62</v>
      </c>
      <c r="AA57">
        <v>34575811</v>
      </c>
      <c r="AB57">
        <f t="shared" si="65"/>
        <v>148.54</v>
      </c>
      <c r="AC57">
        <f>ROUND((ES57+(SUM(SmtRes!BC118:'SmtRes'!BC122)+SUM(EtalonRes!AL157:'EtalonRes'!AL164))),2)</f>
        <v>0</v>
      </c>
      <c r="AD57">
        <f t="shared" si="66"/>
        <v>47.96</v>
      </c>
      <c r="AE57">
        <f t="shared" si="67"/>
        <v>4.79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634.37900000000002</v>
      </c>
      <c r="AL57">
        <v>485.84</v>
      </c>
      <c r="AM57" s="52">
        <f>'1.Смета.или.Акт'!F161</f>
        <v>47.959000000000003</v>
      </c>
      <c r="AN57" s="52">
        <f>'1.Смета.или.Акт'!F162</f>
        <v>4.7930000000000001</v>
      </c>
      <c r="AO57" s="52">
        <f>'1.Смета.или.Акт'!F160</f>
        <v>100.58</v>
      </c>
      <c r="AP57">
        <v>0</v>
      </c>
      <c r="AQ57">
        <f>'1.Смета.или.Акт'!E165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'1.Смета.или.Акт'!J160</f>
        <v>18.3</v>
      </c>
      <c r="BB57">
        <f>'1.Смета.или.Акт'!J161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'1.Смета.или.Акт'!J162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1464.07</v>
      </c>
      <c r="CQ57">
        <f t="shared" si="74"/>
        <v>0</v>
      </c>
      <c r="CR57">
        <f t="shared" si="75"/>
        <v>599.5</v>
      </c>
      <c r="CS57">
        <f t="shared" si="76"/>
        <v>87.657000000000011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937.13759999999979</v>
      </c>
      <c r="CZ57">
        <f t="shared" si="83"/>
        <v>601.61919999999986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'1.Смета.или.Акт'!D159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51</v>
      </c>
      <c r="EM57" t="s">
        <v>52</v>
      </c>
      <c r="EO57" t="s">
        <v>3</v>
      </c>
      <c r="EQ57">
        <v>0</v>
      </c>
      <c r="ER57">
        <f>ES57+ET57+EV57</f>
        <v>634.37900000000002</v>
      </c>
      <c r="ES57">
        <v>485.84</v>
      </c>
      <c r="ET57" s="52">
        <f>'1.Смета.или.Акт'!F161</f>
        <v>47.959000000000003</v>
      </c>
      <c r="EU57" s="52">
        <f>'1.Смета.или.Акт'!F162</f>
        <v>4.7930000000000001</v>
      </c>
      <c r="EV57" s="52">
        <f>'1.Смета.или.Акт'!F160</f>
        <v>100.58</v>
      </c>
      <c r="EW57">
        <f>'1.Смета.или.Акт'!E165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3002.83</v>
      </c>
      <c r="GN57">
        <f t="shared" si="87"/>
        <v>0</v>
      </c>
      <c r="GO57">
        <f t="shared" si="88"/>
        <v>3002.83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ROW(SmtRes!A127)</f>
        <v>127</v>
      </c>
      <c r="D58" s="2">
        <f>ROW(EtalonRes!A172)</f>
        <v>172</v>
      </c>
      <c r="E58" s="2" t="s">
        <v>100</v>
      </c>
      <c r="F58" s="2" t="s">
        <v>101</v>
      </c>
      <c r="G58" s="2" t="s">
        <v>102</v>
      </c>
      <c r="H58" s="2" t="s">
        <v>98</v>
      </c>
      <c r="I58" s="2">
        <f>'1.Смета.или.Акт'!E167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34575810</v>
      </c>
      <c r="AB58" s="2">
        <f t="shared" si="65"/>
        <v>178.41</v>
      </c>
      <c r="AC58" s="2">
        <f>ROUND((ES58+(SUM(SmtRes!BC123:'SmtRes'!BC127)+SUM(EtalonRes!AL165:'EtalonRes'!AL172))),2)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103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51</v>
      </c>
      <c r="EM58" s="2" t="s">
        <v>52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ROW(SmtRes!A132)</f>
        <v>132</v>
      </c>
      <c r="D59">
        <f>ROW(EtalonRes!A180)</f>
        <v>180</v>
      </c>
      <c r="E59" t="s">
        <v>100</v>
      </c>
      <c r="F59" t="s">
        <v>101</v>
      </c>
      <c r="G59" t="s">
        <v>102</v>
      </c>
      <c r="H59" t="s">
        <v>98</v>
      </c>
      <c r="I59">
        <f>'1.Смета.или.Акт'!E167</f>
        <v>0.45</v>
      </c>
      <c r="J59">
        <v>0</v>
      </c>
      <c r="O59">
        <f t="shared" si="54"/>
        <v>1296.08</v>
      </c>
      <c r="P59">
        <f t="shared" si="55"/>
        <v>0</v>
      </c>
      <c r="Q59">
        <f t="shared" si="56"/>
        <v>379.69</v>
      </c>
      <c r="R59">
        <f t="shared" si="57"/>
        <v>62.01</v>
      </c>
      <c r="S59">
        <f t="shared" si="58"/>
        <v>916.39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792.5</v>
      </c>
      <c r="Y59">
        <f t="shared" si="64"/>
        <v>508.77</v>
      </c>
      <c r="AA59">
        <v>34575811</v>
      </c>
      <c r="AB59">
        <f t="shared" si="65"/>
        <v>178.78</v>
      </c>
      <c r="AC59">
        <f>ROUND((ES59+(SUM(SmtRes!BC128:'SmtRes'!BC132)+SUM(EtalonRes!AL173:'EtalonRes'!AL180))),2)</f>
        <v>0</v>
      </c>
      <c r="AD59">
        <f t="shared" si="66"/>
        <v>67.5</v>
      </c>
      <c r="AE59">
        <f t="shared" si="67"/>
        <v>7.53</v>
      </c>
      <c r="AF59">
        <f t="shared" si="68"/>
        <v>111.28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760.95999999999992</v>
      </c>
      <c r="AL59">
        <v>582.17999999999995</v>
      </c>
      <c r="AM59" s="52">
        <f>'1.Смета.или.Акт'!F169</f>
        <v>67.5</v>
      </c>
      <c r="AN59" s="52">
        <f>'1.Смета.или.Акт'!F170</f>
        <v>7.53</v>
      </c>
      <c r="AO59" s="52">
        <f>'1.Смета.или.Акт'!F168</f>
        <v>111.28</v>
      </c>
      <c r="AP59">
        <v>0</v>
      </c>
      <c r="AQ59">
        <f>'1.Смета.или.Акт'!E173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'1.Смета.или.Акт'!J168</f>
        <v>18.3</v>
      </c>
      <c r="BB59">
        <f>'1.Смета.или.Акт'!J169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103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'1.Смета.или.Акт'!J170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1296.08</v>
      </c>
      <c r="CQ59">
        <f t="shared" si="74"/>
        <v>0</v>
      </c>
      <c r="CR59">
        <f t="shared" si="75"/>
        <v>843.75</v>
      </c>
      <c r="CS59">
        <f t="shared" si="76"/>
        <v>137.79900000000001</v>
      </c>
      <c r="CT59">
        <f t="shared" si="77"/>
        <v>2036.4240000000002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792.50399999999991</v>
      </c>
      <c r="CZ59">
        <f t="shared" si="83"/>
        <v>508.76799999999997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'1.Смета.или.Акт'!D167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51</v>
      </c>
      <c r="EM59" t="s">
        <v>52</v>
      </c>
      <c r="EO59" t="s">
        <v>3</v>
      </c>
      <c r="EQ59">
        <v>0</v>
      </c>
      <c r="ER59">
        <f>ES59+ET59+EV59</f>
        <v>760.95999999999992</v>
      </c>
      <c r="ES59">
        <v>582.17999999999995</v>
      </c>
      <c r="ET59" s="52">
        <f>'1.Смета.или.Акт'!F169</f>
        <v>67.5</v>
      </c>
      <c r="EU59" s="52">
        <f>'1.Смета.или.Акт'!F170</f>
        <v>7.53</v>
      </c>
      <c r="EV59" s="52">
        <f>'1.Смета.или.Акт'!F168</f>
        <v>111.28</v>
      </c>
      <c r="EW59">
        <f>'1.Смета.или.Акт'!E173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2597.35</v>
      </c>
      <c r="GN59">
        <f t="shared" si="87"/>
        <v>0</v>
      </c>
      <c r="GO59">
        <f t="shared" si="88"/>
        <v>2597.35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ROW(SmtRes!A134)</f>
        <v>134</v>
      </c>
      <c r="D60" s="2">
        <f>ROW(EtalonRes!A182)</f>
        <v>182</v>
      </c>
      <c r="E60" s="2" t="s">
        <v>104</v>
      </c>
      <c r="F60" s="2" t="s">
        <v>105</v>
      </c>
      <c r="G60" s="2" t="s">
        <v>106</v>
      </c>
      <c r="H60" s="2" t="s">
        <v>48</v>
      </c>
      <c r="I60" s="2">
        <f>'1.Смета.или.Акт'!E175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34575810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107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108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109</v>
      </c>
      <c r="EM60" s="2" t="s">
        <v>110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ROW(SmtRes!A136)</f>
        <v>136</v>
      </c>
      <c r="D61">
        <f>ROW(EtalonRes!A184)</f>
        <v>184</v>
      </c>
      <c r="E61" t="s">
        <v>104</v>
      </c>
      <c r="F61" t="s">
        <v>105</v>
      </c>
      <c r="G61" t="s">
        <v>106</v>
      </c>
      <c r="H61" t="s">
        <v>48</v>
      </c>
      <c r="I61">
        <f>'1.Смета.или.Акт'!E175</f>
        <v>1</v>
      </c>
      <c r="J61">
        <v>0</v>
      </c>
      <c r="O61">
        <f t="shared" si="54"/>
        <v>3645.63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3645.63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2005.1</v>
      </c>
      <c r="Y61">
        <f t="shared" si="64"/>
        <v>1166.5999999999999</v>
      </c>
      <c r="AA61">
        <v>34575811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'1.Смета.или.Акт'!F176</f>
        <v>291.64999999999998</v>
      </c>
      <c r="AP61">
        <v>0</v>
      </c>
      <c r="AQ61">
        <f>'1.Смета.или.Акт'!E179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'1.Смета.или.Акт'!J176</f>
        <v>12.5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107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3645.63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3645.6249999999995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2005.0964999999999</v>
      </c>
      <c r="CZ61">
        <f t="shared" si="83"/>
        <v>1166.6016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'1.Смета.или.Акт'!D175</f>
        <v>ШТ</v>
      </c>
      <c r="DX61">
        <v>1</v>
      </c>
      <c r="EE61">
        <v>32653283</v>
      </c>
      <c r="EF61">
        <v>5</v>
      </c>
      <c r="EG61" t="s">
        <v>108</v>
      </c>
      <c r="EH61">
        <v>0</v>
      </c>
      <c r="EI61" t="s">
        <v>3</v>
      </c>
      <c r="EJ61">
        <v>4</v>
      </c>
      <c r="EK61">
        <v>200001</v>
      </c>
      <c r="EL61" t="s">
        <v>109</v>
      </c>
      <c r="EM61" t="s">
        <v>110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'1.Смета.или.Акт'!F176</f>
        <v>291.64999999999998</v>
      </c>
      <c r="EW61">
        <f>'1.Смета.или.Акт'!E179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6817.33</v>
      </c>
      <c r="GN61">
        <f t="shared" si="87"/>
        <v>0</v>
      </c>
      <c r="GO61">
        <f t="shared" si="88"/>
        <v>0</v>
      </c>
      <c r="GP61">
        <f t="shared" si="89"/>
        <v>6817.33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ROW(SmtRes!A138)</f>
        <v>138</v>
      </c>
      <c r="D62" s="2">
        <f>ROW(EtalonRes!A186)</f>
        <v>186</v>
      </c>
      <c r="E62" s="2" t="s">
        <v>111</v>
      </c>
      <c r="F62" s="2" t="s">
        <v>112</v>
      </c>
      <c r="G62" s="2" t="s">
        <v>113</v>
      </c>
      <c r="H62" s="2" t="s">
        <v>48</v>
      </c>
      <c r="I62" s="2">
        <f>'1.Смета.или.Акт'!E181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34575810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114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108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109</v>
      </c>
      <c r="EM62" s="2" t="s">
        <v>110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ROW(SmtRes!A140)</f>
        <v>140</v>
      </c>
      <c r="D63">
        <f>ROW(EtalonRes!A188)</f>
        <v>188</v>
      </c>
      <c r="E63" t="s">
        <v>111</v>
      </c>
      <c r="F63" t="s">
        <v>112</v>
      </c>
      <c r="G63" t="s">
        <v>113</v>
      </c>
      <c r="H63" t="s">
        <v>48</v>
      </c>
      <c r="I63">
        <f>'1.Смета.или.Акт'!E181</f>
        <v>1</v>
      </c>
      <c r="J63">
        <v>0</v>
      </c>
      <c r="O63">
        <f t="shared" si="54"/>
        <v>259.38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259.38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142.66</v>
      </c>
      <c r="Y63">
        <f t="shared" si="64"/>
        <v>83</v>
      </c>
      <c r="AA63">
        <v>34575811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'1.Смета.или.Акт'!F182</f>
        <v>20.75</v>
      </c>
      <c r="AP63">
        <v>0</v>
      </c>
      <c r="AQ63">
        <f>'1.Смета.или.Акт'!E185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'1.Смета.или.Акт'!J182</f>
        <v>12.5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114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259.38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259.375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142.65899999999999</v>
      </c>
      <c r="CZ63">
        <f t="shared" si="83"/>
        <v>83.001599999999996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'1.Смета.или.Акт'!D181</f>
        <v>ШТ</v>
      </c>
      <c r="DX63">
        <v>1</v>
      </c>
      <c r="EE63">
        <v>32653283</v>
      </c>
      <c r="EF63">
        <v>5</v>
      </c>
      <c r="EG63" t="s">
        <v>108</v>
      </c>
      <c r="EH63">
        <v>0</v>
      </c>
      <c r="EI63" t="s">
        <v>3</v>
      </c>
      <c r="EJ63">
        <v>4</v>
      </c>
      <c r="EK63">
        <v>200001</v>
      </c>
      <c r="EL63" t="s">
        <v>109</v>
      </c>
      <c r="EM63" t="s">
        <v>110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'1.Смета.или.Акт'!F182</f>
        <v>20.75</v>
      </c>
      <c r="EW63">
        <f>'1.Смета.или.Акт'!E185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485.04</v>
      </c>
      <c r="GN63">
        <f t="shared" si="87"/>
        <v>0</v>
      </c>
      <c r="GO63">
        <f t="shared" si="88"/>
        <v>0</v>
      </c>
      <c r="GP63">
        <f t="shared" si="89"/>
        <v>485.04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ROW(SmtRes!A142)</f>
        <v>142</v>
      </c>
      <c r="D64" s="2">
        <f>ROW(EtalonRes!A190)</f>
        <v>190</v>
      </c>
      <c r="E64" s="2" t="s">
        <v>115</v>
      </c>
      <c r="F64" s="2" t="s">
        <v>116</v>
      </c>
      <c r="G64" s="2" t="s">
        <v>117</v>
      </c>
      <c r="H64" s="2" t="s">
        <v>118</v>
      </c>
      <c r="I64" s="2">
        <f>'1.Смета.или.Акт'!E187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34575810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119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118</v>
      </c>
      <c r="DW64" s="2" t="s">
        <v>118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108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109</v>
      </c>
      <c r="EM64" s="2" t="s">
        <v>110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ROW(SmtRes!A144)</f>
        <v>144</v>
      </c>
      <c r="D65">
        <f>ROW(EtalonRes!A192)</f>
        <v>192</v>
      </c>
      <c r="E65" t="s">
        <v>115</v>
      </c>
      <c r="F65" t="s">
        <v>116</v>
      </c>
      <c r="G65" t="s">
        <v>117</v>
      </c>
      <c r="H65" t="s">
        <v>118</v>
      </c>
      <c r="I65">
        <f>'1.Смета.или.Акт'!E187</f>
        <v>1</v>
      </c>
      <c r="J65">
        <v>0</v>
      </c>
      <c r="O65">
        <f t="shared" si="54"/>
        <v>2074.38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2074.38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1140.9100000000001</v>
      </c>
      <c r="Y65">
        <f t="shared" si="64"/>
        <v>663.8</v>
      </c>
      <c r="AA65">
        <v>34575811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'1.Смета.или.Акт'!F188</f>
        <v>165.95</v>
      </c>
      <c r="AP65">
        <v>0</v>
      </c>
      <c r="AQ65">
        <f>'1.Смета.или.Акт'!E191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'1.Смета.или.Акт'!J188</f>
        <v>12.5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119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2074.38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2074.375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1140.9090000000001</v>
      </c>
      <c r="CZ65">
        <f t="shared" si="83"/>
        <v>663.80160000000001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118</v>
      </c>
      <c r="DW65" t="str">
        <f>'1.Смета.или.Акт'!D187</f>
        <v>100 измерений</v>
      </c>
      <c r="DX65">
        <v>1</v>
      </c>
      <c r="EE65">
        <v>32653283</v>
      </c>
      <c r="EF65">
        <v>5</v>
      </c>
      <c r="EG65" t="s">
        <v>108</v>
      </c>
      <c r="EH65">
        <v>0</v>
      </c>
      <c r="EI65" t="s">
        <v>3</v>
      </c>
      <c r="EJ65">
        <v>4</v>
      </c>
      <c r="EK65">
        <v>200001</v>
      </c>
      <c r="EL65" t="s">
        <v>109</v>
      </c>
      <c r="EM65" t="s">
        <v>110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'1.Смета.или.Акт'!F188</f>
        <v>165.95</v>
      </c>
      <c r="EW65">
        <f>'1.Смета.или.Акт'!E191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3879.09</v>
      </c>
      <c r="GN65">
        <f t="shared" si="87"/>
        <v>0</v>
      </c>
      <c r="GO65">
        <f t="shared" si="88"/>
        <v>0</v>
      </c>
      <c r="GP65">
        <f t="shared" si="89"/>
        <v>3879.09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120</v>
      </c>
      <c r="F66" s="2" t="s">
        <v>121</v>
      </c>
      <c r="G66" s="2" t="s">
        <v>122</v>
      </c>
      <c r="H66" s="2" t="s">
        <v>123</v>
      </c>
      <c r="I66" s="2">
        <f>'1.Смета.или.Акт'!E193</f>
        <v>1</v>
      </c>
      <c r="J66" s="2">
        <v>0</v>
      </c>
      <c r="K66" s="2"/>
      <c r="L66" s="2"/>
      <c r="M66" s="2"/>
      <c r="N66" s="2"/>
      <c r="O66" s="2">
        <f t="shared" si="54"/>
        <v>46672</v>
      </c>
      <c r="P66" s="2">
        <f t="shared" si="55"/>
        <v>46672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34575810</v>
      </c>
      <c r="AB66" s="2">
        <f t="shared" si="65"/>
        <v>46672</v>
      </c>
      <c r="AC66" s="2">
        <f t="shared" si="92"/>
        <v>46672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46672</v>
      </c>
      <c r="AL66" s="2">
        <v>46672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46672</v>
      </c>
      <c r="CQ66" s="2">
        <f t="shared" si="74"/>
        <v>46672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123</v>
      </c>
      <c r="DW66" s="2" t="s">
        <v>124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126</v>
      </c>
      <c r="EM66" s="2" t="s">
        <v>127</v>
      </c>
      <c r="EN66" s="2"/>
      <c r="EO66" s="2" t="s">
        <v>3</v>
      </c>
      <c r="EP66" s="2"/>
      <c r="EQ66" s="2">
        <v>0</v>
      </c>
      <c r="ER66" s="2">
        <v>0</v>
      </c>
      <c r="ES66" s="2">
        <v>46672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128</v>
      </c>
      <c r="GB66" s="2"/>
      <c r="GC66" s="2"/>
      <c r="GD66" s="2">
        <v>0</v>
      </c>
      <c r="GE66" s="2"/>
      <c r="GF66" s="2">
        <v>1668421311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46672</v>
      </c>
      <c r="GN66" s="2">
        <f t="shared" si="87"/>
        <v>46672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120</v>
      </c>
      <c r="F67" t="str">
        <f>'1.Смета.или.Акт'!B193</f>
        <v>Прайс-лист</v>
      </c>
      <c r="G67" t="str">
        <f>'1.Смета.или.Акт'!C193</f>
        <v>Комплектная трансформаторная подстанция КТП 160/10/0,4 в комплекте с трансформатором ТМГ 160/10/0,4 кВ</v>
      </c>
      <c r="H67" t="s">
        <v>123</v>
      </c>
      <c r="I67">
        <f>'1.Смета.или.Акт'!E193</f>
        <v>1</v>
      </c>
      <c r="J67">
        <v>0</v>
      </c>
      <c r="O67">
        <f t="shared" si="54"/>
        <v>350040</v>
      </c>
      <c r="P67">
        <f t="shared" si="55"/>
        <v>350040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34575811</v>
      </c>
      <c r="AB67">
        <f t="shared" si="65"/>
        <v>46672</v>
      </c>
      <c r="AC67">
        <f t="shared" si="92"/>
        <v>46672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46672</v>
      </c>
      <c r="AL67" s="52">
        <f>'1.Смета.или.Акт'!F193</f>
        <v>46672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'1.Смета.или.Акт'!J193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350040</v>
      </c>
      <c r="CQ67">
        <f t="shared" si="74"/>
        <v>350040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123</v>
      </c>
      <c r="DW67" t="str">
        <f>'1.Смета.или.Акт'!D193</f>
        <v>1 шт</v>
      </c>
      <c r="DX67">
        <v>1</v>
      </c>
      <c r="EE67">
        <v>32653538</v>
      </c>
      <c r="EF67">
        <v>20</v>
      </c>
      <c r="EG67" t="s">
        <v>125</v>
      </c>
      <c r="EH67">
        <v>0</v>
      </c>
      <c r="EI67" t="s">
        <v>3</v>
      </c>
      <c r="EJ67">
        <v>1</v>
      </c>
      <c r="EK67">
        <v>1100</v>
      </c>
      <c r="EL67" t="s">
        <v>126</v>
      </c>
      <c r="EM67" t="s">
        <v>127</v>
      </c>
      <c r="EO67" t="s">
        <v>3</v>
      </c>
      <c r="EQ67">
        <v>0</v>
      </c>
      <c r="ER67">
        <v>50730.43</v>
      </c>
      <c r="ES67" s="52">
        <f>'1.Смета.или.Акт'!F193</f>
        <v>46672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350040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128</v>
      </c>
      <c r="GD67">
        <v>0</v>
      </c>
      <c r="GF67">
        <v>1668421311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350040</v>
      </c>
      <c r="GN67">
        <f t="shared" si="87"/>
        <v>350040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129</v>
      </c>
      <c r="F68" s="2" t="s">
        <v>121</v>
      </c>
      <c r="G68" s="2" t="s">
        <v>130</v>
      </c>
      <c r="H68" s="2" t="s">
        <v>131</v>
      </c>
      <c r="I68" s="2">
        <f>'1.Смета.или.Акт'!E196</f>
        <v>4.0999999999999996</v>
      </c>
      <c r="J68" s="2">
        <v>0</v>
      </c>
      <c r="K68" s="2"/>
      <c r="L68" s="2"/>
      <c r="M68" s="2"/>
      <c r="N68" s="2"/>
      <c r="O68" s="2">
        <f t="shared" si="54"/>
        <v>1448.65</v>
      </c>
      <c r="P68" s="2">
        <f t="shared" si="55"/>
        <v>1448.65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34575810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1448.65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131</v>
      </c>
      <c r="DW68" s="2" t="s">
        <v>132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126</v>
      </c>
      <c r="EM68" s="2" t="s">
        <v>127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133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1448.65</v>
      </c>
      <c r="GN68" s="2">
        <f t="shared" si="87"/>
        <v>1448.65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129</v>
      </c>
      <c r="F69" t="str">
        <f>'1.Смета.или.Акт'!B196</f>
        <v>Прайс-лист</v>
      </c>
      <c r="G69" t="str">
        <f>'1.Смета.или.Акт'!C196</f>
        <v>Бетон тяжёлый, крупность заполнителя 20 мм, класс В3, 5</v>
      </c>
      <c r="H69" t="s">
        <v>131</v>
      </c>
      <c r="I69">
        <f>'1.Смета.или.Акт'!E196</f>
        <v>4.0999999999999996</v>
      </c>
      <c r="J69">
        <v>0</v>
      </c>
      <c r="O69">
        <f t="shared" si="54"/>
        <v>10864.9</v>
      </c>
      <c r="P69">
        <f t="shared" si="55"/>
        <v>10864.9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34575811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'1.Смета.или.Акт'!F196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'1.Смета.или.Акт'!J196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10864.9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131</v>
      </c>
      <c r="DW69" t="str">
        <f>'1.Смета.или.Акт'!D196</f>
        <v>1 м3 бетона</v>
      </c>
      <c r="DX69">
        <v>1</v>
      </c>
      <c r="EE69">
        <v>32653538</v>
      </c>
      <c r="EF69">
        <v>20</v>
      </c>
      <c r="EG69" t="s">
        <v>125</v>
      </c>
      <c r="EH69">
        <v>0</v>
      </c>
      <c r="EI69" t="s">
        <v>3</v>
      </c>
      <c r="EJ69">
        <v>1</v>
      </c>
      <c r="EK69">
        <v>1100</v>
      </c>
      <c r="EL69" t="s">
        <v>126</v>
      </c>
      <c r="EM69" t="s">
        <v>127</v>
      </c>
      <c r="EO69" t="s">
        <v>3</v>
      </c>
      <c r="EQ69">
        <v>0</v>
      </c>
      <c r="ER69">
        <v>384.06</v>
      </c>
      <c r="ES69" s="52">
        <f>'1.Смета.или.Акт'!F196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133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10864.9</v>
      </c>
      <c r="GN69">
        <f t="shared" si="87"/>
        <v>10864.9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134</v>
      </c>
      <c r="F70" s="2" t="s">
        <v>121</v>
      </c>
      <c r="G70" s="2" t="s">
        <v>135</v>
      </c>
      <c r="H70" s="2" t="s">
        <v>136</v>
      </c>
      <c r="I70" s="2">
        <f>'1.Смета.или.Акт'!E199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34575810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136</v>
      </c>
      <c r="DW70" s="2" t="s">
        <v>137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125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126</v>
      </c>
      <c r="EM70" s="2" t="s">
        <v>127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138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134</v>
      </c>
      <c r="F71" t="str">
        <f>'1.Смета.или.Акт'!B199</f>
        <v>Прайс-лист</v>
      </c>
      <c r="G71" t="str">
        <f>'1.Смета.или.Акт'!C199</f>
        <v>Битумы нефтяные дорожные жидкие, класс МГ, СГ</v>
      </c>
      <c r="H71" t="s">
        <v>136</v>
      </c>
      <c r="I71">
        <f>'1.Смета.или.Акт'!E199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34575811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'1.Смета.или.Акт'!F199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'1.Смета.или.Акт'!J199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136</v>
      </c>
      <c r="DW71" t="str">
        <f>'1.Смета.или.Акт'!D199</f>
        <v>тонна</v>
      </c>
      <c r="DX71">
        <v>1</v>
      </c>
      <c r="EE71">
        <v>32653538</v>
      </c>
      <c r="EF71">
        <v>20</v>
      </c>
      <c r="EG71" t="s">
        <v>125</v>
      </c>
      <c r="EH71">
        <v>0</v>
      </c>
      <c r="EI71" t="s">
        <v>3</v>
      </c>
      <c r="EJ71">
        <v>1</v>
      </c>
      <c r="EK71">
        <v>1100</v>
      </c>
      <c r="EL71" t="s">
        <v>126</v>
      </c>
      <c r="EM71" t="s">
        <v>127</v>
      </c>
      <c r="EO71" t="s">
        <v>3</v>
      </c>
      <c r="EQ71">
        <v>0</v>
      </c>
      <c r="ER71">
        <v>2637.68</v>
      </c>
      <c r="ES71" s="52">
        <f>'1.Смета.или.Акт'!F199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138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139</v>
      </c>
      <c r="F72" s="2" t="s">
        <v>121</v>
      </c>
      <c r="G72" s="2" t="s">
        <v>140</v>
      </c>
      <c r="H72" s="2" t="s">
        <v>35</v>
      </c>
      <c r="I72" s="2">
        <f>'1.Смета.или.Акт'!E202</f>
        <v>2.6</v>
      </c>
      <c r="J72" s="2">
        <v>0</v>
      </c>
      <c r="K72" s="2"/>
      <c r="L72" s="2"/>
      <c r="M72" s="2"/>
      <c r="N72" s="2"/>
      <c r="O72" s="2">
        <f t="shared" si="54"/>
        <v>8.3699999999999992</v>
      </c>
      <c r="P72" s="2">
        <f t="shared" si="55"/>
        <v>8.3699999999999992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34575810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8.3699999999999992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125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126</v>
      </c>
      <c r="EM72" s="2" t="s">
        <v>127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141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8.3699999999999992</v>
      </c>
      <c r="GN72" s="2">
        <f t="shared" si="87"/>
        <v>8.3699999999999992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139</v>
      </c>
      <c r="F73" t="str">
        <f>'1.Смета.или.Акт'!B202</f>
        <v>Прайс-лист</v>
      </c>
      <c r="G73" t="str">
        <f>'1.Смета.или.Акт'!C202</f>
        <v>Вода</v>
      </c>
      <c r="H73" t="s">
        <v>35</v>
      </c>
      <c r="I73">
        <f>'1.Смета.или.Акт'!E202</f>
        <v>2.6</v>
      </c>
      <c r="J73">
        <v>0</v>
      </c>
      <c r="O73">
        <f t="shared" si="54"/>
        <v>62.79</v>
      </c>
      <c r="P73">
        <f t="shared" si="55"/>
        <v>62.79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34575811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'1.Смета.или.Акт'!F202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'1.Смета.или.Акт'!J202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62.79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'1.Смета.или.Акт'!D202</f>
        <v>м3</v>
      </c>
      <c r="DX73">
        <v>1</v>
      </c>
      <c r="EE73">
        <v>32653538</v>
      </c>
      <c r="EF73">
        <v>20</v>
      </c>
      <c r="EG73" t="s">
        <v>125</v>
      </c>
      <c r="EH73">
        <v>0</v>
      </c>
      <c r="EI73" t="s">
        <v>3</v>
      </c>
      <c r="EJ73">
        <v>1</v>
      </c>
      <c r="EK73">
        <v>1100</v>
      </c>
      <c r="EL73" t="s">
        <v>126</v>
      </c>
      <c r="EM73" t="s">
        <v>127</v>
      </c>
      <c r="EO73" t="s">
        <v>3</v>
      </c>
      <c r="EQ73">
        <v>0</v>
      </c>
      <c r="ER73">
        <v>3.5</v>
      </c>
      <c r="ES73" s="52">
        <f>'1.Смета.или.Акт'!F202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141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62.79</v>
      </c>
      <c r="GN73">
        <f t="shared" si="87"/>
        <v>62.79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142</v>
      </c>
      <c r="F74" s="2" t="s">
        <v>121</v>
      </c>
      <c r="G74" s="2" t="s">
        <v>143</v>
      </c>
      <c r="H74" s="2" t="s">
        <v>35</v>
      </c>
      <c r="I74" s="2">
        <f>'1.Смета.или.Акт'!E205</f>
        <v>12.5</v>
      </c>
      <c r="J74" s="2">
        <v>0</v>
      </c>
      <c r="K74" s="2"/>
      <c r="L74" s="2"/>
      <c r="M74" s="2"/>
      <c r="N74" s="2"/>
      <c r="O74" s="2">
        <f t="shared" si="54"/>
        <v>10.38</v>
      </c>
      <c r="P74" s="2">
        <f t="shared" si="55"/>
        <v>10.38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34575810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10.38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125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126</v>
      </c>
      <c r="EM74" s="2" t="s">
        <v>127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144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10.38</v>
      </c>
      <c r="GN74" s="2">
        <f t="shared" si="87"/>
        <v>10.38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142</v>
      </c>
      <c r="F75" t="str">
        <f>'1.Смета.или.Акт'!B205</f>
        <v>Прайс-лист</v>
      </c>
      <c r="G75" t="str">
        <f>'1.Смета.или.Акт'!C205</f>
        <v>Кислород технический газообразный</v>
      </c>
      <c r="H75" t="s">
        <v>35</v>
      </c>
      <c r="I75">
        <f>'1.Смета.или.Акт'!E205</f>
        <v>12.5</v>
      </c>
      <c r="J75">
        <v>0</v>
      </c>
      <c r="O75">
        <f t="shared" si="54"/>
        <v>77.81</v>
      </c>
      <c r="P75">
        <f t="shared" si="55"/>
        <v>77.81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34575811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'1.Смета.или.Акт'!F205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'1.Смета.или.Акт'!J205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77.81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'1.Смета.или.Акт'!D205</f>
        <v>м3</v>
      </c>
      <c r="DX75">
        <v>1</v>
      </c>
      <c r="EE75">
        <v>32653538</v>
      </c>
      <c r="EF75">
        <v>20</v>
      </c>
      <c r="EG75" t="s">
        <v>125</v>
      </c>
      <c r="EH75">
        <v>0</v>
      </c>
      <c r="EI75" t="s">
        <v>3</v>
      </c>
      <c r="EJ75">
        <v>1</v>
      </c>
      <c r="EK75">
        <v>1100</v>
      </c>
      <c r="EL75" t="s">
        <v>126</v>
      </c>
      <c r="EM75" t="s">
        <v>127</v>
      </c>
      <c r="EO75" t="s">
        <v>3</v>
      </c>
      <c r="EQ75">
        <v>0</v>
      </c>
      <c r="ER75">
        <v>0.9</v>
      </c>
      <c r="ES75" s="52">
        <f>'1.Смета.или.Акт'!F205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144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77.81</v>
      </c>
      <c r="GN75">
        <f t="shared" si="87"/>
        <v>77.81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145</v>
      </c>
      <c r="F76" s="2" t="s">
        <v>121</v>
      </c>
      <c r="G76" s="2" t="s">
        <v>146</v>
      </c>
      <c r="H76" s="2" t="s">
        <v>35</v>
      </c>
      <c r="I76" s="2">
        <f>'1.Смета.или.Акт'!E208</f>
        <v>1.8</v>
      </c>
      <c r="J76" s="2">
        <v>0</v>
      </c>
      <c r="K76" s="2"/>
      <c r="L76" s="2"/>
      <c r="M76" s="2"/>
      <c r="N76" s="2"/>
      <c r="O76" s="2">
        <f t="shared" si="54"/>
        <v>42.71</v>
      </c>
      <c r="P76" s="2">
        <f t="shared" si="55"/>
        <v>42.71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34575810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42.71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125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126</v>
      </c>
      <c r="EM76" s="2" t="s">
        <v>127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147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42.71</v>
      </c>
      <c r="GN76" s="2">
        <f t="shared" si="87"/>
        <v>42.71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145</v>
      </c>
      <c r="F77" t="str">
        <f>'1.Смета.или.Акт'!B208</f>
        <v>Прайс-лист</v>
      </c>
      <c r="G77" t="str">
        <f>'1.Смета.или.Акт'!C208</f>
        <v>Песок природный для строительных работ средний</v>
      </c>
      <c r="H77" t="s">
        <v>35</v>
      </c>
      <c r="I77">
        <f>'1.Смета.или.Акт'!E208</f>
        <v>1.8</v>
      </c>
      <c r="J77">
        <v>0</v>
      </c>
      <c r="O77">
        <f t="shared" si="54"/>
        <v>320.36</v>
      </c>
      <c r="P77">
        <f t="shared" si="55"/>
        <v>320.36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34575811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'1.Смета.или.Акт'!F208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'1.Смета.или.Акт'!J208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320.36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'1.Смета.или.Акт'!D208</f>
        <v>м3</v>
      </c>
      <c r="DX77">
        <v>1</v>
      </c>
      <c r="EE77">
        <v>32653538</v>
      </c>
      <c r="EF77">
        <v>20</v>
      </c>
      <c r="EG77" t="s">
        <v>125</v>
      </c>
      <c r="EH77">
        <v>0</v>
      </c>
      <c r="EI77" t="s">
        <v>3</v>
      </c>
      <c r="EJ77">
        <v>1</v>
      </c>
      <c r="EK77">
        <v>1100</v>
      </c>
      <c r="EL77" t="s">
        <v>126</v>
      </c>
      <c r="EM77" t="s">
        <v>127</v>
      </c>
      <c r="EO77" t="s">
        <v>3</v>
      </c>
      <c r="EQ77">
        <v>0</v>
      </c>
      <c r="ER77">
        <v>25.79</v>
      </c>
      <c r="ES77" s="52">
        <f>'1.Смета.или.Акт'!F208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147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320.36</v>
      </c>
      <c r="GN77">
        <f t="shared" si="87"/>
        <v>320.36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148</v>
      </c>
      <c r="F78" s="2" t="s">
        <v>121</v>
      </c>
      <c r="G78" s="2" t="s">
        <v>149</v>
      </c>
      <c r="H78" s="2" t="s">
        <v>150</v>
      </c>
      <c r="I78" s="2">
        <f>'1.Смета.или.Акт'!E211</f>
        <v>271</v>
      </c>
      <c r="J78" s="2">
        <v>0</v>
      </c>
      <c r="K78" s="2"/>
      <c r="L78" s="2"/>
      <c r="M78" s="2"/>
      <c r="N78" s="2"/>
      <c r="O78" s="2">
        <f t="shared" si="54"/>
        <v>455.28</v>
      </c>
      <c r="P78" s="2">
        <f t="shared" si="55"/>
        <v>455.28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34575810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455.28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150</v>
      </c>
      <c r="DW78" s="2" t="s">
        <v>150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125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126</v>
      </c>
      <c r="EM78" s="2" t="s">
        <v>127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151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455.28</v>
      </c>
      <c r="GN78" s="2">
        <f t="shared" si="87"/>
        <v>455.28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148</v>
      </c>
      <c r="F79" t="str">
        <f>'1.Смета.или.Акт'!B211</f>
        <v>Прайс-лист</v>
      </c>
      <c r="G79" t="str">
        <f>'1.Смета.или.Акт'!C211</f>
        <v>Подкладки металлические</v>
      </c>
      <c r="H79" t="s">
        <v>150</v>
      </c>
      <c r="I79">
        <f>'1.Смета.или.Акт'!E211</f>
        <v>271</v>
      </c>
      <c r="J79">
        <v>0</v>
      </c>
      <c r="O79">
        <f t="shared" si="54"/>
        <v>3414.6</v>
      </c>
      <c r="P79">
        <f t="shared" si="55"/>
        <v>3414.6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34575811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'1.Смета.или.Акт'!F211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'1.Смета.или.Акт'!J211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3414.6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150</v>
      </c>
      <c r="DW79" t="str">
        <f>'1.Смета.или.Акт'!D211</f>
        <v>кг</v>
      </c>
      <c r="DX79">
        <v>1</v>
      </c>
      <c r="EE79">
        <v>32653538</v>
      </c>
      <c r="EF79">
        <v>20</v>
      </c>
      <c r="EG79" t="s">
        <v>125</v>
      </c>
      <c r="EH79">
        <v>0</v>
      </c>
      <c r="EI79" t="s">
        <v>3</v>
      </c>
      <c r="EJ79">
        <v>1</v>
      </c>
      <c r="EK79">
        <v>1100</v>
      </c>
      <c r="EL79" t="s">
        <v>126</v>
      </c>
      <c r="EM79" t="s">
        <v>127</v>
      </c>
      <c r="EO79" t="s">
        <v>3</v>
      </c>
      <c r="EQ79">
        <v>0</v>
      </c>
      <c r="ER79">
        <v>1.83</v>
      </c>
      <c r="ES79" s="52">
        <f>'1.Смета.или.Акт'!F211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151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3414.6</v>
      </c>
      <c r="GN79">
        <f t="shared" si="87"/>
        <v>3414.6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152</v>
      </c>
      <c r="F80" s="2" t="s">
        <v>121</v>
      </c>
      <c r="G80" s="2" t="s">
        <v>153</v>
      </c>
      <c r="H80" s="2" t="s">
        <v>150</v>
      </c>
      <c r="I80" s="2">
        <f>'1.Смета.или.Акт'!E214</f>
        <v>5.4</v>
      </c>
      <c r="J80" s="2">
        <v>0</v>
      </c>
      <c r="K80" s="2"/>
      <c r="L80" s="2"/>
      <c r="M80" s="2"/>
      <c r="N80" s="2"/>
      <c r="O80" s="2">
        <f t="shared" si="54"/>
        <v>10.96</v>
      </c>
      <c r="P80" s="2">
        <f t="shared" si="55"/>
        <v>10.96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34575810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10.96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150</v>
      </c>
      <c r="DW80" s="2" t="s">
        <v>150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125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126</v>
      </c>
      <c r="EM80" s="2" t="s">
        <v>127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154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10.96</v>
      </c>
      <c r="GN80" s="2">
        <f t="shared" si="87"/>
        <v>10.96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152</v>
      </c>
      <c r="F81" t="str">
        <f>'1.Смета.или.Акт'!B214</f>
        <v>Прайс-лист</v>
      </c>
      <c r="G81" t="str">
        <f>'1.Смета.или.Акт'!C214</f>
        <v>Поковки простые строительные/скобы/закрепы/хомуты и т.п./массой до 1,6 кг</v>
      </c>
      <c r="H81" t="s">
        <v>150</v>
      </c>
      <c r="I81">
        <f>'1.Смета.или.Акт'!E214</f>
        <v>5.4</v>
      </c>
      <c r="J81">
        <v>0</v>
      </c>
      <c r="O81">
        <f t="shared" si="54"/>
        <v>82.22</v>
      </c>
      <c r="P81">
        <f t="shared" si="55"/>
        <v>82.22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34575811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'1.Смета.или.Акт'!F214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'1.Смета.или.Акт'!J214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82.22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150</v>
      </c>
      <c r="DW81" t="str">
        <f>'1.Смета.или.Акт'!D214</f>
        <v>кг</v>
      </c>
      <c r="DX81">
        <v>1</v>
      </c>
      <c r="EE81">
        <v>32653538</v>
      </c>
      <c r="EF81">
        <v>20</v>
      </c>
      <c r="EG81" t="s">
        <v>125</v>
      </c>
      <c r="EH81">
        <v>0</v>
      </c>
      <c r="EI81" t="s">
        <v>3</v>
      </c>
      <c r="EJ81">
        <v>1</v>
      </c>
      <c r="EK81">
        <v>1100</v>
      </c>
      <c r="EL81" t="s">
        <v>126</v>
      </c>
      <c r="EM81" t="s">
        <v>127</v>
      </c>
      <c r="EO81" t="s">
        <v>3</v>
      </c>
      <c r="EQ81">
        <v>0</v>
      </c>
      <c r="ER81">
        <v>2.21</v>
      </c>
      <c r="ES81" s="52">
        <f>'1.Смета.или.Акт'!F214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154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82.22</v>
      </c>
      <c r="GN81">
        <f t="shared" si="87"/>
        <v>82.22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155</v>
      </c>
      <c r="F82" s="2" t="s">
        <v>121</v>
      </c>
      <c r="G82" s="2" t="s">
        <v>156</v>
      </c>
      <c r="H82" s="2" t="s">
        <v>150</v>
      </c>
      <c r="I82" s="2">
        <f>'1.Смета.или.Акт'!E217</f>
        <v>5</v>
      </c>
      <c r="J82" s="2">
        <v>0</v>
      </c>
      <c r="K82" s="2"/>
      <c r="L82" s="2"/>
      <c r="M82" s="2"/>
      <c r="N82" s="2"/>
      <c r="O82" s="2">
        <f t="shared" si="54"/>
        <v>26.25</v>
      </c>
      <c r="P82" s="2">
        <f t="shared" si="55"/>
        <v>26.25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34575810</v>
      </c>
      <c r="AB82" s="2">
        <f t="shared" si="65"/>
        <v>5.25</v>
      </c>
      <c r="AC82" s="2">
        <f t="shared" si="92"/>
        <v>5.25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5.25</v>
      </c>
      <c r="AL82" s="2">
        <v>5.25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26.25</v>
      </c>
      <c r="CQ82" s="2">
        <f t="shared" si="74"/>
        <v>5.25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150</v>
      </c>
      <c r="DW82" s="2" t="s">
        <v>150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125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126</v>
      </c>
      <c r="EM82" s="2" t="s">
        <v>127</v>
      </c>
      <c r="EN82" s="2"/>
      <c r="EO82" s="2" t="s">
        <v>3</v>
      </c>
      <c r="EP82" s="2"/>
      <c r="EQ82" s="2">
        <v>0</v>
      </c>
      <c r="ER82" s="2">
        <v>0</v>
      </c>
      <c r="ES82" s="2">
        <v>5.25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157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26.25</v>
      </c>
      <c r="GN82" s="2">
        <f t="shared" si="87"/>
        <v>26.25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155</v>
      </c>
      <c r="F83" t="str">
        <f>'1.Смета.или.Акт'!B217</f>
        <v>Прайс-лист</v>
      </c>
      <c r="G83" t="str">
        <f>'1.Смета.или.Акт'!C217</f>
        <v>Газ пропан</v>
      </c>
      <c r="H83" t="s">
        <v>150</v>
      </c>
      <c r="I83">
        <f>'1.Смета.или.Акт'!E217</f>
        <v>5</v>
      </c>
      <c r="J83">
        <v>0</v>
      </c>
      <c r="O83">
        <f t="shared" si="54"/>
        <v>196.88</v>
      </c>
      <c r="P83">
        <f t="shared" si="55"/>
        <v>196.88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34575811</v>
      </c>
      <c r="AB83">
        <f t="shared" si="65"/>
        <v>5.25</v>
      </c>
      <c r="AC83">
        <f t="shared" si="92"/>
        <v>5.25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5.25</v>
      </c>
      <c r="AL83" s="52">
        <f>'1.Смета.или.Акт'!F217</f>
        <v>5.25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'1.Смета.или.Акт'!J217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196.88</v>
      </c>
      <c r="CQ83">
        <f t="shared" si="74"/>
        <v>39.375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150</v>
      </c>
      <c r="DW83" t="str">
        <f>'1.Смета.или.Акт'!D217</f>
        <v>кг</v>
      </c>
      <c r="DX83">
        <v>1</v>
      </c>
      <c r="EE83">
        <v>32653538</v>
      </c>
      <c r="EF83">
        <v>20</v>
      </c>
      <c r="EG83" t="s">
        <v>125</v>
      </c>
      <c r="EH83">
        <v>0</v>
      </c>
      <c r="EI83" t="s">
        <v>3</v>
      </c>
      <c r="EJ83">
        <v>1</v>
      </c>
      <c r="EK83">
        <v>1100</v>
      </c>
      <c r="EL83" t="s">
        <v>126</v>
      </c>
      <c r="EM83" t="s">
        <v>127</v>
      </c>
      <c r="EO83" t="s">
        <v>3</v>
      </c>
      <c r="EQ83">
        <v>0</v>
      </c>
      <c r="ER83">
        <v>5.71</v>
      </c>
      <c r="ES83" s="52">
        <f>'1.Смета.или.Акт'!F217</f>
        <v>5.25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39.409999999999997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157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196.88</v>
      </c>
      <c r="GN83">
        <f t="shared" si="87"/>
        <v>196.88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158</v>
      </c>
      <c r="F84" s="2" t="s">
        <v>121</v>
      </c>
      <c r="G84" s="2" t="s">
        <v>159</v>
      </c>
      <c r="H84" s="2" t="s">
        <v>160</v>
      </c>
      <c r="I84" s="2">
        <f>'1.Смета.или.Акт'!E220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34575810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160</v>
      </c>
      <c r="DW84" s="2" t="s">
        <v>161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125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126</v>
      </c>
      <c r="EM84" s="2" t="s">
        <v>127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162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158</v>
      </c>
      <c r="F85" t="str">
        <f>'1.Смета.или.Акт'!B220</f>
        <v>Прайс-лист</v>
      </c>
      <c r="G85" t="str">
        <f>'1.Смета.или.Акт'!C220</f>
        <v>Шпалы непропитанные для железных дорог 1 тип</v>
      </c>
      <c r="H85" t="s">
        <v>160</v>
      </c>
      <c r="I85">
        <f>'1.Смета.или.Акт'!E220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34575811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'1.Смета.или.Акт'!F220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'1.Смета.или.Акт'!J220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160</v>
      </c>
      <c r="DW85" t="str">
        <f>'1.Смета.или.Акт'!D220</f>
        <v>шт</v>
      </c>
      <c r="DX85">
        <v>1</v>
      </c>
      <c r="EE85">
        <v>32653538</v>
      </c>
      <c r="EF85">
        <v>20</v>
      </c>
      <c r="EG85" t="s">
        <v>125</v>
      </c>
      <c r="EH85">
        <v>0</v>
      </c>
      <c r="EI85" t="s">
        <v>3</v>
      </c>
      <c r="EJ85">
        <v>1</v>
      </c>
      <c r="EK85">
        <v>1100</v>
      </c>
      <c r="EL85" t="s">
        <v>126</v>
      </c>
      <c r="EM85" t="s">
        <v>127</v>
      </c>
      <c r="EO85" t="s">
        <v>3</v>
      </c>
      <c r="EQ85">
        <v>0</v>
      </c>
      <c r="ER85">
        <v>38.65</v>
      </c>
      <c r="ES85" s="52">
        <f>'1.Смета.или.Акт'!F220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162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163</v>
      </c>
      <c r="F86" s="2" t="s">
        <v>121</v>
      </c>
      <c r="G86" s="2" t="s">
        <v>164</v>
      </c>
      <c r="H86" s="2" t="s">
        <v>35</v>
      </c>
      <c r="I86" s="2">
        <f>'1.Смета.или.Акт'!E223</f>
        <v>4</v>
      </c>
      <c r="J86" s="2">
        <v>0</v>
      </c>
      <c r="K86" s="2"/>
      <c r="L86" s="2"/>
      <c r="M86" s="2"/>
      <c r="N86" s="2"/>
      <c r="O86" s="2">
        <f t="shared" si="54"/>
        <v>440.08</v>
      </c>
      <c r="P86" s="2">
        <f t="shared" si="55"/>
        <v>440.08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34575810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440.08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125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126</v>
      </c>
      <c r="EM86" s="2" t="s">
        <v>127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165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440.08</v>
      </c>
      <c r="GN86" s="2">
        <f t="shared" si="87"/>
        <v>440.08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163</v>
      </c>
      <c r="F87" t="str">
        <f>'1.Смета.или.Акт'!B223</f>
        <v>Прайс-лист</v>
      </c>
      <c r="G87" t="str">
        <f>'1.Смета.или.Акт'!C223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'1.Смета.или.Акт'!E223</f>
        <v>4</v>
      </c>
      <c r="J87">
        <v>0</v>
      </c>
      <c r="O87">
        <f t="shared" si="54"/>
        <v>3300.6</v>
      </c>
      <c r="P87">
        <f t="shared" si="55"/>
        <v>3300.6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34575811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'1.Смета.или.Акт'!F223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'1.Смета.или.Акт'!J223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3300.6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'1.Смета.или.Акт'!D223</f>
        <v>м3</v>
      </c>
      <c r="DX87">
        <v>1</v>
      </c>
      <c r="EE87">
        <v>32653538</v>
      </c>
      <c r="EF87">
        <v>20</v>
      </c>
      <c r="EG87" t="s">
        <v>125</v>
      </c>
      <c r="EH87">
        <v>0</v>
      </c>
      <c r="EI87" t="s">
        <v>3</v>
      </c>
      <c r="EJ87">
        <v>1</v>
      </c>
      <c r="EK87">
        <v>1100</v>
      </c>
      <c r="EL87" t="s">
        <v>126</v>
      </c>
      <c r="EM87" t="s">
        <v>127</v>
      </c>
      <c r="EO87" t="s">
        <v>3</v>
      </c>
      <c r="EQ87">
        <v>0</v>
      </c>
      <c r="ER87">
        <v>119.59</v>
      </c>
      <c r="ES87" s="52">
        <f>'1.Смета.или.Акт'!F223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165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3300.6</v>
      </c>
      <c r="GN87">
        <f t="shared" si="87"/>
        <v>3300.6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166</v>
      </c>
      <c r="F88" s="2" t="s">
        <v>121</v>
      </c>
      <c r="G88" s="2" t="s">
        <v>167</v>
      </c>
      <c r="H88" s="2" t="s">
        <v>35</v>
      </c>
      <c r="I88" s="2">
        <f>'1.Смета.или.Акт'!E226</f>
        <v>2</v>
      </c>
      <c r="J88" s="2">
        <v>0</v>
      </c>
      <c r="K88" s="2"/>
      <c r="L88" s="2"/>
      <c r="M88" s="2"/>
      <c r="N88" s="2"/>
      <c r="O88" s="2">
        <f t="shared" ref="O88:O95" si="93">ROUND(CP88,2)</f>
        <v>217.62</v>
      </c>
      <c r="P88" s="2">
        <f t="shared" ref="P88:P95" si="94">ROUND(CQ88*I88,2)</f>
        <v>217.62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34575810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217.62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125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126</v>
      </c>
      <c r="EM88" s="2" t="s">
        <v>127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168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217.62</v>
      </c>
      <c r="GN88" s="2">
        <f t="shared" ref="GN88:GN95" si="126">IF(OR(BI88=0,BI88=1),ROUND(O88+X88+Y88+GK88,2),0)</f>
        <v>217.62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166</v>
      </c>
      <c r="F89" t="str">
        <f>'1.Смета.или.Акт'!B226</f>
        <v>Прайс-лист</v>
      </c>
      <c r="G89" t="str">
        <f>'1.Смета.или.Акт'!C226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'1.Смета.или.Акт'!E226</f>
        <v>2</v>
      </c>
      <c r="J89">
        <v>0</v>
      </c>
      <c r="O89">
        <f t="shared" si="93"/>
        <v>1632.15</v>
      </c>
      <c r="P89">
        <f t="shared" si="94"/>
        <v>1632.15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34575811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'1.Смета.или.Акт'!F226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'1.Смета.или.Акт'!J226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1632.15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'1.Смета.или.Акт'!D226</f>
        <v>м3</v>
      </c>
      <c r="DX89">
        <v>1</v>
      </c>
      <c r="EE89">
        <v>32653538</v>
      </c>
      <c r="EF89">
        <v>20</v>
      </c>
      <c r="EG89" t="s">
        <v>125</v>
      </c>
      <c r="EH89">
        <v>0</v>
      </c>
      <c r="EI89" t="s">
        <v>3</v>
      </c>
      <c r="EJ89">
        <v>1</v>
      </c>
      <c r="EK89">
        <v>1100</v>
      </c>
      <c r="EL89" t="s">
        <v>126</v>
      </c>
      <c r="EM89" t="s">
        <v>127</v>
      </c>
      <c r="EO89" t="s">
        <v>3</v>
      </c>
      <c r="EQ89">
        <v>0</v>
      </c>
      <c r="ER89">
        <v>118.27</v>
      </c>
      <c r="ES89" s="52">
        <f>'1.Смета.или.Акт'!F226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168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1632.15</v>
      </c>
      <c r="GN89">
        <f t="shared" si="126"/>
        <v>1632.15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169</v>
      </c>
      <c r="F90" s="2" t="s">
        <v>121</v>
      </c>
      <c r="G90" s="2" t="s">
        <v>170</v>
      </c>
      <c r="H90" s="2" t="s">
        <v>150</v>
      </c>
      <c r="I90" s="2">
        <f>'1.Смета.или.Акт'!E229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34575810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150</v>
      </c>
      <c r="DW90" s="2" t="s">
        <v>150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125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126</v>
      </c>
      <c r="EM90" s="2" t="s">
        <v>127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171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169</v>
      </c>
      <c r="F91" t="str">
        <f>'1.Смета.или.Акт'!B229</f>
        <v>Прайс-лист</v>
      </c>
      <c r="G91" t="str">
        <f>'1.Смета.или.Акт'!C229</f>
        <v>Электроды диаметром 4мм Э42А</v>
      </c>
      <c r="H91" t="s">
        <v>150</v>
      </c>
      <c r="I91">
        <f>'1.Смета.или.Акт'!E229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34575811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'1.Смета.или.Акт'!F229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'1.Смета.или.Акт'!J229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150</v>
      </c>
      <c r="DW91" t="str">
        <f>'1.Смета.или.Акт'!D229</f>
        <v>кг</v>
      </c>
      <c r="DX91">
        <v>1</v>
      </c>
      <c r="EE91">
        <v>32653538</v>
      </c>
      <c r="EF91">
        <v>20</v>
      </c>
      <c r="EG91" t="s">
        <v>125</v>
      </c>
      <c r="EH91">
        <v>0</v>
      </c>
      <c r="EI91" t="s">
        <v>3</v>
      </c>
      <c r="EJ91">
        <v>1</v>
      </c>
      <c r="EK91">
        <v>1100</v>
      </c>
      <c r="EL91" t="s">
        <v>126</v>
      </c>
      <c r="EM91" t="s">
        <v>127</v>
      </c>
      <c r="EO91" t="s">
        <v>3</v>
      </c>
      <c r="EQ91">
        <v>0</v>
      </c>
      <c r="ER91">
        <v>11.5</v>
      </c>
      <c r="ES91" s="52">
        <f>'1.Смета.или.Акт'!F229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171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172</v>
      </c>
      <c r="F92" s="2" t="s">
        <v>121</v>
      </c>
      <c r="G92" s="2" t="s">
        <v>173</v>
      </c>
      <c r="H92" s="2" t="s">
        <v>136</v>
      </c>
      <c r="I92" s="2">
        <f>'1.Смета.или.Акт'!E232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34575810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136</v>
      </c>
      <c r="DW92" s="2" t="s">
        <v>136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125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126</v>
      </c>
      <c r="EM92" s="2" t="s">
        <v>127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174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172</v>
      </c>
      <c r="F93" t="str">
        <f>'1.Смета.или.Акт'!B232</f>
        <v>Прайс-лист</v>
      </c>
      <c r="G93" t="str">
        <f>'1.Смета.или.Акт'!C232</f>
        <v>Сталь полосовая 40 х 4 мм</v>
      </c>
      <c r="H93" t="s">
        <v>136</v>
      </c>
      <c r="I93">
        <f>'1.Смета.или.Акт'!E232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34575811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'1.Смета.или.Акт'!F232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'1.Смета.или.Акт'!J232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136</v>
      </c>
      <c r="DW93" t="str">
        <f>'1.Смета.или.Акт'!D232</f>
        <v>т</v>
      </c>
      <c r="DX93">
        <v>1000</v>
      </c>
      <c r="EE93">
        <v>32653538</v>
      </c>
      <c r="EF93">
        <v>20</v>
      </c>
      <c r="EG93" t="s">
        <v>125</v>
      </c>
      <c r="EH93">
        <v>0</v>
      </c>
      <c r="EI93" t="s">
        <v>3</v>
      </c>
      <c r="EJ93">
        <v>1</v>
      </c>
      <c r="EK93">
        <v>1100</v>
      </c>
      <c r="EL93" t="s">
        <v>126</v>
      </c>
      <c r="EM93" t="s">
        <v>127</v>
      </c>
      <c r="EO93" t="s">
        <v>3</v>
      </c>
      <c r="EQ93">
        <v>0</v>
      </c>
      <c r="ER93">
        <v>7634.78</v>
      </c>
      <c r="ES93" s="52">
        <f>'1.Смета.или.Акт'!F232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174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175</v>
      </c>
      <c r="F94" s="2" t="s">
        <v>121</v>
      </c>
      <c r="G94" s="2" t="s">
        <v>176</v>
      </c>
      <c r="H94" s="2" t="s">
        <v>136</v>
      </c>
      <c r="I94" s="2">
        <f>'1.Смета.или.Акт'!E235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34575810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136</v>
      </c>
      <c r="DW94" s="2" t="s">
        <v>136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125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126</v>
      </c>
      <c r="EM94" s="2" t="s">
        <v>127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177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175</v>
      </c>
      <c r="F95" t="str">
        <f>'1.Смета.или.Акт'!B235</f>
        <v>Прайс-лист</v>
      </c>
      <c r="G95" t="str">
        <f>'1.Смета.или.Акт'!C235</f>
        <v>Сталь круглая диаметром 18 мм</v>
      </c>
      <c r="H95" t="s">
        <v>136</v>
      </c>
      <c r="I95">
        <f>'1.Смета.или.Акт'!E235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34575811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'1.Смета.или.Акт'!F235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'1.Смета.или.Акт'!J235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136</v>
      </c>
      <c r="DW95" t="str">
        <f>'1.Смета.или.Акт'!D235</f>
        <v>т</v>
      </c>
      <c r="DX95">
        <v>1000</v>
      </c>
      <c r="EE95">
        <v>32653538</v>
      </c>
      <c r="EF95">
        <v>20</v>
      </c>
      <c r="EG95" t="s">
        <v>125</v>
      </c>
      <c r="EH95">
        <v>0</v>
      </c>
      <c r="EI95" t="s">
        <v>3</v>
      </c>
      <c r="EJ95">
        <v>1</v>
      </c>
      <c r="EK95">
        <v>1100</v>
      </c>
      <c r="EL95" t="s">
        <v>126</v>
      </c>
      <c r="EM95" t="s">
        <v>127</v>
      </c>
      <c r="EO95" t="s">
        <v>3</v>
      </c>
      <c r="EQ95">
        <v>0</v>
      </c>
      <c r="ER95">
        <v>7914.49</v>
      </c>
      <c r="ES95" s="52">
        <f>'1.Смета.или.Акт'!F235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177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54514.13</v>
      </c>
      <c r="P97" s="3">
        <f t="shared" si="131"/>
        <v>51603.37</v>
      </c>
      <c r="Q97" s="3">
        <f t="shared" si="131"/>
        <v>1496.41</v>
      </c>
      <c r="R97" s="3">
        <f t="shared" si="131"/>
        <v>183.81</v>
      </c>
      <c r="S97" s="3">
        <f t="shared" si="131"/>
        <v>1414.35</v>
      </c>
      <c r="T97" s="3">
        <f t="shared" si="131"/>
        <v>0</v>
      </c>
      <c r="U97" s="3">
        <f>AH97</f>
        <v>146.27951000000002</v>
      </c>
      <c r="V97" s="3">
        <f>AI97</f>
        <v>14.543079999999998</v>
      </c>
      <c r="W97" s="3">
        <f>ROUND(AJ97,2)</f>
        <v>0</v>
      </c>
      <c r="X97" s="3">
        <f>ROUND(AK97,2)</f>
        <v>1363.75</v>
      </c>
      <c r="Y97" s="3">
        <f>ROUND(AL97,2)</f>
        <v>860.47</v>
      </c>
      <c r="Z97" s="3"/>
      <c r="AA97" s="3"/>
      <c r="AB97" s="3">
        <f>ROUND(SUMIF(AA24:AA95,"=34575810",O24:O95),2)</f>
        <v>54514.13</v>
      </c>
      <c r="AC97" s="3">
        <f>ROUND(SUMIF(AA24:AA95,"=34575810",P24:P95),2)</f>
        <v>51603.37</v>
      </c>
      <c r="AD97" s="3">
        <f>ROUND(SUMIF(AA24:AA95,"=34575810",Q24:Q95),2)</f>
        <v>1496.41</v>
      </c>
      <c r="AE97" s="3">
        <f>ROUND(SUMIF(AA24:AA95,"=34575810",R24:R95),2)</f>
        <v>183.81</v>
      </c>
      <c r="AF97" s="3">
        <f>ROUND(SUMIF(AA24:AA95,"=34575810",S24:S95),2)</f>
        <v>1414.35</v>
      </c>
      <c r="AG97" s="3">
        <f>ROUND(SUMIF(AA24:AA95,"=34575810",T24:T95),2)</f>
        <v>0</v>
      </c>
      <c r="AH97" s="3">
        <f>SUMIF(AA24:AA95,"=34575810",U24:U95)</f>
        <v>146.27951000000002</v>
      </c>
      <c r="AI97" s="3">
        <f>SUMIF(AA24:AA95,"=34575810",V24:V95)</f>
        <v>14.543079999999998</v>
      </c>
      <c r="AJ97" s="3">
        <f>ROUND(SUMIF(AA24:AA95,"=34575810",W24:W95),2)</f>
        <v>0</v>
      </c>
      <c r="AK97" s="3">
        <f>ROUND(SUMIF(AA24:AA95,"=34575810",X24:X95),2)</f>
        <v>1363.75</v>
      </c>
      <c r="AL97" s="3">
        <f>ROUND(SUMIF(AA24:AA95,"=34575810",Y24:Y95),2)</f>
        <v>860.47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56738.35</v>
      </c>
      <c r="AS97" s="3">
        <f t="shared" si="132"/>
        <v>53560.79</v>
      </c>
      <c r="AT97" s="3">
        <f t="shared" si="132"/>
        <v>2196.94</v>
      </c>
      <c r="AU97" s="3">
        <f t="shared" si="132"/>
        <v>980.62</v>
      </c>
      <c r="AV97" s="3">
        <f t="shared" si="132"/>
        <v>51603.37</v>
      </c>
      <c r="AW97" s="3">
        <f t="shared" si="132"/>
        <v>51603.37</v>
      </c>
      <c r="AX97" s="3">
        <f t="shared" si="132"/>
        <v>0</v>
      </c>
      <c r="AY97" s="3">
        <f t="shared" si="132"/>
        <v>51603.37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ROUND(SUMIF(AA24:AA95,"=34575810",FQ24:FQ95),2)</f>
        <v>0</v>
      </c>
      <c r="BY97" s="3">
        <f>ROUND(SUMIF(AA24:AA95,"=34575810",FR24:FR95),2)</f>
        <v>0</v>
      </c>
      <c r="BZ97" s="3">
        <f>ROUND(SUMIF(AA24:AA95,"=34575810",GL24:GL95),2)</f>
        <v>0</v>
      </c>
      <c r="CA97" s="3">
        <f>ROUND(SUMIF(AA24:AA95,"=34575810",GM24:GM95),2)</f>
        <v>56738.35</v>
      </c>
      <c r="CB97" s="3">
        <f>ROUND(SUMIF(AA24:AA95,"=34575810",GN24:GN95),2)</f>
        <v>53560.79</v>
      </c>
      <c r="CC97" s="3">
        <f>ROUND(SUMIF(AA24:AA95,"=34575810",GO24:GO95),2)</f>
        <v>2196.94</v>
      </c>
      <c r="CD97" s="3">
        <f>ROUND(SUMIF(AA24:AA95,"=34575810",GP24:GP95),2)</f>
        <v>980.62</v>
      </c>
      <c r="CE97" s="3">
        <f>AC97-BX97</f>
        <v>51603.37</v>
      </c>
      <c r="CF97" s="3">
        <f>AC97-BY97</f>
        <v>51603.37</v>
      </c>
      <c r="CG97" s="3">
        <f>BX97-BZ97</f>
        <v>0</v>
      </c>
      <c r="CH97" s="3">
        <f>AC97-BX97-BY97+BZ97</f>
        <v>51603.37</v>
      </c>
      <c r="CI97" s="3">
        <f>BY97-BZ97</f>
        <v>0</v>
      </c>
      <c r="CJ97" s="3">
        <f>ROUND(SUMIF(AA24:AA95,"=34575810",GX24:GX95),2)</f>
        <v>0</v>
      </c>
      <c r="CK97" s="3">
        <f>ROUND(SUMIF(AA24:AA95,"=34575810",GY24:GY95),2)</f>
        <v>0</v>
      </c>
      <c r="CL97" s="3">
        <f>ROUND(SUMIF(AA24:AA95,"=34575810",GZ24:GZ95),2)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428841.81</v>
      </c>
      <c r="DH97" s="4">
        <f t="shared" si="133"/>
        <v>387025.3</v>
      </c>
      <c r="DI97" s="4">
        <f t="shared" si="133"/>
        <v>18705.48</v>
      </c>
      <c r="DJ97" s="4">
        <f t="shared" si="133"/>
        <v>3363.8</v>
      </c>
      <c r="DK97" s="4">
        <f t="shared" si="133"/>
        <v>23111.03</v>
      </c>
      <c r="DL97" s="4">
        <f t="shared" si="133"/>
        <v>0</v>
      </c>
      <c r="DM97" s="4">
        <f>DZ97</f>
        <v>146.27951000000002</v>
      </c>
      <c r="DN97" s="4">
        <f>EA97</f>
        <v>14.543079999999998</v>
      </c>
      <c r="DO97" s="4">
        <f>ROUND(EB97,2)</f>
        <v>0</v>
      </c>
      <c r="DP97" s="4">
        <f>ROUND(EC97,2)</f>
        <v>19697.34</v>
      </c>
      <c r="DQ97" s="4">
        <f>ROUND(ED97,2)</f>
        <v>11710.56</v>
      </c>
      <c r="DR97" s="4"/>
      <c r="DS97" s="4"/>
      <c r="DT97" s="4">
        <f>ROUND(SUMIF(AA24:AA95,"=34575811",O24:O95),2)</f>
        <v>428841.81</v>
      </c>
      <c r="DU97" s="4">
        <f>ROUND(SUMIF(AA24:AA95,"=34575811",P24:P95),2)</f>
        <v>387025.3</v>
      </c>
      <c r="DV97" s="4">
        <f>ROUND(SUMIF(AA24:AA95,"=34575811",Q24:Q95),2)</f>
        <v>18705.48</v>
      </c>
      <c r="DW97" s="4">
        <f>ROUND(SUMIF(AA24:AA95,"=34575811",R24:R95),2)</f>
        <v>3363.8</v>
      </c>
      <c r="DX97" s="4">
        <f>ROUND(SUMIF(AA24:AA95,"=34575811",S24:S95),2)</f>
        <v>23111.03</v>
      </c>
      <c r="DY97" s="4">
        <f>ROUND(SUMIF(AA24:AA95,"=34575811",T24:T95),2)</f>
        <v>0</v>
      </c>
      <c r="DZ97" s="4">
        <f>SUMIF(AA24:AA95,"=34575811",U24:U95)</f>
        <v>146.27951000000002</v>
      </c>
      <c r="EA97" s="4">
        <f>SUMIF(AA24:AA95,"=34575811",V24:V95)</f>
        <v>14.543079999999998</v>
      </c>
      <c r="EB97" s="4">
        <f>ROUND(SUMIF(AA24:AA95,"=34575811",W24:W95),2)</f>
        <v>0</v>
      </c>
      <c r="EC97" s="4">
        <f>ROUND(SUMIF(AA24:AA95,"=34575811",X24:X95),2)</f>
        <v>19697.34</v>
      </c>
      <c r="ED97" s="4">
        <f>ROUND(SUMIF(AA24:AA95,"=34575811",Y24:Y95),2)</f>
        <v>11710.56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460249.71</v>
      </c>
      <c r="EK97" s="4">
        <f t="shared" si="134"/>
        <v>416963.97</v>
      </c>
      <c r="EL97" s="4">
        <f t="shared" si="134"/>
        <v>32104.28</v>
      </c>
      <c r="EM97" s="4">
        <f t="shared" si="134"/>
        <v>11181.46</v>
      </c>
      <c r="EN97" s="4">
        <f t="shared" si="134"/>
        <v>387025.3</v>
      </c>
      <c r="EO97" s="4">
        <f t="shared" si="134"/>
        <v>387025.3</v>
      </c>
      <c r="EP97" s="4">
        <f t="shared" si="134"/>
        <v>0</v>
      </c>
      <c r="EQ97" s="4">
        <f t="shared" si="134"/>
        <v>387025.3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ROUND(SUMIF(AA24:AA95,"=34575811",FQ24:FQ95),2)</f>
        <v>0</v>
      </c>
      <c r="FQ97" s="4">
        <f>ROUND(SUMIF(AA24:AA95,"=34575811",FR24:FR95),2)</f>
        <v>0</v>
      </c>
      <c r="FR97" s="4">
        <f>ROUND(SUMIF(AA24:AA95,"=34575811",GL24:GL95),2)</f>
        <v>0</v>
      </c>
      <c r="FS97" s="4">
        <f>ROUND(SUMIF(AA24:AA95,"=34575811",GM24:GM95),2)</f>
        <v>460249.71</v>
      </c>
      <c r="FT97" s="4">
        <f>ROUND(SUMIF(AA24:AA95,"=34575811",GN24:GN95),2)</f>
        <v>416963.97</v>
      </c>
      <c r="FU97" s="4">
        <f>ROUND(SUMIF(AA24:AA95,"=34575811",GO24:GO95),2)</f>
        <v>32104.28</v>
      </c>
      <c r="FV97" s="4">
        <f>ROUND(SUMIF(AA24:AA95,"=34575811",GP24:GP95),2)</f>
        <v>11181.46</v>
      </c>
      <c r="FW97" s="4">
        <f>DU97-FP97</f>
        <v>387025.3</v>
      </c>
      <c r="FX97" s="4">
        <f>DU97-FQ97</f>
        <v>387025.3</v>
      </c>
      <c r="FY97" s="4">
        <f>FP97-FR97</f>
        <v>0</v>
      </c>
      <c r="FZ97" s="4">
        <f>DU97-FP97-FQ97+FR97</f>
        <v>387025.3</v>
      </c>
      <c r="GA97" s="4">
        <f>FQ97-FR97</f>
        <v>0</v>
      </c>
      <c r="GB97" s="4">
        <f>ROUND(SUMIF(AA24:AA95,"=34575811",GX24:GX95),2)</f>
        <v>0</v>
      </c>
      <c r="GC97" s="4">
        <f>ROUND(SUMIF(AA24:AA95,"=34575811",GY24:GY95),2)</f>
        <v>0</v>
      </c>
      <c r="GD97" s="4">
        <f>ROUND(SUMIF(AA24:AA95,"=34575811",GZ24:GZ95),2)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54514.13</v>
      </c>
      <c r="G99" s="5" t="s">
        <v>178</v>
      </c>
      <c r="H99" s="5" t="s">
        <v>179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428841.81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51603.37</v>
      </c>
      <c r="G100" s="5" t="s">
        <v>180</v>
      </c>
      <c r="H100" s="5" t="s">
        <v>181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387025.3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182</v>
      </c>
      <c r="H101" s="5" t="s">
        <v>183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51603.37</v>
      </c>
      <c r="G102" s="5" t="s">
        <v>184</v>
      </c>
      <c r="H102" s="5" t="s">
        <v>185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387025.3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51603.37</v>
      </c>
      <c r="G103" s="5" t="s">
        <v>186</v>
      </c>
      <c r="H103" s="5" t="s">
        <v>187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387025.3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188</v>
      </c>
      <c r="H104" s="5" t="s">
        <v>189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51603.37</v>
      </c>
      <c r="G105" s="5" t="s">
        <v>190</v>
      </c>
      <c r="H105" s="5" t="s">
        <v>191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387025.3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192</v>
      </c>
      <c r="H106" s="5" t="s">
        <v>193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194</v>
      </c>
      <c r="H107" s="5" t="s">
        <v>195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196</v>
      </c>
      <c r="H108" s="5" t="s">
        <v>197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1496.41</v>
      </c>
      <c r="G109" s="5" t="s">
        <v>198</v>
      </c>
      <c r="H109" s="5" t="s">
        <v>199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18705.48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200</v>
      </c>
      <c r="H110" s="5" t="s">
        <v>201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183.81</v>
      </c>
      <c r="G111" s="5" t="s">
        <v>202</v>
      </c>
      <c r="H111" s="5" t="s">
        <v>203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3363.8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1414.35</v>
      </c>
      <c r="G112" s="5" t="s">
        <v>204</v>
      </c>
      <c r="H112" s="5" t="s">
        <v>205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23111.03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206</v>
      </c>
      <c r="H113" s="5" t="s">
        <v>207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53560.79</v>
      </c>
      <c r="G114" s="5" t="s">
        <v>208</v>
      </c>
      <c r="H114" s="5" t="s">
        <v>209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416963.97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2196.94</v>
      </c>
      <c r="G115" s="5" t="s">
        <v>210</v>
      </c>
      <c r="H115" s="5" t="s">
        <v>211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32104.28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212</v>
      </c>
      <c r="H116" s="5" t="s">
        <v>213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11181.46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214</v>
      </c>
      <c r="H117" s="5" t="s">
        <v>215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216</v>
      </c>
      <c r="H118" s="5" t="s">
        <v>217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146.27951000000002</v>
      </c>
      <c r="G119" s="5" t="s">
        <v>218</v>
      </c>
      <c r="H119" s="5" t="s">
        <v>219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146.27951000000002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14.543079999999998</v>
      </c>
      <c r="G120" s="5" t="s">
        <v>220</v>
      </c>
      <c r="H120" s="5" t="s">
        <v>221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14.543079999999998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222</v>
      </c>
      <c r="H121" s="5" t="s">
        <v>223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1363.75</v>
      </c>
      <c r="G122" s="5" t="s">
        <v>224</v>
      </c>
      <c r="H122" s="5" t="s">
        <v>225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19697.34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860.47</v>
      </c>
      <c r="G123" s="5" t="s">
        <v>226</v>
      </c>
      <c r="H123" s="5" t="s">
        <v>227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11710.56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56738.35</v>
      </c>
      <c r="G124" s="5" t="s">
        <v>228</v>
      </c>
      <c r="H124" s="5" t="s">
        <v>229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460249.71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КТП 1х160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54514.13</v>
      </c>
      <c r="P126" s="3">
        <f t="shared" si="135"/>
        <v>51603.37</v>
      </c>
      <c r="Q126" s="3">
        <f t="shared" si="135"/>
        <v>1496.41</v>
      </c>
      <c r="R126" s="3">
        <f t="shared" si="135"/>
        <v>183.81</v>
      </c>
      <c r="S126" s="3">
        <f t="shared" si="135"/>
        <v>1414.35</v>
      </c>
      <c r="T126" s="3">
        <f t="shared" si="135"/>
        <v>0</v>
      </c>
      <c r="U126" s="3">
        <f>U97</f>
        <v>146.27951000000002</v>
      </c>
      <c r="V126" s="3">
        <f>V97</f>
        <v>14.543079999999998</v>
      </c>
      <c r="W126" s="3">
        <f>ROUND(W97,2)</f>
        <v>0</v>
      </c>
      <c r="X126" s="3">
        <f>ROUND(X97,2)</f>
        <v>1363.75</v>
      </c>
      <c r="Y126" s="3">
        <f>ROUND(Y97,2)</f>
        <v>860.47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56738.35</v>
      </c>
      <c r="AS126" s="3">
        <f t="shared" si="136"/>
        <v>53560.79</v>
      </c>
      <c r="AT126" s="3">
        <f t="shared" si="136"/>
        <v>2196.94</v>
      </c>
      <c r="AU126" s="3">
        <f t="shared" si="136"/>
        <v>980.62</v>
      </c>
      <c r="AV126" s="3">
        <f t="shared" si="136"/>
        <v>51603.37</v>
      </c>
      <c r="AW126" s="3">
        <f t="shared" si="136"/>
        <v>51603.37</v>
      </c>
      <c r="AX126" s="3">
        <f t="shared" si="136"/>
        <v>0</v>
      </c>
      <c r="AY126" s="3">
        <f t="shared" si="136"/>
        <v>51603.37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428841.81</v>
      </c>
      <c r="DH126" s="4">
        <f t="shared" si="137"/>
        <v>387025.3</v>
      </c>
      <c r="DI126" s="4">
        <f t="shared" si="137"/>
        <v>18705.48</v>
      </c>
      <c r="DJ126" s="4">
        <f t="shared" si="137"/>
        <v>3363.8</v>
      </c>
      <c r="DK126" s="4">
        <f t="shared" si="137"/>
        <v>23111.03</v>
      </c>
      <c r="DL126" s="4">
        <f t="shared" si="137"/>
        <v>0</v>
      </c>
      <c r="DM126" s="4">
        <f>DM97</f>
        <v>146.27951000000002</v>
      </c>
      <c r="DN126" s="4">
        <f>DN97</f>
        <v>14.543079999999998</v>
      </c>
      <c r="DO126" s="4">
        <f>ROUND(DO97,2)</f>
        <v>0</v>
      </c>
      <c r="DP126" s="4">
        <f>ROUND(DP97,2)</f>
        <v>19697.34</v>
      </c>
      <c r="DQ126" s="4">
        <f>ROUND(DQ97,2)</f>
        <v>11710.56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460249.71</v>
      </c>
      <c r="EK126" s="4">
        <f t="shared" si="138"/>
        <v>416963.97</v>
      </c>
      <c r="EL126" s="4">
        <f t="shared" si="138"/>
        <v>32104.28</v>
      </c>
      <c r="EM126" s="4">
        <f t="shared" si="138"/>
        <v>11181.46</v>
      </c>
      <c r="EN126" s="4">
        <f t="shared" si="138"/>
        <v>387025.3</v>
      </c>
      <c r="EO126" s="4">
        <f t="shared" si="138"/>
        <v>387025.3</v>
      </c>
      <c r="EP126" s="4">
        <f t="shared" si="138"/>
        <v>0</v>
      </c>
      <c r="EQ126" s="4">
        <f t="shared" si="138"/>
        <v>387025.3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54514.13</v>
      </c>
      <c r="G128" s="5" t="s">
        <v>178</v>
      </c>
      <c r="H128" s="5" t="s">
        <v>179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428841.81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51603.37</v>
      </c>
      <c r="G129" s="5" t="s">
        <v>180</v>
      </c>
      <c r="H129" s="5" t="s">
        <v>181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387025.3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182</v>
      </c>
      <c r="H130" s="5" t="s">
        <v>183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51603.37</v>
      </c>
      <c r="G131" s="5" t="s">
        <v>184</v>
      </c>
      <c r="H131" s="5" t="s">
        <v>185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387025.3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51603.37</v>
      </c>
      <c r="G132" s="5" t="s">
        <v>186</v>
      </c>
      <c r="H132" s="5" t="s">
        <v>187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387025.3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188</v>
      </c>
      <c r="H133" s="5" t="s">
        <v>189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51603.37</v>
      </c>
      <c r="G134" s="5" t="s">
        <v>190</v>
      </c>
      <c r="H134" s="5" t="s">
        <v>191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387025.3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192</v>
      </c>
      <c r="H135" s="5" t="s">
        <v>193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194</v>
      </c>
      <c r="H136" s="5" t="s">
        <v>195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196</v>
      </c>
      <c r="H137" s="5" t="s">
        <v>197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1496.41</v>
      </c>
      <c r="G138" s="5" t="s">
        <v>198</v>
      </c>
      <c r="H138" s="5" t="s">
        <v>199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18705.48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200</v>
      </c>
      <c r="H139" s="5" t="s">
        <v>201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183.81</v>
      </c>
      <c r="G140" s="5" t="s">
        <v>202</v>
      </c>
      <c r="H140" s="5" t="s">
        <v>203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3363.8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1414.35</v>
      </c>
      <c r="G141" s="5" t="s">
        <v>204</v>
      </c>
      <c r="H141" s="5" t="s">
        <v>205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23111.03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206</v>
      </c>
      <c r="H142" s="5" t="s">
        <v>207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53560.79</v>
      </c>
      <c r="G143" s="5" t="s">
        <v>208</v>
      </c>
      <c r="H143" s="5" t="s">
        <v>209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416963.97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2196.94</v>
      </c>
      <c r="G144" s="5" t="s">
        <v>210</v>
      </c>
      <c r="H144" s="5" t="s">
        <v>211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32104.28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212</v>
      </c>
      <c r="H145" s="5" t="s">
        <v>213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11181.46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214</v>
      </c>
      <c r="H146" s="5" t="s">
        <v>215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216</v>
      </c>
      <c r="H147" s="5" t="s">
        <v>217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146.27951000000002</v>
      </c>
      <c r="G148" s="5" t="s">
        <v>218</v>
      </c>
      <c r="H148" s="5" t="s">
        <v>219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146.27951000000002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14.543079999999998</v>
      </c>
      <c r="G149" s="5" t="s">
        <v>220</v>
      </c>
      <c r="H149" s="5" t="s">
        <v>221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14.543079999999998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222</v>
      </c>
      <c r="H150" s="5" t="s">
        <v>223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1363.75</v>
      </c>
      <c r="G151" s="5" t="s">
        <v>224</v>
      </c>
      <c r="H151" s="5" t="s">
        <v>225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19697.34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860.47</v>
      </c>
      <c r="G152" s="5" t="s">
        <v>226</v>
      </c>
      <c r="H152" s="5" t="s">
        <v>227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11710.56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56738.35</v>
      </c>
      <c r="G153" s="5" t="s">
        <v>228</v>
      </c>
      <c r="H153" s="5" t="s">
        <v>229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460249.71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230</v>
      </c>
      <c r="F156" t="s">
        <v>231</v>
      </c>
      <c r="G156">
        <v>1</v>
      </c>
      <c r="H156">
        <v>0</v>
      </c>
      <c r="I156" t="s">
        <v>232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233</v>
      </c>
      <c r="F157" t="s">
        <v>234</v>
      </c>
      <c r="G157">
        <v>0</v>
      </c>
      <c r="H157">
        <v>0</v>
      </c>
      <c r="I157" t="s">
        <v>232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235</v>
      </c>
      <c r="F158" t="s">
        <v>236</v>
      </c>
      <c r="G158">
        <v>0</v>
      </c>
      <c r="H158">
        <v>0</v>
      </c>
      <c r="I158" t="s">
        <v>232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237</v>
      </c>
      <c r="F159" t="s">
        <v>238</v>
      </c>
      <c r="G159">
        <v>0</v>
      </c>
      <c r="H159">
        <v>0</v>
      </c>
      <c r="I159" t="s">
        <v>232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239</v>
      </c>
      <c r="F160" t="s">
        <v>240</v>
      </c>
      <c r="G160">
        <v>0</v>
      </c>
      <c r="H160">
        <v>0</v>
      </c>
      <c r="I160" t="s">
        <v>232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241</v>
      </c>
      <c r="F161" t="s">
        <v>242</v>
      </c>
      <c r="G161">
        <v>0</v>
      </c>
      <c r="H161">
        <v>0</v>
      </c>
      <c r="I161" t="s">
        <v>232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243</v>
      </c>
      <c r="F162" t="s">
        <v>244</v>
      </c>
      <c r="G162">
        <v>0</v>
      </c>
      <c r="H162">
        <v>0</v>
      </c>
      <c r="I162" t="s">
        <v>232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245</v>
      </c>
      <c r="F163" t="s">
        <v>246</v>
      </c>
      <c r="G163">
        <v>0</v>
      </c>
      <c r="H163">
        <v>0</v>
      </c>
      <c r="I163" t="s">
        <v>232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247</v>
      </c>
      <c r="F164" t="s">
        <v>248</v>
      </c>
      <c r="G164">
        <v>0</v>
      </c>
      <c r="H164">
        <v>0</v>
      </c>
      <c r="I164" t="s">
        <v>232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249</v>
      </c>
      <c r="F165" t="s">
        <v>250</v>
      </c>
      <c r="G165">
        <v>1</v>
      </c>
      <c r="H165">
        <v>1</v>
      </c>
      <c r="I165" t="s">
        <v>232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251</v>
      </c>
      <c r="F166" t="s">
        <v>252</v>
      </c>
      <c r="G166">
        <v>1</v>
      </c>
      <c r="H166">
        <v>1</v>
      </c>
      <c r="I166" t="s">
        <v>232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253</v>
      </c>
      <c r="F167" t="s">
        <v>254</v>
      </c>
      <c r="G167">
        <v>1</v>
      </c>
      <c r="H167">
        <v>0</v>
      </c>
      <c r="I167" t="s">
        <v>232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255</v>
      </c>
      <c r="F168" t="s">
        <v>256</v>
      </c>
      <c r="G168">
        <v>1</v>
      </c>
      <c r="H168">
        <v>0</v>
      </c>
      <c r="I168" t="s">
        <v>232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257</v>
      </c>
      <c r="F169" t="s">
        <v>258</v>
      </c>
      <c r="G169">
        <v>1</v>
      </c>
      <c r="H169">
        <v>0</v>
      </c>
      <c r="I169" t="s">
        <v>232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259</v>
      </c>
      <c r="F170" t="s">
        <v>260</v>
      </c>
      <c r="G170">
        <v>1</v>
      </c>
      <c r="H170">
        <v>0</v>
      </c>
      <c r="I170" t="s">
        <v>232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261</v>
      </c>
      <c r="F171" t="s">
        <v>262</v>
      </c>
      <c r="G171">
        <v>1</v>
      </c>
      <c r="H171">
        <v>0</v>
      </c>
      <c r="I171" t="s">
        <v>232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263</v>
      </c>
      <c r="F172" t="s">
        <v>264</v>
      </c>
      <c r="G172">
        <v>1</v>
      </c>
      <c r="H172">
        <v>0.8</v>
      </c>
      <c r="I172" t="s">
        <v>232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265</v>
      </c>
      <c r="F173" t="s">
        <v>266</v>
      </c>
      <c r="G173">
        <v>1</v>
      </c>
      <c r="H173">
        <v>0.85</v>
      </c>
      <c r="I173" t="s">
        <v>232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267</v>
      </c>
      <c r="F174" t="s">
        <v>268</v>
      </c>
      <c r="G174">
        <v>1</v>
      </c>
      <c r="H174">
        <v>0</v>
      </c>
      <c r="I174" t="s">
        <v>232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269</v>
      </c>
      <c r="F175" t="s">
        <v>270</v>
      </c>
      <c r="G175">
        <v>1</v>
      </c>
      <c r="H175">
        <v>0</v>
      </c>
      <c r="I175" t="s">
        <v>232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271</v>
      </c>
      <c r="F176" t="s">
        <v>272</v>
      </c>
      <c r="G176">
        <v>1</v>
      </c>
      <c r="H176">
        <v>0</v>
      </c>
      <c r="I176" t="s">
        <v>232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273</v>
      </c>
      <c r="F177" t="s">
        <v>274</v>
      </c>
      <c r="G177">
        <v>0.6</v>
      </c>
      <c r="H177">
        <v>0</v>
      </c>
      <c r="I177" t="s">
        <v>232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275</v>
      </c>
      <c r="F178" t="s">
        <v>276</v>
      </c>
      <c r="G178">
        <v>1</v>
      </c>
      <c r="H178">
        <v>0</v>
      </c>
      <c r="I178" t="s">
        <v>232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277</v>
      </c>
      <c r="F179" t="s">
        <v>278</v>
      </c>
      <c r="G179">
        <v>1.2</v>
      </c>
      <c r="H179">
        <v>0</v>
      </c>
      <c r="I179" t="s">
        <v>232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279</v>
      </c>
      <c r="F180" t="s">
        <v>280</v>
      </c>
      <c r="G180">
        <v>1</v>
      </c>
      <c r="H180">
        <v>0</v>
      </c>
      <c r="I180" t="s">
        <v>232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281</v>
      </c>
      <c r="F181" t="s">
        <v>282</v>
      </c>
      <c r="G181">
        <v>1</v>
      </c>
      <c r="H181">
        <v>0</v>
      </c>
      <c r="I181" t="s">
        <v>232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283</v>
      </c>
      <c r="F182" t="s">
        <v>284</v>
      </c>
      <c r="G182">
        <v>1</v>
      </c>
      <c r="H182">
        <v>0</v>
      </c>
      <c r="I182" t="s">
        <v>232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285</v>
      </c>
      <c r="F183" t="s">
        <v>282</v>
      </c>
      <c r="G183">
        <v>1</v>
      </c>
      <c r="H183">
        <v>0</v>
      </c>
      <c r="I183" t="s">
        <v>232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286</v>
      </c>
      <c r="F184" t="s">
        <v>284</v>
      </c>
      <c r="G184">
        <v>1</v>
      </c>
      <c r="H184">
        <v>0</v>
      </c>
      <c r="I184" t="s">
        <v>232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287</v>
      </c>
      <c r="F185" t="s">
        <v>288</v>
      </c>
      <c r="G185">
        <v>0</v>
      </c>
      <c r="H185">
        <v>0</v>
      </c>
      <c r="I185" t="s">
        <v>232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289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34575810</v>
      </c>
      <c r="O189" s="4">
        <v>1</v>
      </c>
    </row>
    <row r="190" spans="1:34" x14ac:dyDescent="0.2">
      <c r="A190" s="4">
        <v>75</v>
      </c>
      <c r="B190" s="4" t="s">
        <v>290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34575811</v>
      </c>
      <c r="O190" s="4">
        <v>2</v>
      </c>
    </row>
    <row r="191" spans="1:34" x14ac:dyDescent="0.2">
      <c r="A191" s="6">
        <v>3</v>
      </c>
      <c r="B191" s="6" t="s">
        <v>291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12.5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12.5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34575810</v>
      </c>
      <c r="E14" s="1">
        <v>34575811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53.560790000000004</v>
      </c>
      <c r="F16" s="8">
        <f>(Source!F115)/1000</f>
        <v>2.1969400000000001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56.738350000000004</v>
      </c>
      <c r="J16" s="8">
        <f>(Source!F112)/1000</f>
        <v>1.41435</v>
      </c>
      <c r="T16" s="9">
        <f>(Source!P114)/1000</f>
        <v>416.96396999999996</v>
      </c>
      <c r="U16" s="9">
        <f>(Source!P115)/1000</f>
        <v>32.104279999999996</v>
      </c>
      <c r="V16" s="9">
        <f>(Source!P106)/1000</f>
        <v>0</v>
      </c>
      <c r="W16" s="9">
        <f>(Source!P116)/1000+(Source!P117)/1000</f>
        <v>11.18146</v>
      </c>
      <c r="X16" s="9">
        <f>T16+U16+V16+W16</f>
        <v>460.24970999999999</v>
      </c>
      <c r="Y16" s="9">
        <f>(Source!P112)/1000</f>
        <v>23.11103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54514.13</v>
      </c>
      <c r="AU16" s="8">
        <v>51603.37</v>
      </c>
      <c r="AV16" s="8">
        <v>0</v>
      </c>
      <c r="AW16" s="8">
        <v>0</v>
      </c>
      <c r="AX16" s="8">
        <v>0</v>
      </c>
      <c r="AY16" s="8">
        <v>1496.41</v>
      </c>
      <c r="AZ16" s="8">
        <v>183.81</v>
      </c>
      <c r="BA16" s="8">
        <v>1414.35</v>
      </c>
      <c r="BB16" s="8">
        <v>53560.79</v>
      </c>
      <c r="BC16" s="8">
        <v>2196.94</v>
      </c>
      <c r="BD16" s="8">
        <v>980.62</v>
      </c>
      <c r="BE16" s="8">
        <v>0</v>
      </c>
      <c r="BF16" s="8">
        <v>146.27951000000002</v>
      </c>
      <c r="BG16" s="8">
        <v>14.543079999999998</v>
      </c>
      <c r="BH16" s="8">
        <v>0</v>
      </c>
      <c r="BI16" s="8">
        <v>1363.75</v>
      </c>
      <c r="BJ16" s="8">
        <v>860.47</v>
      </c>
      <c r="BK16" s="8">
        <v>56738.35</v>
      </c>
      <c r="BR16" s="9">
        <v>428838.64</v>
      </c>
      <c r="BS16" s="9">
        <v>387025.3</v>
      </c>
      <c r="BT16" s="9">
        <v>0</v>
      </c>
      <c r="BU16" s="9">
        <v>0</v>
      </c>
      <c r="BV16" s="9">
        <v>0</v>
      </c>
      <c r="BW16" s="9">
        <v>18705.27</v>
      </c>
      <c r="BX16" s="9">
        <v>3363.54</v>
      </c>
      <c r="BY16" s="9">
        <v>23108.07</v>
      </c>
      <c r="BZ16" s="9">
        <v>416963.92</v>
      </c>
      <c r="CA16" s="9">
        <v>32096.880000000001</v>
      </c>
      <c r="CB16" s="9">
        <v>11181.46</v>
      </c>
      <c r="CC16" s="9">
        <v>0</v>
      </c>
      <c r="CD16" s="9">
        <v>146.27951000000002</v>
      </c>
      <c r="CE16" s="9">
        <v>14.543079999999998</v>
      </c>
      <c r="CF16" s="9">
        <v>0</v>
      </c>
      <c r="CG16" s="9">
        <v>19694.740000000002</v>
      </c>
      <c r="CH16" s="9">
        <v>11708.88</v>
      </c>
      <c r="CI16" s="9">
        <v>460242.26</v>
      </c>
    </row>
    <row r="18" spans="1:40" x14ac:dyDescent="0.2">
      <c r="A18">
        <v>51</v>
      </c>
      <c r="E18" s="10">
        <f>SUMIF(A16:A17,3,E16:E17)</f>
        <v>53.560790000000004</v>
      </c>
      <c r="F18" s="10">
        <f>SUMIF(A16:A17,3,F16:F17)</f>
        <v>2.1969400000000001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56.738350000000004</v>
      </c>
      <c r="J18" s="10">
        <f>SUMIF(A16:A17,3,J16:J17)</f>
        <v>1.41435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416.96396999999996</v>
      </c>
      <c r="U18" s="3">
        <f>SUMIF(A16:A17,3,U16:U17)</f>
        <v>32.104279999999996</v>
      </c>
      <c r="V18" s="3">
        <f>SUMIF(A16:A17,3,V16:V17)</f>
        <v>0</v>
      </c>
      <c r="W18" s="3">
        <f>SUMIF(A16:A17,3,W16:W17)</f>
        <v>11.18146</v>
      </c>
      <c r="X18" s="3">
        <f>SUMIF(A16:A17,3,X16:X17)</f>
        <v>460.24970999999999</v>
      </c>
      <c r="Y18" s="3">
        <f>SUMIF(A16:A17,3,Y16:Y17)</f>
        <v>23.11103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54514.13</v>
      </c>
      <c r="G20" s="5" t="s">
        <v>178</v>
      </c>
      <c r="H20" s="5" t="s">
        <v>179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428838.64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51603.37</v>
      </c>
      <c r="G21" s="5" t="s">
        <v>180</v>
      </c>
      <c r="H21" s="5" t="s">
        <v>181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387025.3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182</v>
      </c>
      <c r="H22" s="5" t="s">
        <v>183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51603.37</v>
      </c>
      <c r="G23" s="5" t="s">
        <v>184</v>
      </c>
      <c r="H23" s="5" t="s">
        <v>185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387025.3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51603.37</v>
      </c>
      <c r="G24" s="5" t="s">
        <v>186</v>
      </c>
      <c r="H24" s="5" t="s">
        <v>187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387025.3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188</v>
      </c>
      <c r="H25" s="5" t="s">
        <v>189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51603.37</v>
      </c>
      <c r="G26" s="5" t="s">
        <v>190</v>
      </c>
      <c r="H26" s="5" t="s">
        <v>191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387025.3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192</v>
      </c>
      <c r="H27" s="5" t="s">
        <v>193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194</v>
      </c>
      <c r="H28" s="5" t="s">
        <v>195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196</v>
      </c>
      <c r="H29" s="5" t="s">
        <v>197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1496.41</v>
      </c>
      <c r="G30" s="5" t="s">
        <v>198</v>
      </c>
      <c r="H30" s="5" t="s">
        <v>199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18705.27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200</v>
      </c>
      <c r="H31" s="5" t="s">
        <v>201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183.81</v>
      </c>
      <c r="G32" s="5" t="s">
        <v>202</v>
      </c>
      <c r="H32" s="5" t="s">
        <v>203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3363.54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1414.35</v>
      </c>
      <c r="G33" s="5" t="s">
        <v>204</v>
      </c>
      <c r="H33" s="5" t="s">
        <v>205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23108.07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206</v>
      </c>
      <c r="H34" s="5" t="s">
        <v>207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53560.79</v>
      </c>
      <c r="G35" s="5" t="s">
        <v>208</v>
      </c>
      <c r="H35" s="5" t="s">
        <v>209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416963.92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2196.94</v>
      </c>
      <c r="G36" s="5" t="s">
        <v>210</v>
      </c>
      <c r="H36" s="5" t="s">
        <v>211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32096.880000000001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212</v>
      </c>
      <c r="H37" s="5" t="s">
        <v>213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11181.46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214</v>
      </c>
      <c r="H38" s="5" t="s">
        <v>215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216</v>
      </c>
      <c r="H39" s="5" t="s">
        <v>217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146.27951000000002</v>
      </c>
      <c r="G40" s="5" t="s">
        <v>218</v>
      </c>
      <c r="H40" s="5" t="s">
        <v>219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146.27951000000002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14.543079999999998</v>
      </c>
      <c r="G41" s="5" t="s">
        <v>220</v>
      </c>
      <c r="H41" s="5" t="s">
        <v>221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14.543079999999998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222</v>
      </c>
      <c r="H42" s="5" t="s">
        <v>223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1363.75</v>
      </c>
      <c r="G43" s="5" t="s">
        <v>224</v>
      </c>
      <c r="H43" s="5" t="s">
        <v>225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19694.740000000002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860.47</v>
      </c>
      <c r="G44" s="5" t="s">
        <v>226</v>
      </c>
      <c r="H44" s="5" t="s">
        <v>227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11708.88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56738.35</v>
      </c>
      <c r="G45" s="5" t="s">
        <v>228</v>
      </c>
      <c r="H45" s="5" t="s">
        <v>229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460242.26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289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34575810</v>
      </c>
      <c r="O50" s="4">
        <v>1</v>
      </c>
    </row>
    <row r="51" spans="1:34" x14ac:dyDescent="0.2">
      <c r="A51" s="4">
        <v>75</v>
      </c>
      <c r="B51" s="4" t="s">
        <v>290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34575811</v>
      </c>
      <c r="O51" s="4">
        <v>2</v>
      </c>
    </row>
    <row r="52" spans="1:34" x14ac:dyDescent="0.2">
      <c r="A52" s="6">
        <v>3</v>
      </c>
      <c r="B52" s="6" t="s">
        <v>291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12.5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12.5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34575810</v>
      </c>
      <c r="C1">
        <v>34575873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34575877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0.48851999999999995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34575810</v>
      </c>
      <c r="C2">
        <v>34575873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296</v>
      </c>
      <c r="J2" t="s">
        <v>3</v>
      </c>
      <c r="K2" t="s">
        <v>297</v>
      </c>
      <c r="L2">
        <v>1191</v>
      </c>
      <c r="N2">
        <v>1013</v>
      </c>
      <c r="O2" t="s">
        <v>295</v>
      </c>
      <c r="P2" t="s">
        <v>295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34575878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1.0619999999999998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34575810</v>
      </c>
      <c r="C3">
        <v>34575873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298</v>
      </c>
      <c r="J3" t="s">
        <v>299</v>
      </c>
      <c r="K3" t="s">
        <v>300</v>
      </c>
      <c r="L3">
        <v>1368</v>
      </c>
      <c r="N3">
        <v>1011</v>
      </c>
      <c r="O3" t="s">
        <v>301</v>
      </c>
      <c r="P3" t="s">
        <v>301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34575879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1.0619999999999998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34575811</v>
      </c>
      <c r="C4">
        <v>34575873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293</v>
      </c>
      <c r="J4" t="s">
        <v>3</v>
      </c>
      <c r="K4" t="s">
        <v>294</v>
      </c>
      <c r="L4">
        <v>1191</v>
      </c>
      <c r="N4">
        <v>1013</v>
      </c>
      <c r="O4" t="s">
        <v>295</v>
      </c>
      <c r="P4" t="s">
        <v>295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34575877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0.48851999999999995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34575811</v>
      </c>
      <c r="C5">
        <v>34575873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296</v>
      </c>
      <c r="J5" t="s">
        <v>3</v>
      </c>
      <c r="K5" t="s">
        <v>297</v>
      </c>
      <c r="L5">
        <v>1191</v>
      </c>
      <c r="N5">
        <v>1013</v>
      </c>
      <c r="O5" t="s">
        <v>295</v>
      </c>
      <c r="P5" t="s">
        <v>295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34575878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1.0619999999999998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34575811</v>
      </c>
      <c r="C6">
        <v>34575873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298</v>
      </c>
      <c r="J6" t="s">
        <v>299</v>
      </c>
      <c r="K6" t="s">
        <v>300</v>
      </c>
      <c r="L6">
        <v>1368</v>
      </c>
      <c r="N6">
        <v>1011</v>
      </c>
      <c r="O6" t="s">
        <v>301</v>
      </c>
      <c r="P6" t="s">
        <v>301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34575879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1.0619999999999998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34575810</v>
      </c>
      <c r="C7">
        <v>34575880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296</v>
      </c>
      <c r="J7" t="s">
        <v>3</v>
      </c>
      <c r="K7" t="s">
        <v>297</v>
      </c>
      <c r="L7">
        <v>1191</v>
      </c>
      <c r="N7">
        <v>1013</v>
      </c>
      <c r="O7" t="s">
        <v>295</v>
      </c>
      <c r="P7" t="s">
        <v>295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34575883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0.31931999999999994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34575810</v>
      </c>
      <c r="C8">
        <v>34575880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302</v>
      </c>
      <c r="J8" t="s">
        <v>303</v>
      </c>
      <c r="K8" t="s">
        <v>304</v>
      </c>
      <c r="L8">
        <v>1368</v>
      </c>
      <c r="N8">
        <v>1011</v>
      </c>
      <c r="O8" t="s">
        <v>301</v>
      </c>
      <c r="P8" t="s">
        <v>301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34575884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0.31931999999999994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34575811</v>
      </c>
      <c r="C9">
        <v>34575880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3</v>
      </c>
      <c r="K9" t="s">
        <v>297</v>
      </c>
      <c r="L9">
        <v>1191</v>
      </c>
      <c r="N9">
        <v>1013</v>
      </c>
      <c r="O9" t="s">
        <v>295</v>
      </c>
      <c r="P9" t="s">
        <v>295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34575883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0.31931999999999994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34575811</v>
      </c>
      <c r="C10">
        <v>34575880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302</v>
      </c>
      <c r="J10" t="s">
        <v>303</v>
      </c>
      <c r="K10" t="s">
        <v>304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34575884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0.31931999999999994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34575810</v>
      </c>
      <c r="C11">
        <v>34575885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3</v>
      </c>
      <c r="K11" t="s">
        <v>306</v>
      </c>
      <c r="L11">
        <v>1191</v>
      </c>
      <c r="N11">
        <v>1013</v>
      </c>
      <c r="O11" t="s">
        <v>295</v>
      </c>
      <c r="P11" t="s">
        <v>295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34575887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11.34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34575811</v>
      </c>
      <c r="C12">
        <v>34575885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305</v>
      </c>
      <c r="J12" t="s">
        <v>3</v>
      </c>
      <c r="K12" t="s">
        <v>306</v>
      </c>
      <c r="L12">
        <v>1191</v>
      </c>
      <c r="N12">
        <v>1013</v>
      </c>
      <c r="O12" t="s">
        <v>295</v>
      </c>
      <c r="P12" t="s">
        <v>295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34575887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11.34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34575810</v>
      </c>
      <c r="C13">
        <v>34575888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307</v>
      </c>
      <c r="J13" t="s">
        <v>3</v>
      </c>
      <c r="K13" t="s">
        <v>308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34575894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8.64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34575810</v>
      </c>
      <c r="C14">
        <v>34575888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296</v>
      </c>
      <c r="J14" t="s">
        <v>3</v>
      </c>
      <c r="K14" t="s">
        <v>297</v>
      </c>
      <c r="L14">
        <v>1191</v>
      </c>
      <c r="N14">
        <v>1013</v>
      </c>
      <c r="O14" t="s">
        <v>295</v>
      </c>
      <c r="P14" t="s">
        <v>295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34575895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1.9440000000000002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34575810</v>
      </c>
      <c r="C15">
        <v>34575888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309</v>
      </c>
      <c r="J15" t="s">
        <v>310</v>
      </c>
      <c r="K15" t="s">
        <v>311</v>
      </c>
      <c r="L15">
        <v>1368</v>
      </c>
      <c r="N15">
        <v>1011</v>
      </c>
      <c r="O15" t="s">
        <v>301</v>
      </c>
      <c r="P15" t="s">
        <v>301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34575896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0.28800000000000003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34575810</v>
      </c>
      <c r="C16">
        <v>34575888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312</v>
      </c>
      <c r="J16" t="s">
        <v>313</v>
      </c>
      <c r="K16" t="s">
        <v>314</v>
      </c>
      <c r="L16">
        <v>1368</v>
      </c>
      <c r="N16">
        <v>1011</v>
      </c>
      <c r="O16" t="s">
        <v>301</v>
      </c>
      <c r="P16" t="s">
        <v>301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34575897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3.3120000000000003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34575810</v>
      </c>
      <c r="C17">
        <v>34575888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315</v>
      </c>
      <c r="J17" t="s">
        <v>316</v>
      </c>
      <c r="K17" t="s">
        <v>317</v>
      </c>
      <c r="L17">
        <v>1368</v>
      </c>
      <c r="N17">
        <v>1011</v>
      </c>
      <c r="O17" t="s">
        <v>301</v>
      </c>
      <c r="P17" t="s">
        <v>301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34575898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1.6560000000000001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34575811</v>
      </c>
      <c r="C18">
        <v>34575888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307</v>
      </c>
      <c r="J18" t="s">
        <v>3</v>
      </c>
      <c r="K18" t="s">
        <v>308</v>
      </c>
      <c r="L18">
        <v>1191</v>
      </c>
      <c r="N18">
        <v>1013</v>
      </c>
      <c r="O18" t="s">
        <v>295</v>
      </c>
      <c r="P18" t="s">
        <v>295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34575894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8.64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34575811</v>
      </c>
      <c r="C19">
        <v>34575888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296</v>
      </c>
      <c r="J19" t="s">
        <v>3</v>
      </c>
      <c r="K19" t="s">
        <v>297</v>
      </c>
      <c r="L19">
        <v>1191</v>
      </c>
      <c r="N19">
        <v>1013</v>
      </c>
      <c r="O19" t="s">
        <v>295</v>
      </c>
      <c r="P19" t="s">
        <v>295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34575895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1.9440000000000002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34575811</v>
      </c>
      <c r="C20">
        <v>34575888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309</v>
      </c>
      <c r="J20" t="s">
        <v>310</v>
      </c>
      <c r="K20" t="s">
        <v>311</v>
      </c>
      <c r="L20">
        <v>1368</v>
      </c>
      <c r="N20">
        <v>1011</v>
      </c>
      <c r="O20" t="s">
        <v>301</v>
      </c>
      <c r="P20" t="s">
        <v>301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34575896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0.28800000000000003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34575811</v>
      </c>
      <c r="C21">
        <v>34575888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312</v>
      </c>
      <c r="J21" t="s">
        <v>313</v>
      </c>
      <c r="K21" t="s">
        <v>314</v>
      </c>
      <c r="L21">
        <v>1368</v>
      </c>
      <c r="N21">
        <v>1011</v>
      </c>
      <c r="O21" t="s">
        <v>301</v>
      </c>
      <c r="P21" t="s">
        <v>301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34575897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3.3120000000000003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34575811</v>
      </c>
      <c r="C22">
        <v>34575888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315</v>
      </c>
      <c r="J22" t="s">
        <v>316</v>
      </c>
      <c r="K22" t="s">
        <v>317</v>
      </c>
      <c r="L22">
        <v>1368</v>
      </c>
      <c r="N22">
        <v>1011</v>
      </c>
      <c r="O22" t="s">
        <v>301</v>
      </c>
      <c r="P22" t="s">
        <v>301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34575898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1.6560000000000001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34575810</v>
      </c>
      <c r="C23">
        <v>34575901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293</v>
      </c>
      <c r="J23" t="s">
        <v>3</v>
      </c>
      <c r="K23" t="s">
        <v>294</v>
      </c>
      <c r="L23">
        <v>1191</v>
      </c>
      <c r="N23">
        <v>1013</v>
      </c>
      <c r="O23" t="s">
        <v>295</v>
      </c>
      <c r="P23" t="s">
        <v>295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34575907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6.4799999999999995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34575810</v>
      </c>
      <c r="C24">
        <v>34575901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296</v>
      </c>
      <c r="J24" t="s">
        <v>3</v>
      </c>
      <c r="K24" t="s">
        <v>297</v>
      </c>
      <c r="L24">
        <v>1191</v>
      </c>
      <c r="N24">
        <v>1013</v>
      </c>
      <c r="O24" t="s">
        <v>295</v>
      </c>
      <c r="P24" t="s">
        <v>295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34575908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0.65267999999999993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34575810</v>
      </c>
      <c r="C25">
        <v>34575901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318</v>
      </c>
      <c r="J25" t="s">
        <v>319</v>
      </c>
      <c r="K25" t="s">
        <v>320</v>
      </c>
      <c r="L25">
        <v>1368</v>
      </c>
      <c r="N25">
        <v>1011</v>
      </c>
      <c r="O25" t="s">
        <v>301</v>
      </c>
      <c r="P25" t="s">
        <v>301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34575909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0.64799999999999991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34575810</v>
      </c>
      <c r="C26">
        <v>34575901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321</v>
      </c>
      <c r="J26" t="s">
        <v>322</v>
      </c>
      <c r="K26" t="s">
        <v>323</v>
      </c>
      <c r="L26">
        <v>1368</v>
      </c>
      <c r="N26">
        <v>1011</v>
      </c>
      <c r="O26" t="s">
        <v>301</v>
      </c>
      <c r="P26" t="s">
        <v>301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34575910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1.7279999999999998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34575810</v>
      </c>
      <c r="C27">
        <v>34575901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324</v>
      </c>
      <c r="J27" t="s">
        <v>325</v>
      </c>
      <c r="K27" t="s">
        <v>326</v>
      </c>
      <c r="L27">
        <v>1368</v>
      </c>
      <c r="N27">
        <v>1011</v>
      </c>
      <c r="O27" t="s">
        <v>301</v>
      </c>
      <c r="P27" t="s">
        <v>301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34575911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4.6800000000000001E-3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34575811</v>
      </c>
      <c r="C28">
        <v>34575901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293</v>
      </c>
      <c r="J28" t="s">
        <v>3</v>
      </c>
      <c r="K28" t="s">
        <v>294</v>
      </c>
      <c r="L28">
        <v>1191</v>
      </c>
      <c r="N28">
        <v>1013</v>
      </c>
      <c r="O28" t="s">
        <v>295</v>
      </c>
      <c r="P28" t="s">
        <v>295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34575907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6.4799999999999995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34575811</v>
      </c>
      <c r="C29">
        <v>34575901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296</v>
      </c>
      <c r="J29" t="s">
        <v>3</v>
      </c>
      <c r="K29" t="s">
        <v>297</v>
      </c>
      <c r="L29">
        <v>1191</v>
      </c>
      <c r="N29">
        <v>1013</v>
      </c>
      <c r="O29" t="s">
        <v>295</v>
      </c>
      <c r="P29" t="s">
        <v>295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34575908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0.65267999999999993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34575811</v>
      </c>
      <c r="C30">
        <v>34575901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318</v>
      </c>
      <c r="J30" t="s">
        <v>319</v>
      </c>
      <c r="K30" t="s">
        <v>320</v>
      </c>
      <c r="L30">
        <v>1368</v>
      </c>
      <c r="N30">
        <v>1011</v>
      </c>
      <c r="O30" t="s">
        <v>301</v>
      </c>
      <c r="P30" t="s">
        <v>301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34575909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0.64799999999999991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34575811</v>
      </c>
      <c r="C31">
        <v>34575901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321</v>
      </c>
      <c r="J31" t="s">
        <v>322</v>
      </c>
      <c r="K31" t="s">
        <v>323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34575910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1.7279999999999998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34575811</v>
      </c>
      <c r="C32">
        <v>34575901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324</v>
      </c>
      <c r="J32" t="s">
        <v>325</v>
      </c>
      <c r="K32" t="s">
        <v>326</v>
      </c>
      <c r="L32">
        <v>1368</v>
      </c>
      <c r="N32">
        <v>1011</v>
      </c>
      <c r="O32" t="s">
        <v>301</v>
      </c>
      <c r="P32" t="s">
        <v>301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34575911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4.6800000000000001E-3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34575810</v>
      </c>
      <c r="C33">
        <v>34575915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327</v>
      </c>
      <c r="J33" t="s">
        <v>3</v>
      </c>
      <c r="K33" t="s">
        <v>328</v>
      </c>
      <c r="L33">
        <v>1191</v>
      </c>
      <c r="N33">
        <v>1013</v>
      </c>
      <c r="O33" t="s">
        <v>295</v>
      </c>
      <c r="P33" t="s">
        <v>295</v>
      </c>
      <c r="Q33">
        <v>1</v>
      </c>
      <c r="W33">
        <v>0</v>
      </c>
      <c r="X33">
        <v>1069510174</v>
      </c>
      <c r="Y33">
        <v>30.9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30.9</v>
      </c>
      <c r="AU33" t="s">
        <v>3</v>
      </c>
      <c r="AV33">
        <v>1</v>
      </c>
      <c r="AW33">
        <v>2</v>
      </c>
      <c r="AX33">
        <v>34575921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30.9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34575810</v>
      </c>
      <c r="C34">
        <v>34575915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296</v>
      </c>
      <c r="J34" t="s">
        <v>3</v>
      </c>
      <c r="K34" t="s">
        <v>297</v>
      </c>
      <c r="L34">
        <v>1191</v>
      </c>
      <c r="N34">
        <v>1013</v>
      </c>
      <c r="O34" t="s">
        <v>295</v>
      </c>
      <c r="P34" t="s">
        <v>295</v>
      </c>
      <c r="Q34">
        <v>1</v>
      </c>
      <c r="W34">
        <v>0</v>
      </c>
      <c r="X34">
        <v>-1417349443</v>
      </c>
      <c r="Y34">
        <v>8.2899999999999991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8.2899999999999991</v>
      </c>
      <c r="AU34" t="s">
        <v>3</v>
      </c>
      <c r="AV34">
        <v>2</v>
      </c>
      <c r="AW34">
        <v>2</v>
      </c>
      <c r="AX34">
        <v>34575922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8.2899999999999991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34575810</v>
      </c>
      <c r="C35">
        <v>34575915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329</v>
      </c>
      <c r="J35" t="s">
        <v>330</v>
      </c>
      <c r="K35" t="s">
        <v>331</v>
      </c>
      <c r="L35">
        <v>1368</v>
      </c>
      <c r="N35">
        <v>1011</v>
      </c>
      <c r="O35" t="s">
        <v>301</v>
      </c>
      <c r="P35" t="s">
        <v>301</v>
      </c>
      <c r="Q35">
        <v>1</v>
      </c>
      <c r="W35">
        <v>0</v>
      </c>
      <c r="X35">
        <v>-1718674368</v>
      </c>
      <c r="Y35">
        <v>7.14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7.14</v>
      </c>
      <c r="AU35" t="s">
        <v>3</v>
      </c>
      <c r="AV35">
        <v>0</v>
      </c>
      <c r="AW35">
        <v>2</v>
      </c>
      <c r="AX35">
        <v>34575923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7.14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34575810</v>
      </c>
      <c r="C36">
        <v>34575915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324</v>
      </c>
      <c r="J36" t="s">
        <v>325</v>
      </c>
      <c r="K36" t="s">
        <v>326</v>
      </c>
      <c r="L36">
        <v>1368</v>
      </c>
      <c r="N36">
        <v>1011</v>
      </c>
      <c r="O36" t="s">
        <v>301</v>
      </c>
      <c r="P36" t="s">
        <v>301</v>
      </c>
      <c r="Q36">
        <v>1</v>
      </c>
      <c r="W36">
        <v>0</v>
      </c>
      <c r="X36">
        <v>1372534845</v>
      </c>
      <c r="Y36">
        <v>1.1499999999999999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1.1499999999999999</v>
      </c>
      <c r="AU36" t="s">
        <v>3</v>
      </c>
      <c r="AV36">
        <v>0</v>
      </c>
      <c r="AW36">
        <v>2</v>
      </c>
      <c r="AX36">
        <v>34575924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1.1499999999999999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34575810</v>
      </c>
      <c r="C37">
        <v>34575915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332</v>
      </c>
      <c r="J37" t="s">
        <v>333</v>
      </c>
      <c r="K37" t="s">
        <v>334</v>
      </c>
      <c r="L37">
        <v>1368</v>
      </c>
      <c r="N37">
        <v>1011</v>
      </c>
      <c r="O37" t="s">
        <v>301</v>
      </c>
      <c r="P37" t="s">
        <v>301</v>
      </c>
      <c r="Q37">
        <v>1</v>
      </c>
      <c r="W37">
        <v>0</v>
      </c>
      <c r="X37">
        <v>-353815937</v>
      </c>
      <c r="Y37">
        <v>2.16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2.16</v>
      </c>
      <c r="AU37" t="s">
        <v>3</v>
      </c>
      <c r="AV37">
        <v>0</v>
      </c>
      <c r="AW37">
        <v>2</v>
      </c>
      <c r="AX37">
        <v>34575925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2.16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ROW(Source!A35)</f>
        <v>35</v>
      </c>
      <c r="B38">
        <v>34575811</v>
      </c>
      <c r="C38">
        <v>34575915</v>
      </c>
      <c r="D38">
        <v>31715651</v>
      </c>
      <c r="E38">
        <v>1</v>
      </c>
      <c r="F38">
        <v>1</v>
      </c>
      <c r="G38">
        <v>1</v>
      </c>
      <c r="H38">
        <v>1</v>
      </c>
      <c r="I38" t="s">
        <v>327</v>
      </c>
      <c r="J38" t="s">
        <v>3</v>
      </c>
      <c r="K38" t="s">
        <v>328</v>
      </c>
      <c r="L38">
        <v>1191</v>
      </c>
      <c r="N38">
        <v>1013</v>
      </c>
      <c r="O38" t="s">
        <v>295</v>
      </c>
      <c r="P38" t="s">
        <v>295</v>
      </c>
      <c r="Q38">
        <v>1</v>
      </c>
      <c r="W38">
        <v>0</v>
      </c>
      <c r="X38">
        <v>1069510174</v>
      </c>
      <c r="Y38">
        <v>30.9</v>
      </c>
      <c r="AA38">
        <v>0</v>
      </c>
      <c r="AB38">
        <v>0</v>
      </c>
      <c r="AC38">
        <v>0</v>
      </c>
      <c r="AD38">
        <v>176.05</v>
      </c>
      <c r="AE38">
        <v>0</v>
      </c>
      <c r="AF38">
        <v>0</v>
      </c>
      <c r="AG38">
        <v>0</v>
      </c>
      <c r="AH38">
        <v>9.6199999999999992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30.9</v>
      </c>
      <c r="AU38" t="s">
        <v>3</v>
      </c>
      <c r="AV38">
        <v>1</v>
      </c>
      <c r="AW38">
        <v>2</v>
      </c>
      <c r="AX38">
        <v>34575921</v>
      </c>
      <c r="AY38">
        <v>1</v>
      </c>
      <c r="AZ38">
        <v>0</v>
      </c>
      <c r="BA38">
        <v>53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30.9</v>
      </c>
      <c r="CY38">
        <f>AD38</f>
        <v>176.05</v>
      </c>
      <c r="CZ38">
        <f>AH38</f>
        <v>9.6199999999999992</v>
      </c>
      <c r="DA38">
        <f>AL38</f>
        <v>18.3</v>
      </c>
      <c r="DB38">
        <v>0</v>
      </c>
    </row>
    <row r="39" spans="1:106" x14ac:dyDescent="0.2">
      <c r="A39">
        <f>ROW(Source!A35)</f>
        <v>35</v>
      </c>
      <c r="B39">
        <v>34575811</v>
      </c>
      <c r="C39">
        <v>34575915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296</v>
      </c>
      <c r="J39" t="s">
        <v>3</v>
      </c>
      <c r="K39" t="s">
        <v>297</v>
      </c>
      <c r="L39">
        <v>1191</v>
      </c>
      <c r="N39">
        <v>1013</v>
      </c>
      <c r="O39" t="s">
        <v>295</v>
      </c>
      <c r="P39" t="s">
        <v>295</v>
      </c>
      <c r="Q39">
        <v>1</v>
      </c>
      <c r="W39">
        <v>0</v>
      </c>
      <c r="X39">
        <v>-1417349443</v>
      </c>
      <c r="Y39">
        <v>8.2899999999999991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8.2899999999999991</v>
      </c>
      <c r="AU39" t="s">
        <v>3</v>
      </c>
      <c r="AV39">
        <v>2</v>
      </c>
      <c r="AW39">
        <v>2</v>
      </c>
      <c r="AX39">
        <v>34575922</v>
      </c>
      <c r="AY39">
        <v>1</v>
      </c>
      <c r="AZ39">
        <v>0</v>
      </c>
      <c r="BA39">
        <v>54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8.2899999999999991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ROW(Source!A35)</f>
        <v>35</v>
      </c>
      <c r="B40">
        <v>34575811</v>
      </c>
      <c r="C40">
        <v>34575915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329</v>
      </c>
      <c r="J40" t="s">
        <v>330</v>
      </c>
      <c r="K40" t="s">
        <v>331</v>
      </c>
      <c r="L40">
        <v>1368</v>
      </c>
      <c r="N40">
        <v>1011</v>
      </c>
      <c r="O40" t="s">
        <v>301</v>
      </c>
      <c r="P40" t="s">
        <v>301</v>
      </c>
      <c r="Q40">
        <v>1</v>
      </c>
      <c r="W40">
        <v>0</v>
      </c>
      <c r="X40">
        <v>-1718674368</v>
      </c>
      <c r="Y40">
        <v>7.14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7.14</v>
      </c>
      <c r="AU40" t="s">
        <v>3</v>
      </c>
      <c r="AV40">
        <v>0</v>
      </c>
      <c r="AW40">
        <v>2</v>
      </c>
      <c r="AX40">
        <v>34575923</v>
      </c>
      <c r="AY40">
        <v>1</v>
      </c>
      <c r="AZ40">
        <v>0</v>
      </c>
      <c r="BA40">
        <v>55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7.14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34575811</v>
      </c>
      <c r="C41">
        <v>34575915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324</v>
      </c>
      <c r="J41" t="s">
        <v>325</v>
      </c>
      <c r="K41" t="s">
        <v>326</v>
      </c>
      <c r="L41">
        <v>1368</v>
      </c>
      <c r="N41">
        <v>1011</v>
      </c>
      <c r="O41" t="s">
        <v>301</v>
      </c>
      <c r="P41" t="s">
        <v>301</v>
      </c>
      <c r="Q41">
        <v>1</v>
      </c>
      <c r="W41">
        <v>0</v>
      </c>
      <c r="X41">
        <v>1372534845</v>
      </c>
      <c r="Y41">
        <v>1.1499999999999999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1.1499999999999999</v>
      </c>
      <c r="AU41" t="s">
        <v>3</v>
      </c>
      <c r="AV41">
        <v>0</v>
      </c>
      <c r="AW41">
        <v>2</v>
      </c>
      <c r="AX41">
        <v>34575924</v>
      </c>
      <c r="AY41">
        <v>1</v>
      </c>
      <c r="AZ41">
        <v>0</v>
      </c>
      <c r="BA41">
        <v>56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1.1499999999999999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34575811</v>
      </c>
      <c r="C42">
        <v>34575915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332</v>
      </c>
      <c r="J42" t="s">
        <v>333</v>
      </c>
      <c r="K42" t="s">
        <v>334</v>
      </c>
      <c r="L42">
        <v>1368</v>
      </c>
      <c r="N42">
        <v>1011</v>
      </c>
      <c r="O42" t="s">
        <v>301</v>
      </c>
      <c r="P42" t="s">
        <v>301</v>
      </c>
      <c r="Q42">
        <v>1</v>
      </c>
      <c r="W42">
        <v>0</v>
      </c>
      <c r="X42">
        <v>-353815937</v>
      </c>
      <c r="Y42">
        <v>2.16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2.16</v>
      </c>
      <c r="AU42" t="s">
        <v>3</v>
      </c>
      <c r="AV42">
        <v>0</v>
      </c>
      <c r="AW42">
        <v>2</v>
      </c>
      <c r="AX42">
        <v>34575925</v>
      </c>
      <c r="AY42">
        <v>1</v>
      </c>
      <c r="AZ42">
        <v>0</v>
      </c>
      <c r="BA42">
        <v>57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2.16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34575810</v>
      </c>
      <c r="C43">
        <v>34575931</v>
      </c>
      <c r="D43">
        <v>31709492</v>
      </c>
      <c r="E43">
        <v>1</v>
      </c>
      <c r="F43">
        <v>1</v>
      </c>
      <c r="G43">
        <v>1</v>
      </c>
      <c r="H43">
        <v>1</v>
      </c>
      <c r="I43" t="s">
        <v>296</v>
      </c>
      <c r="J43" t="s">
        <v>3</v>
      </c>
      <c r="K43" t="s">
        <v>297</v>
      </c>
      <c r="L43">
        <v>1191</v>
      </c>
      <c r="N43">
        <v>1013</v>
      </c>
      <c r="O43" t="s">
        <v>295</v>
      </c>
      <c r="P43" t="s">
        <v>295</v>
      </c>
      <c r="Q43">
        <v>1</v>
      </c>
      <c r="W43">
        <v>0</v>
      </c>
      <c r="X43">
        <v>-1417349443</v>
      </c>
      <c r="Y43">
        <v>8.8699999999999992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8.8699999999999992</v>
      </c>
      <c r="AU43" t="s">
        <v>3</v>
      </c>
      <c r="AV43">
        <v>2</v>
      </c>
      <c r="AW43">
        <v>2</v>
      </c>
      <c r="AX43">
        <v>34575934</v>
      </c>
      <c r="AY43">
        <v>1</v>
      </c>
      <c r="AZ43">
        <v>0</v>
      </c>
      <c r="BA43">
        <v>63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0.17739999999999997</v>
      </c>
      <c r="CY43">
        <f>AD43</f>
        <v>0</v>
      </c>
      <c r="CZ43">
        <f>AH43</f>
        <v>0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34575810</v>
      </c>
      <c r="C44">
        <v>34575931</v>
      </c>
      <c r="D44">
        <v>31525947</v>
      </c>
      <c r="E44">
        <v>1</v>
      </c>
      <c r="F44">
        <v>1</v>
      </c>
      <c r="G44">
        <v>1</v>
      </c>
      <c r="H44">
        <v>2</v>
      </c>
      <c r="I44" t="s">
        <v>302</v>
      </c>
      <c r="J44" t="s">
        <v>303</v>
      </c>
      <c r="K44" t="s">
        <v>304</v>
      </c>
      <c r="L44">
        <v>1368</v>
      </c>
      <c r="N44">
        <v>1011</v>
      </c>
      <c r="O44" t="s">
        <v>301</v>
      </c>
      <c r="P44" t="s">
        <v>301</v>
      </c>
      <c r="Q44">
        <v>1</v>
      </c>
      <c r="W44">
        <v>0</v>
      </c>
      <c r="X44">
        <v>-1734052855</v>
      </c>
      <c r="Y44">
        <v>8.8699999999999992</v>
      </c>
      <c r="AA44">
        <v>0</v>
      </c>
      <c r="AB44">
        <v>59.47</v>
      </c>
      <c r="AC44">
        <v>11.6</v>
      </c>
      <c r="AD44">
        <v>0</v>
      </c>
      <c r="AE44">
        <v>0</v>
      </c>
      <c r="AF44">
        <v>59.47</v>
      </c>
      <c r="AG44">
        <v>11.6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8.8699999999999992</v>
      </c>
      <c r="AU44" t="s">
        <v>3</v>
      </c>
      <c r="AV44">
        <v>0</v>
      </c>
      <c r="AW44">
        <v>2</v>
      </c>
      <c r="AX44">
        <v>34575935</v>
      </c>
      <c r="AY44">
        <v>1</v>
      </c>
      <c r="AZ44">
        <v>0</v>
      </c>
      <c r="BA44">
        <v>64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0.17739999999999997</v>
      </c>
      <c r="CY44">
        <f>AB44</f>
        <v>59.47</v>
      </c>
      <c r="CZ44">
        <f>AF44</f>
        <v>59.47</v>
      </c>
      <c r="DA44">
        <f>AJ44</f>
        <v>1</v>
      </c>
      <c r="DB44">
        <v>0</v>
      </c>
    </row>
    <row r="45" spans="1:106" x14ac:dyDescent="0.2">
      <c r="A45">
        <f>ROW(Source!A37)</f>
        <v>37</v>
      </c>
      <c r="B45">
        <v>34575811</v>
      </c>
      <c r="C45">
        <v>34575931</v>
      </c>
      <c r="D45">
        <v>31709492</v>
      </c>
      <c r="E45">
        <v>1</v>
      </c>
      <c r="F45">
        <v>1</v>
      </c>
      <c r="G45">
        <v>1</v>
      </c>
      <c r="H45">
        <v>1</v>
      </c>
      <c r="I45" t="s">
        <v>296</v>
      </c>
      <c r="J45" t="s">
        <v>3</v>
      </c>
      <c r="K45" t="s">
        <v>297</v>
      </c>
      <c r="L45">
        <v>1191</v>
      </c>
      <c r="N45">
        <v>1013</v>
      </c>
      <c r="O45" t="s">
        <v>295</v>
      </c>
      <c r="P45" t="s">
        <v>295</v>
      </c>
      <c r="Q45">
        <v>1</v>
      </c>
      <c r="W45">
        <v>0</v>
      </c>
      <c r="X45">
        <v>-1417349443</v>
      </c>
      <c r="Y45">
        <v>8.8699999999999992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1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8.8699999999999992</v>
      </c>
      <c r="AU45" t="s">
        <v>3</v>
      </c>
      <c r="AV45">
        <v>2</v>
      </c>
      <c r="AW45">
        <v>2</v>
      </c>
      <c r="AX45">
        <v>34575934</v>
      </c>
      <c r="AY45">
        <v>1</v>
      </c>
      <c r="AZ45">
        <v>0</v>
      </c>
      <c r="BA45">
        <v>65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Y45*Source!I37</f>
        <v>0.17739999999999997</v>
      </c>
      <c r="CY45">
        <f>AD45</f>
        <v>0</v>
      </c>
      <c r="CZ45">
        <f>AH45</f>
        <v>0</v>
      </c>
      <c r="DA45">
        <f>AL45</f>
        <v>1</v>
      </c>
      <c r="DB45">
        <v>0</v>
      </c>
    </row>
    <row r="46" spans="1:106" x14ac:dyDescent="0.2">
      <c r="A46">
        <f>ROW(Source!A37)</f>
        <v>37</v>
      </c>
      <c r="B46">
        <v>34575811</v>
      </c>
      <c r="C46">
        <v>34575931</v>
      </c>
      <c r="D46">
        <v>31525947</v>
      </c>
      <c r="E46">
        <v>1</v>
      </c>
      <c r="F46">
        <v>1</v>
      </c>
      <c r="G46">
        <v>1</v>
      </c>
      <c r="H46">
        <v>2</v>
      </c>
      <c r="I46" t="s">
        <v>302</v>
      </c>
      <c r="J46" t="s">
        <v>303</v>
      </c>
      <c r="K46" t="s">
        <v>304</v>
      </c>
      <c r="L46">
        <v>1368</v>
      </c>
      <c r="N46">
        <v>1011</v>
      </c>
      <c r="O46" t="s">
        <v>301</v>
      </c>
      <c r="P46" t="s">
        <v>301</v>
      </c>
      <c r="Q46">
        <v>1</v>
      </c>
      <c r="W46">
        <v>0</v>
      </c>
      <c r="X46">
        <v>-1734052855</v>
      </c>
      <c r="Y46">
        <v>8.8699999999999992</v>
      </c>
      <c r="AA46">
        <v>0</v>
      </c>
      <c r="AB46">
        <v>743.38</v>
      </c>
      <c r="AC46">
        <v>212.28</v>
      </c>
      <c r="AD46">
        <v>0</v>
      </c>
      <c r="AE46">
        <v>0</v>
      </c>
      <c r="AF46">
        <v>59.47</v>
      </c>
      <c r="AG46">
        <v>11.6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8.8699999999999992</v>
      </c>
      <c r="AU46" t="s">
        <v>3</v>
      </c>
      <c r="AV46">
        <v>0</v>
      </c>
      <c r="AW46">
        <v>2</v>
      </c>
      <c r="AX46">
        <v>34575935</v>
      </c>
      <c r="AY46">
        <v>1</v>
      </c>
      <c r="AZ46">
        <v>0</v>
      </c>
      <c r="BA46">
        <v>66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0.17739999999999997</v>
      </c>
      <c r="CY46">
        <f>AB46</f>
        <v>743.38</v>
      </c>
      <c r="CZ46">
        <f>AF46</f>
        <v>59.47</v>
      </c>
      <c r="DA46">
        <f>AJ46</f>
        <v>12.5</v>
      </c>
      <c r="DB46">
        <v>0</v>
      </c>
    </row>
    <row r="47" spans="1:106" x14ac:dyDescent="0.2">
      <c r="A47">
        <f>ROW(Source!A38)</f>
        <v>38</v>
      </c>
      <c r="B47">
        <v>34575810</v>
      </c>
      <c r="C47">
        <v>34575936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296</v>
      </c>
      <c r="J47" t="s">
        <v>3</v>
      </c>
      <c r="K47" t="s">
        <v>297</v>
      </c>
      <c r="L47">
        <v>1191</v>
      </c>
      <c r="N47">
        <v>1013</v>
      </c>
      <c r="O47" t="s">
        <v>295</v>
      </c>
      <c r="P47" t="s">
        <v>295</v>
      </c>
      <c r="Q47">
        <v>1</v>
      </c>
      <c r="W47">
        <v>0</v>
      </c>
      <c r="X47">
        <v>-1417349443</v>
      </c>
      <c r="Y47">
        <v>1.73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1.73</v>
      </c>
      <c r="AU47" t="s">
        <v>3</v>
      </c>
      <c r="AV47">
        <v>2</v>
      </c>
      <c r="AW47">
        <v>2</v>
      </c>
      <c r="AX47">
        <v>34575939</v>
      </c>
      <c r="AY47">
        <v>1</v>
      </c>
      <c r="AZ47">
        <v>0</v>
      </c>
      <c r="BA47">
        <v>67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Y47*Source!I38</f>
        <v>3.4599999999999999E-2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ROW(Source!A38)</f>
        <v>38</v>
      </c>
      <c r="B48">
        <v>34575810</v>
      </c>
      <c r="C48">
        <v>34575936</v>
      </c>
      <c r="D48">
        <v>31525949</v>
      </c>
      <c r="E48">
        <v>1</v>
      </c>
      <c r="F48">
        <v>1</v>
      </c>
      <c r="G48">
        <v>1</v>
      </c>
      <c r="H48">
        <v>2</v>
      </c>
      <c r="I48" t="s">
        <v>335</v>
      </c>
      <c r="J48" t="s">
        <v>336</v>
      </c>
      <c r="K48" t="s">
        <v>337</v>
      </c>
      <c r="L48">
        <v>1368</v>
      </c>
      <c r="N48">
        <v>1011</v>
      </c>
      <c r="O48" t="s">
        <v>301</v>
      </c>
      <c r="P48" t="s">
        <v>301</v>
      </c>
      <c r="Q48">
        <v>1</v>
      </c>
      <c r="W48">
        <v>0</v>
      </c>
      <c r="X48">
        <v>-1071764843</v>
      </c>
      <c r="Y48">
        <v>1.73</v>
      </c>
      <c r="AA48">
        <v>0</v>
      </c>
      <c r="AB48">
        <v>79.069999999999993</v>
      </c>
      <c r="AC48">
        <v>13.5</v>
      </c>
      <c r="AD48">
        <v>0</v>
      </c>
      <c r="AE48">
        <v>0</v>
      </c>
      <c r="AF48">
        <v>79.069999999999993</v>
      </c>
      <c r="AG48">
        <v>13.5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1.73</v>
      </c>
      <c r="AU48" t="s">
        <v>3</v>
      </c>
      <c r="AV48">
        <v>0</v>
      </c>
      <c r="AW48">
        <v>2</v>
      </c>
      <c r="AX48">
        <v>34575940</v>
      </c>
      <c r="AY48">
        <v>1</v>
      </c>
      <c r="AZ48">
        <v>0</v>
      </c>
      <c r="BA48">
        <v>68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Y48*Source!I38</f>
        <v>3.4599999999999999E-2</v>
      </c>
      <c r="CY48">
        <f>AB48</f>
        <v>79.069999999999993</v>
      </c>
      <c r="CZ48">
        <f>AF48</f>
        <v>79.069999999999993</v>
      </c>
      <c r="DA48">
        <f>AJ48</f>
        <v>1</v>
      </c>
      <c r="DB48">
        <v>0</v>
      </c>
    </row>
    <row r="49" spans="1:106" x14ac:dyDescent="0.2">
      <c r="A49">
        <f>ROW(Source!A39)</f>
        <v>39</v>
      </c>
      <c r="B49">
        <v>34575811</v>
      </c>
      <c r="C49">
        <v>34575936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296</v>
      </c>
      <c r="J49" t="s">
        <v>3</v>
      </c>
      <c r="K49" t="s">
        <v>297</v>
      </c>
      <c r="L49">
        <v>1191</v>
      </c>
      <c r="N49">
        <v>1013</v>
      </c>
      <c r="O49" t="s">
        <v>295</v>
      </c>
      <c r="P49" t="s">
        <v>295</v>
      </c>
      <c r="Q49">
        <v>1</v>
      </c>
      <c r="W49">
        <v>0</v>
      </c>
      <c r="X49">
        <v>-1417349443</v>
      </c>
      <c r="Y49">
        <v>1.73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1.73</v>
      </c>
      <c r="AU49" t="s">
        <v>3</v>
      </c>
      <c r="AV49">
        <v>2</v>
      </c>
      <c r="AW49">
        <v>2</v>
      </c>
      <c r="AX49">
        <v>34575939</v>
      </c>
      <c r="AY49">
        <v>1</v>
      </c>
      <c r="AZ49">
        <v>0</v>
      </c>
      <c r="BA49">
        <v>69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Y49*Source!I39</f>
        <v>3.4599999999999999E-2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ROW(Source!A39)</f>
        <v>39</v>
      </c>
      <c r="B50">
        <v>34575811</v>
      </c>
      <c r="C50">
        <v>34575936</v>
      </c>
      <c r="D50">
        <v>31525949</v>
      </c>
      <c r="E50">
        <v>1</v>
      </c>
      <c r="F50">
        <v>1</v>
      </c>
      <c r="G50">
        <v>1</v>
      </c>
      <c r="H50">
        <v>2</v>
      </c>
      <c r="I50" t="s">
        <v>335</v>
      </c>
      <c r="J50" t="s">
        <v>336</v>
      </c>
      <c r="K50" t="s">
        <v>337</v>
      </c>
      <c r="L50">
        <v>1368</v>
      </c>
      <c r="N50">
        <v>1011</v>
      </c>
      <c r="O50" t="s">
        <v>301</v>
      </c>
      <c r="P50" t="s">
        <v>301</v>
      </c>
      <c r="Q50">
        <v>1</v>
      </c>
      <c r="W50">
        <v>0</v>
      </c>
      <c r="X50">
        <v>-1071764843</v>
      </c>
      <c r="Y50">
        <v>1.73</v>
      </c>
      <c r="AA50">
        <v>0</v>
      </c>
      <c r="AB50">
        <v>988.38</v>
      </c>
      <c r="AC50">
        <v>247.05</v>
      </c>
      <c r="AD50">
        <v>0</v>
      </c>
      <c r="AE50">
        <v>0</v>
      </c>
      <c r="AF50">
        <v>79.069999999999993</v>
      </c>
      <c r="AG50">
        <v>13.5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1.73</v>
      </c>
      <c r="AU50" t="s">
        <v>3</v>
      </c>
      <c r="AV50">
        <v>0</v>
      </c>
      <c r="AW50">
        <v>2</v>
      </c>
      <c r="AX50">
        <v>34575940</v>
      </c>
      <c r="AY50">
        <v>1</v>
      </c>
      <c r="AZ50">
        <v>0</v>
      </c>
      <c r="BA50">
        <v>70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Y50*Source!I39</f>
        <v>3.4599999999999999E-2</v>
      </c>
      <c r="CY50">
        <f>AB50</f>
        <v>988.38</v>
      </c>
      <c r="CZ50">
        <f>AF50</f>
        <v>79.069999999999993</v>
      </c>
      <c r="DA50">
        <f>AJ50</f>
        <v>12.5</v>
      </c>
      <c r="DB50">
        <v>0</v>
      </c>
    </row>
    <row r="51" spans="1:106" x14ac:dyDescent="0.2">
      <c r="A51">
        <f>ROW(Source!A40)</f>
        <v>40</v>
      </c>
      <c r="B51">
        <v>34575810</v>
      </c>
      <c r="C51">
        <v>34575941</v>
      </c>
      <c r="D51">
        <v>31709863</v>
      </c>
      <c r="E51">
        <v>1</v>
      </c>
      <c r="F51">
        <v>1</v>
      </c>
      <c r="G51">
        <v>1</v>
      </c>
      <c r="H51">
        <v>1</v>
      </c>
      <c r="I51" t="s">
        <v>338</v>
      </c>
      <c r="J51" t="s">
        <v>3</v>
      </c>
      <c r="K51" t="s">
        <v>339</v>
      </c>
      <c r="L51">
        <v>1191</v>
      </c>
      <c r="N51">
        <v>1013</v>
      </c>
      <c r="O51" t="s">
        <v>295</v>
      </c>
      <c r="P51" t="s">
        <v>295</v>
      </c>
      <c r="Q51">
        <v>1</v>
      </c>
      <c r="W51">
        <v>0</v>
      </c>
      <c r="X51">
        <v>-400197608</v>
      </c>
      <c r="Y51">
        <v>12.53</v>
      </c>
      <c r="AA51">
        <v>0</v>
      </c>
      <c r="AB51">
        <v>0</v>
      </c>
      <c r="AC51">
        <v>0</v>
      </c>
      <c r="AD51">
        <v>8.5299999999999994</v>
      </c>
      <c r="AE51">
        <v>0</v>
      </c>
      <c r="AF51">
        <v>0</v>
      </c>
      <c r="AG51">
        <v>0</v>
      </c>
      <c r="AH51">
        <v>8.5299999999999994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12.53</v>
      </c>
      <c r="AU51" t="s">
        <v>3</v>
      </c>
      <c r="AV51">
        <v>1</v>
      </c>
      <c r="AW51">
        <v>2</v>
      </c>
      <c r="AX51">
        <v>34575946</v>
      </c>
      <c r="AY51">
        <v>1</v>
      </c>
      <c r="AZ51">
        <v>0</v>
      </c>
      <c r="BA51">
        <v>71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Y51*Source!I40</f>
        <v>2.5060000000000002</v>
      </c>
      <c r="CY51">
        <f>AD51</f>
        <v>8.5299999999999994</v>
      </c>
      <c r="CZ51">
        <f>AH51</f>
        <v>8.5299999999999994</v>
      </c>
      <c r="DA51">
        <f>AL51</f>
        <v>1</v>
      </c>
      <c r="DB51">
        <v>0</v>
      </c>
    </row>
    <row r="52" spans="1:106" x14ac:dyDescent="0.2">
      <c r="A52">
        <f>ROW(Source!A40)</f>
        <v>40</v>
      </c>
      <c r="B52">
        <v>34575810</v>
      </c>
      <c r="C52">
        <v>34575941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296</v>
      </c>
      <c r="J52" t="s">
        <v>3</v>
      </c>
      <c r="K52" t="s">
        <v>297</v>
      </c>
      <c r="L52">
        <v>1191</v>
      </c>
      <c r="N52">
        <v>1013</v>
      </c>
      <c r="O52" t="s">
        <v>295</v>
      </c>
      <c r="P52" t="s">
        <v>295</v>
      </c>
      <c r="Q52">
        <v>1</v>
      </c>
      <c r="W52">
        <v>0</v>
      </c>
      <c r="X52">
        <v>-1417349443</v>
      </c>
      <c r="Y52">
        <v>3.04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3.04</v>
      </c>
      <c r="AU52" t="s">
        <v>3</v>
      </c>
      <c r="AV52">
        <v>2</v>
      </c>
      <c r="AW52">
        <v>2</v>
      </c>
      <c r="AX52">
        <v>34575947</v>
      </c>
      <c r="AY52">
        <v>1</v>
      </c>
      <c r="AZ52">
        <v>0</v>
      </c>
      <c r="BA52">
        <v>72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Y52*Source!I40</f>
        <v>0.6080000000000001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ROW(Source!A40)</f>
        <v>40</v>
      </c>
      <c r="B53">
        <v>34575810</v>
      </c>
      <c r="C53">
        <v>34575941</v>
      </c>
      <c r="D53">
        <v>31527482</v>
      </c>
      <c r="E53">
        <v>1</v>
      </c>
      <c r="F53">
        <v>1</v>
      </c>
      <c r="G53">
        <v>1</v>
      </c>
      <c r="H53">
        <v>2</v>
      </c>
      <c r="I53" t="s">
        <v>312</v>
      </c>
      <c r="J53" t="s">
        <v>313</v>
      </c>
      <c r="K53" t="s">
        <v>314</v>
      </c>
      <c r="L53">
        <v>1368</v>
      </c>
      <c r="N53">
        <v>1011</v>
      </c>
      <c r="O53" t="s">
        <v>301</v>
      </c>
      <c r="P53" t="s">
        <v>301</v>
      </c>
      <c r="Q53">
        <v>1</v>
      </c>
      <c r="W53">
        <v>0</v>
      </c>
      <c r="X53">
        <v>-1806095485</v>
      </c>
      <c r="Y53">
        <v>12.18</v>
      </c>
      <c r="AA53">
        <v>0</v>
      </c>
      <c r="AB53">
        <v>0.55000000000000004</v>
      </c>
      <c r="AC53">
        <v>0</v>
      </c>
      <c r="AD53">
        <v>0</v>
      </c>
      <c r="AE53">
        <v>0</v>
      </c>
      <c r="AF53">
        <v>0.55000000000000004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12.18</v>
      </c>
      <c r="AU53" t="s">
        <v>3</v>
      </c>
      <c r="AV53">
        <v>0</v>
      </c>
      <c r="AW53">
        <v>2</v>
      </c>
      <c r="AX53">
        <v>34575948</v>
      </c>
      <c r="AY53">
        <v>1</v>
      </c>
      <c r="AZ53">
        <v>0</v>
      </c>
      <c r="BA53">
        <v>73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Y53*Source!I40</f>
        <v>2.4359999999999999</v>
      </c>
      <c r="CY53">
        <f>AB53</f>
        <v>0.55000000000000004</v>
      </c>
      <c r="CZ53">
        <f>AF53</f>
        <v>0.55000000000000004</v>
      </c>
      <c r="DA53">
        <f>AJ53</f>
        <v>1</v>
      </c>
      <c r="DB53">
        <v>0</v>
      </c>
    </row>
    <row r="54" spans="1:106" x14ac:dyDescent="0.2">
      <c r="A54">
        <f>ROW(Source!A40)</f>
        <v>40</v>
      </c>
      <c r="B54">
        <v>34575810</v>
      </c>
      <c r="C54">
        <v>34575941</v>
      </c>
      <c r="D54">
        <v>31528466</v>
      </c>
      <c r="E54">
        <v>1</v>
      </c>
      <c r="F54">
        <v>1</v>
      </c>
      <c r="G54">
        <v>1</v>
      </c>
      <c r="H54">
        <v>2</v>
      </c>
      <c r="I54" t="s">
        <v>315</v>
      </c>
      <c r="J54" t="s">
        <v>316</v>
      </c>
      <c r="K54" t="s">
        <v>317</v>
      </c>
      <c r="L54">
        <v>1368</v>
      </c>
      <c r="N54">
        <v>1011</v>
      </c>
      <c r="O54" t="s">
        <v>301</v>
      </c>
      <c r="P54" t="s">
        <v>301</v>
      </c>
      <c r="Q54">
        <v>1</v>
      </c>
      <c r="W54">
        <v>0</v>
      </c>
      <c r="X54">
        <v>-1589061407</v>
      </c>
      <c r="Y54">
        <v>3.04</v>
      </c>
      <c r="AA54">
        <v>0</v>
      </c>
      <c r="AB54">
        <v>90</v>
      </c>
      <c r="AC54">
        <v>10.06</v>
      </c>
      <c r="AD54">
        <v>0</v>
      </c>
      <c r="AE54">
        <v>0</v>
      </c>
      <c r="AF54">
        <v>90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3.04</v>
      </c>
      <c r="AU54" t="s">
        <v>3</v>
      </c>
      <c r="AV54">
        <v>0</v>
      </c>
      <c r="AW54">
        <v>2</v>
      </c>
      <c r="AX54">
        <v>34575949</v>
      </c>
      <c r="AY54">
        <v>1</v>
      </c>
      <c r="AZ54">
        <v>0</v>
      </c>
      <c r="BA54">
        <v>74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Y54*Source!I40</f>
        <v>0.6080000000000001</v>
      </c>
      <c r="CY54">
        <f>AB54</f>
        <v>90</v>
      </c>
      <c r="CZ54">
        <f>AF54</f>
        <v>90</v>
      </c>
      <c r="DA54">
        <f>AJ54</f>
        <v>1</v>
      </c>
      <c r="DB54">
        <v>0</v>
      </c>
    </row>
    <row r="55" spans="1:106" x14ac:dyDescent="0.2">
      <c r="A55">
        <f>ROW(Source!A41)</f>
        <v>41</v>
      </c>
      <c r="B55">
        <v>34575811</v>
      </c>
      <c r="C55">
        <v>34575941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338</v>
      </c>
      <c r="J55" t="s">
        <v>3</v>
      </c>
      <c r="K55" t="s">
        <v>339</v>
      </c>
      <c r="L55">
        <v>1191</v>
      </c>
      <c r="N55">
        <v>1013</v>
      </c>
      <c r="O55" t="s">
        <v>295</v>
      </c>
      <c r="P55" t="s">
        <v>295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156.1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18.3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34575946</v>
      </c>
      <c r="AY55">
        <v>1</v>
      </c>
      <c r="AZ55">
        <v>0</v>
      </c>
      <c r="BA55">
        <v>75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Y55*Source!I41</f>
        <v>2.5060000000000002</v>
      </c>
      <c r="CY55">
        <f>AD55</f>
        <v>156.1</v>
      </c>
      <c r="CZ55">
        <f>AH55</f>
        <v>8.5299999999999994</v>
      </c>
      <c r="DA55">
        <f>AL55</f>
        <v>18.3</v>
      </c>
      <c r="DB55">
        <v>0</v>
      </c>
    </row>
    <row r="56" spans="1:106" x14ac:dyDescent="0.2">
      <c r="A56">
        <f>ROW(Source!A41)</f>
        <v>41</v>
      </c>
      <c r="B56">
        <v>34575811</v>
      </c>
      <c r="C56">
        <v>34575941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296</v>
      </c>
      <c r="J56" t="s">
        <v>3</v>
      </c>
      <c r="K56" t="s">
        <v>297</v>
      </c>
      <c r="L56">
        <v>1191</v>
      </c>
      <c r="N56">
        <v>1013</v>
      </c>
      <c r="O56" t="s">
        <v>295</v>
      </c>
      <c r="P56" t="s">
        <v>295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18.3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34575947</v>
      </c>
      <c r="AY56">
        <v>1</v>
      </c>
      <c r="AZ56">
        <v>0</v>
      </c>
      <c r="BA56">
        <v>76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Y56*Source!I41</f>
        <v>0.6080000000000001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ROW(Source!A41)</f>
        <v>41</v>
      </c>
      <c r="B57">
        <v>34575811</v>
      </c>
      <c r="C57">
        <v>34575941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312</v>
      </c>
      <c r="J57" t="s">
        <v>313</v>
      </c>
      <c r="K57" t="s">
        <v>314</v>
      </c>
      <c r="L57">
        <v>1368</v>
      </c>
      <c r="N57">
        <v>1011</v>
      </c>
      <c r="O57" t="s">
        <v>301</v>
      </c>
      <c r="P57" t="s">
        <v>301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6.88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12.5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34575948</v>
      </c>
      <c r="AY57">
        <v>1</v>
      </c>
      <c r="AZ57">
        <v>0</v>
      </c>
      <c r="BA57">
        <v>77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Y57*Source!I41</f>
        <v>2.4359999999999999</v>
      </c>
      <c r="CY57">
        <f>AB57</f>
        <v>6.88</v>
      </c>
      <c r="CZ57">
        <f>AF57</f>
        <v>0.55000000000000004</v>
      </c>
      <c r="DA57">
        <f>AJ57</f>
        <v>12.5</v>
      </c>
      <c r="DB57">
        <v>0</v>
      </c>
    </row>
    <row r="58" spans="1:106" x14ac:dyDescent="0.2">
      <c r="A58">
        <f>ROW(Source!A41)</f>
        <v>41</v>
      </c>
      <c r="B58">
        <v>34575811</v>
      </c>
      <c r="C58">
        <v>34575941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315</v>
      </c>
      <c r="J58" t="s">
        <v>316</v>
      </c>
      <c r="K58" t="s">
        <v>317</v>
      </c>
      <c r="L58">
        <v>1368</v>
      </c>
      <c r="N58">
        <v>1011</v>
      </c>
      <c r="O58" t="s">
        <v>301</v>
      </c>
      <c r="P58" t="s">
        <v>301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1125</v>
      </c>
      <c r="AC58">
        <v>184.1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34575949</v>
      </c>
      <c r="AY58">
        <v>1</v>
      </c>
      <c r="AZ58">
        <v>0</v>
      </c>
      <c r="BA58">
        <v>78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Y58*Source!I41</f>
        <v>0.6080000000000001</v>
      </c>
      <c r="CY58">
        <f>AB58</f>
        <v>1125</v>
      </c>
      <c r="CZ58">
        <f>AF58</f>
        <v>90</v>
      </c>
      <c r="DA58">
        <f>AJ58</f>
        <v>12.5</v>
      </c>
      <c r="DB58">
        <v>0</v>
      </c>
    </row>
    <row r="59" spans="1:106" x14ac:dyDescent="0.2">
      <c r="A59">
        <f>ROW(Source!A42)</f>
        <v>42</v>
      </c>
      <c r="B59">
        <v>34575810</v>
      </c>
      <c r="C59">
        <v>34575950</v>
      </c>
      <c r="D59">
        <v>31709613</v>
      </c>
      <c r="E59">
        <v>1</v>
      </c>
      <c r="F59">
        <v>1</v>
      </c>
      <c r="G59">
        <v>1</v>
      </c>
      <c r="H59">
        <v>1</v>
      </c>
      <c r="I59" t="s">
        <v>293</v>
      </c>
      <c r="J59" t="s">
        <v>3</v>
      </c>
      <c r="K59" t="s">
        <v>294</v>
      </c>
      <c r="L59">
        <v>1191</v>
      </c>
      <c r="N59">
        <v>1013</v>
      </c>
      <c r="O59" t="s">
        <v>295</v>
      </c>
      <c r="P59" t="s">
        <v>295</v>
      </c>
      <c r="Q59">
        <v>1</v>
      </c>
      <c r="W59">
        <v>0</v>
      </c>
      <c r="X59">
        <v>735429535</v>
      </c>
      <c r="Y59">
        <v>154</v>
      </c>
      <c r="AA59">
        <v>0</v>
      </c>
      <c r="AB59">
        <v>0</v>
      </c>
      <c r="AC59">
        <v>0</v>
      </c>
      <c r="AD59">
        <v>7.8</v>
      </c>
      <c r="AE59">
        <v>0</v>
      </c>
      <c r="AF59">
        <v>0</v>
      </c>
      <c r="AG59">
        <v>0</v>
      </c>
      <c r="AH59">
        <v>7.8</v>
      </c>
      <c r="AI59">
        <v>1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154</v>
      </c>
      <c r="AU59" t="s">
        <v>3</v>
      </c>
      <c r="AV59">
        <v>1</v>
      </c>
      <c r="AW59">
        <v>2</v>
      </c>
      <c r="AX59">
        <v>34575952</v>
      </c>
      <c r="AY59">
        <v>1</v>
      </c>
      <c r="AZ59">
        <v>0</v>
      </c>
      <c r="BA59">
        <v>79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Y59*Source!I42</f>
        <v>21.560000000000002</v>
      </c>
      <c r="CY59">
        <f>AD59</f>
        <v>7.8</v>
      </c>
      <c r="CZ59">
        <f>AH59</f>
        <v>7.8</v>
      </c>
      <c r="DA59">
        <f>AL59</f>
        <v>1</v>
      </c>
      <c r="DB59">
        <v>0</v>
      </c>
    </row>
    <row r="60" spans="1:106" x14ac:dyDescent="0.2">
      <c r="A60">
        <f>ROW(Source!A43)</f>
        <v>43</v>
      </c>
      <c r="B60">
        <v>34575811</v>
      </c>
      <c r="C60">
        <v>34575950</v>
      </c>
      <c r="D60">
        <v>31709613</v>
      </c>
      <c r="E60">
        <v>1</v>
      </c>
      <c r="F60">
        <v>1</v>
      </c>
      <c r="G60">
        <v>1</v>
      </c>
      <c r="H60">
        <v>1</v>
      </c>
      <c r="I60" t="s">
        <v>293</v>
      </c>
      <c r="J60" t="s">
        <v>3</v>
      </c>
      <c r="K60" t="s">
        <v>294</v>
      </c>
      <c r="L60">
        <v>1191</v>
      </c>
      <c r="N60">
        <v>1013</v>
      </c>
      <c r="O60" t="s">
        <v>295</v>
      </c>
      <c r="P60" t="s">
        <v>295</v>
      </c>
      <c r="Q60">
        <v>1</v>
      </c>
      <c r="W60">
        <v>0</v>
      </c>
      <c r="X60">
        <v>735429535</v>
      </c>
      <c r="Y60">
        <v>154</v>
      </c>
      <c r="AA60">
        <v>0</v>
      </c>
      <c r="AB60">
        <v>0</v>
      </c>
      <c r="AC60">
        <v>0</v>
      </c>
      <c r="AD60">
        <v>142.74</v>
      </c>
      <c r="AE60">
        <v>0</v>
      </c>
      <c r="AF60">
        <v>0</v>
      </c>
      <c r="AG60">
        <v>0</v>
      </c>
      <c r="AH60">
        <v>7.8</v>
      </c>
      <c r="AI60">
        <v>1</v>
      </c>
      <c r="AJ60">
        <v>1</v>
      </c>
      <c r="AK60">
        <v>1</v>
      </c>
      <c r="AL60">
        <v>18.3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154</v>
      </c>
      <c r="AU60" t="s">
        <v>3</v>
      </c>
      <c r="AV60">
        <v>1</v>
      </c>
      <c r="AW60">
        <v>2</v>
      </c>
      <c r="AX60">
        <v>34575952</v>
      </c>
      <c r="AY60">
        <v>1</v>
      </c>
      <c r="AZ60">
        <v>0</v>
      </c>
      <c r="BA60">
        <v>80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Y60*Source!I43</f>
        <v>21.560000000000002</v>
      </c>
      <c r="CY60">
        <f>AD60</f>
        <v>142.74</v>
      </c>
      <c r="CZ60">
        <f>AH60</f>
        <v>7.8</v>
      </c>
      <c r="DA60">
        <f>AL60</f>
        <v>18.3</v>
      </c>
      <c r="DB60">
        <v>0</v>
      </c>
    </row>
    <row r="61" spans="1:106" x14ac:dyDescent="0.2">
      <c r="A61">
        <f>ROW(Source!A44)</f>
        <v>44</v>
      </c>
      <c r="B61">
        <v>34575810</v>
      </c>
      <c r="C61">
        <v>34575953</v>
      </c>
      <c r="D61">
        <v>31716117</v>
      </c>
      <c r="E61">
        <v>1</v>
      </c>
      <c r="F61">
        <v>1</v>
      </c>
      <c r="G61">
        <v>1</v>
      </c>
      <c r="H61">
        <v>1</v>
      </c>
      <c r="I61" t="s">
        <v>340</v>
      </c>
      <c r="J61" t="s">
        <v>3</v>
      </c>
      <c r="K61" t="s">
        <v>341</v>
      </c>
      <c r="L61">
        <v>1191</v>
      </c>
      <c r="N61">
        <v>1013</v>
      </c>
      <c r="O61" t="s">
        <v>295</v>
      </c>
      <c r="P61" t="s">
        <v>295</v>
      </c>
      <c r="Q61">
        <v>1</v>
      </c>
      <c r="W61">
        <v>0</v>
      </c>
      <c r="X61">
        <v>-1972610816</v>
      </c>
      <c r="Y61">
        <v>97.2</v>
      </c>
      <c r="AA61">
        <v>0</v>
      </c>
      <c r="AB61">
        <v>0</v>
      </c>
      <c r="AC61">
        <v>0</v>
      </c>
      <c r="AD61">
        <v>7.5</v>
      </c>
      <c r="AE61">
        <v>0</v>
      </c>
      <c r="AF61">
        <v>0</v>
      </c>
      <c r="AG61">
        <v>0</v>
      </c>
      <c r="AH61">
        <v>7.5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97.2</v>
      </c>
      <c r="AU61" t="s">
        <v>3</v>
      </c>
      <c r="AV61">
        <v>1</v>
      </c>
      <c r="AW61">
        <v>2</v>
      </c>
      <c r="AX61">
        <v>34575955</v>
      </c>
      <c r="AY61">
        <v>1</v>
      </c>
      <c r="AZ61">
        <v>0</v>
      </c>
      <c r="BA61">
        <v>81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Y61*Source!I44</f>
        <v>13.608000000000002</v>
      </c>
      <c r="CY61">
        <f>AD61</f>
        <v>7.5</v>
      </c>
      <c r="CZ61">
        <f>AH61</f>
        <v>7.5</v>
      </c>
      <c r="DA61">
        <f>AL61</f>
        <v>1</v>
      </c>
      <c r="DB61">
        <v>0</v>
      </c>
    </row>
    <row r="62" spans="1:106" x14ac:dyDescent="0.2">
      <c r="A62">
        <f>ROW(Source!A45)</f>
        <v>45</v>
      </c>
      <c r="B62">
        <v>34575811</v>
      </c>
      <c r="C62">
        <v>34575953</v>
      </c>
      <c r="D62">
        <v>31716117</v>
      </c>
      <c r="E62">
        <v>1</v>
      </c>
      <c r="F62">
        <v>1</v>
      </c>
      <c r="G62">
        <v>1</v>
      </c>
      <c r="H62">
        <v>1</v>
      </c>
      <c r="I62" t="s">
        <v>340</v>
      </c>
      <c r="J62" t="s">
        <v>3</v>
      </c>
      <c r="K62" t="s">
        <v>341</v>
      </c>
      <c r="L62">
        <v>1191</v>
      </c>
      <c r="N62">
        <v>1013</v>
      </c>
      <c r="O62" t="s">
        <v>295</v>
      </c>
      <c r="P62" t="s">
        <v>295</v>
      </c>
      <c r="Q62">
        <v>1</v>
      </c>
      <c r="W62">
        <v>0</v>
      </c>
      <c r="X62">
        <v>-1972610816</v>
      </c>
      <c r="Y62">
        <v>97.2</v>
      </c>
      <c r="AA62">
        <v>0</v>
      </c>
      <c r="AB62">
        <v>0</v>
      </c>
      <c r="AC62">
        <v>0</v>
      </c>
      <c r="AD62">
        <v>137.25</v>
      </c>
      <c r="AE62">
        <v>0</v>
      </c>
      <c r="AF62">
        <v>0</v>
      </c>
      <c r="AG62">
        <v>0</v>
      </c>
      <c r="AH62">
        <v>7.5</v>
      </c>
      <c r="AI62">
        <v>1</v>
      </c>
      <c r="AJ62">
        <v>1</v>
      </c>
      <c r="AK62">
        <v>1</v>
      </c>
      <c r="AL62">
        <v>18.3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97.2</v>
      </c>
      <c r="AU62" t="s">
        <v>3</v>
      </c>
      <c r="AV62">
        <v>1</v>
      </c>
      <c r="AW62">
        <v>2</v>
      </c>
      <c r="AX62">
        <v>34575955</v>
      </c>
      <c r="AY62">
        <v>1</v>
      </c>
      <c r="AZ62">
        <v>0</v>
      </c>
      <c r="BA62">
        <v>82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Y62*Source!I45</f>
        <v>13.608000000000002</v>
      </c>
      <c r="CY62">
        <f>AD62</f>
        <v>137.25</v>
      </c>
      <c r="CZ62">
        <f>AH62</f>
        <v>7.5</v>
      </c>
      <c r="DA62">
        <f>AL62</f>
        <v>18.3</v>
      </c>
      <c r="DB62">
        <v>0</v>
      </c>
    </row>
    <row r="63" spans="1:106" x14ac:dyDescent="0.2">
      <c r="A63">
        <f>ROW(Source!A46)</f>
        <v>46</v>
      </c>
      <c r="B63">
        <v>34575810</v>
      </c>
      <c r="C63">
        <v>34575956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296</v>
      </c>
      <c r="J63" t="s">
        <v>3</v>
      </c>
      <c r="K63" t="s">
        <v>297</v>
      </c>
      <c r="L63">
        <v>1191</v>
      </c>
      <c r="N63">
        <v>1013</v>
      </c>
      <c r="O63" t="s">
        <v>295</v>
      </c>
      <c r="P63" t="s">
        <v>295</v>
      </c>
      <c r="Q63">
        <v>1</v>
      </c>
      <c r="W63">
        <v>0</v>
      </c>
      <c r="X63">
        <v>-1417349443</v>
      </c>
      <c r="Y63">
        <v>1.1000000000000001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1.1000000000000001</v>
      </c>
      <c r="AU63" t="s">
        <v>3</v>
      </c>
      <c r="AV63">
        <v>2</v>
      </c>
      <c r="AW63">
        <v>2</v>
      </c>
      <c r="AX63">
        <v>34575960</v>
      </c>
      <c r="AY63">
        <v>1</v>
      </c>
      <c r="AZ63">
        <v>0</v>
      </c>
      <c r="BA63">
        <v>83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Y63*Source!I46</f>
        <v>4.4000000000000004E-2</v>
      </c>
      <c r="CY63">
        <f>AD63</f>
        <v>0</v>
      </c>
      <c r="CZ63">
        <f>AH63</f>
        <v>0</v>
      </c>
      <c r="DA63">
        <f>AL63</f>
        <v>1</v>
      </c>
      <c r="DB63">
        <v>0</v>
      </c>
    </row>
    <row r="64" spans="1:106" x14ac:dyDescent="0.2">
      <c r="A64">
        <f>ROW(Source!A46)</f>
        <v>46</v>
      </c>
      <c r="B64">
        <v>34575810</v>
      </c>
      <c r="C64">
        <v>34575956</v>
      </c>
      <c r="D64">
        <v>31525949</v>
      </c>
      <c r="E64">
        <v>1</v>
      </c>
      <c r="F64">
        <v>1</v>
      </c>
      <c r="G64">
        <v>1</v>
      </c>
      <c r="H64">
        <v>2</v>
      </c>
      <c r="I64" t="s">
        <v>335</v>
      </c>
      <c r="J64" t="s">
        <v>336</v>
      </c>
      <c r="K64" t="s">
        <v>337</v>
      </c>
      <c r="L64">
        <v>1368</v>
      </c>
      <c r="N64">
        <v>1011</v>
      </c>
      <c r="O64" t="s">
        <v>301</v>
      </c>
      <c r="P64" t="s">
        <v>301</v>
      </c>
      <c r="Q64">
        <v>1</v>
      </c>
      <c r="W64">
        <v>0</v>
      </c>
      <c r="X64">
        <v>-1071764843</v>
      </c>
      <c r="Y64">
        <v>0.67</v>
      </c>
      <c r="AA64">
        <v>0</v>
      </c>
      <c r="AB64">
        <v>79.069999999999993</v>
      </c>
      <c r="AC64">
        <v>13.5</v>
      </c>
      <c r="AD64">
        <v>0</v>
      </c>
      <c r="AE64">
        <v>0</v>
      </c>
      <c r="AF64">
        <v>79.069999999999993</v>
      </c>
      <c r="AG64">
        <v>13.5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0.67</v>
      </c>
      <c r="AU64" t="s">
        <v>3</v>
      </c>
      <c r="AV64">
        <v>0</v>
      </c>
      <c r="AW64">
        <v>2</v>
      </c>
      <c r="AX64">
        <v>34575961</v>
      </c>
      <c r="AY64">
        <v>1</v>
      </c>
      <c r="AZ64">
        <v>0</v>
      </c>
      <c r="BA64">
        <v>84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Y64*Source!I46</f>
        <v>2.6800000000000001E-2</v>
      </c>
      <c r="CY64">
        <f>AB64</f>
        <v>79.069999999999993</v>
      </c>
      <c r="CZ64">
        <f>AF64</f>
        <v>79.069999999999993</v>
      </c>
      <c r="DA64">
        <f>AJ64</f>
        <v>1</v>
      </c>
      <c r="DB64">
        <v>0</v>
      </c>
    </row>
    <row r="65" spans="1:106" x14ac:dyDescent="0.2">
      <c r="A65">
        <f>ROW(Source!A46)</f>
        <v>46</v>
      </c>
      <c r="B65">
        <v>34575810</v>
      </c>
      <c r="C65">
        <v>34575956</v>
      </c>
      <c r="D65">
        <v>31525973</v>
      </c>
      <c r="E65">
        <v>1</v>
      </c>
      <c r="F65">
        <v>1</v>
      </c>
      <c r="G65">
        <v>1</v>
      </c>
      <c r="H65">
        <v>2</v>
      </c>
      <c r="I65" t="s">
        <v>342</v>
      </c>
      <c r="J65" t="s">
        <v>343</v>
      </c>
      <c r="K65" t="s">
        <v>344</v>
      </c>
      <c r="L65">
        <v>1368</v>
      </c>
      <c r="N65">
        <v>1011</v>
      </c>
      <c r="O65" t="s">
        <v>301</v>
      </c>
      <c r="P65" t="s">
        <v>301</v>
      </c>
      <c r="Q65">
        <v>1</v>
      </c>
      <c r="W65">
        <v>0</v>
      </c>
      <c r="X65">
        <v>645023554</v>
      </c>
      <c r="Y65">
        <v>0.43</v>
      </c>
      <c r="AA65">
        <v>0</v>
      </c>
      <c r="AB65">
        <v>123</v>
      </c>
      <c r="AC65">
        <v>13.5</v>
      </c>
      <c r="AD65">
        <v>0</v>
      </c>
      <c r="AE65">
        <v>0</v>
      </c>
      <c r="AF65">
        <v>123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0.43</v>
      </c>
      <c r="AU65" t="s">
        <v>3</v>
      </c>
      <c r="AV65">
        <v>0</v>
      </c>
      <c r="AW65">
        <v>2</v>
      </c>
      <c r="AX65">
        <v>34575962</v>
      </c>
      <c r="AY65">
        <v>1</v>
      </c>
      <c r="AZ65">
        <v>0</v>
      </c>
      <c r="BA65">
        <v>85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Y65*Source!I46</f>
        <v>1.72E-2</v>
      </c>
      <c r="CY65">
        <f>AB65</f>
        <v>123</v>
      </c>
      <c r="CZ65">
        <f>AF65</f>
        <v>123</v>
      </c>
      <c r="DA65">
        <f>AJ65</f>
        <v>1</v>
      </c>
      <c r="DB65">
        <v>0</v>
      </c>
    </row>
    <row r="66" spans="1:106" x14ac:dyDescent="0.2">
      <c r="A66">
        <f>ROW(Source!A47)</f>
        <v>47</v>
      </c>
      <c r="B66">
        <v>34575811</v>
      </c>
      <c r="C66">
        <v>34575956</v>
      </c>
      <c r="D66">
        <v>31709492</v>
      </c>
      <c r="E66">
        <v>1</v>
      </c>
      <c r="F66">
        <v>1</v>
      </c>
      <c r="G66">
        <v>1</v>
      </c>
      <c r="H66">
        <v>1</v>
      </c>
      <c r="I66" t="s">
        <v>296</v>
      </c>
      <c r="J66" t="s">
        <v>3</v>
      </c>
      <c r="K66" t="s">
        <v>297</v>
      </c>
      <c r="L66">
        <v>1191</v>
      </c>
      <c r="N66">
        <v>1013</v>
      </c>
      <c r="O66" t="s">
        <v>295</v>
      </c>
      <c r="P66" t="s">
        <v>295</v>
      </c>
      <c r="Q66">
        <v>1</v>
      </c>
      <c r="W66">
        <v>0</v>
      </c>
      <c r="X66">
        <v>-1417349443</v>
      </c>
      <c r="Y66">
        <v>1.1000000000000001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</v>
      </c>
      <c r="AJ66">
        <v>1</v>
      </c>
      <c r="AK66">
        <v>18.3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1.1000000000000001</v>
      </c>
      <c r="AU66" t="s">
        <v>3</v>
      </c>
      <c r="AV66">
        <v>2</v>
      </c>
      <c r="AW66">
        <v>2</v>
      </c>
      <c r="AX66">
        <v>34575960</v>
      </c>
      <c r="AY66">
        <v>1</v>
      </c>
      <c r="AZ66">
        <v>0</v>
      </c>
      <c r="BA66">
        <v>86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4.4000000000000004E-2</v>
      </c>
      <c r="CY66">
        <f>AD66</f>
        <v>0</v>
      </c>
      <c r="CZ66">
        <f>AH66</f>
        <v>0</v>
      </c>
      <c r="DA66">
        <f>AL66</f>
        <v>1</v>
      </c>
      <c r="DB66">
        <v>0</v>
      </c>
    </row>
    <row r="67" spans="1:106" x14ac:dyDescent="0.2">
      <c r="A67">
        <f>ROW(Source!A47)</f>
        <v>47</v>
      </c>
      <c r="B67">
        <v>34575811</v>
      </c>
      <c r="C67">
        <v>34575956</v>
      </c>
      <c r="D67">
        <v>31525949</v>
      </c>
      <c r="E67">
        <v>1</v>
      </c>
      <c r="F67">
        <v>1</v>
      </c>
      <c r="G67">
        <v>1</v>
      </c>
      <c r="H67">
        <v>2</v>
      </c>
      <c r="I67" t="s">
        <v>335</v>
      </c>
      <c r="J67" t="s">
        <v>336</v>
      </c>
      <c r="K67" t="s">
        <v>337</v>
      </c>
      <c r="L67">
        <v>1368</v>
      </c>
      <c r="N67">
        <v>1011</v>
      </c>
      <c r="O67" t="s">
        <v>301</v>
      </c>
      <c r="P67" t="s">
        <v>301</v>
      </c>
      <c r="Q67">
        <v>1</v>
      </c>
      <c r="W67">
        <v>0</v>
      </c>
      <c r="X67">
        <v>-1071764843</v>
      </c>
      <c r="Y67">
        <v>0.67</v>
      </c>
      <c r="AA67">
        <v>0</v>
      </c>
      <c r="AB67">
        <v>988.38</v>
      </c>
      <c r="AC67">
        <v>247.05</v>
      </c>
      <c r="AD67">
        <v>0</v>
      </c>
      <c r="AE67">
        <v>0</v>
      </c>
      <c r="AF67">
        <v>79.069999999999993</v>
      </c>
      <c r="AG67">
        <v>13.5</v>
      </c>
      <c r="AH67">
        <v>0</v>
      </c>
      <c r="AI67">
        <v>1</v>
      </c>
      <c r="AJ67">
        <v>12.5</v>
      </c>
      <c r="AK67">
        <v>18.3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0.67</v>
      </c>
      <c r="AU67" t="s">
        <v>3</v>
      </c>
      <c r="AV67">
        <v>0</v>
      </c>
      <c r="AW67">
        <v>2</v>
      </c>
      <c r="AX67">
        <v>34575961</v>
      </c>
      <c r="AY67">
        <v>1</v>
      </c>
      <c r="AZ67">
        <v>0</v>
      </c>
      <c r="BA67">
        <v>87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2.6800000000000001E-2</v>
      </c>
      <c r="CY67">
        <f>AB67</f>
        <v>988.38</v>
      </c>
      <c r="CZ67">
        <f>AF67</f>
        <v>79.069999999999993</v>
      </c>
      <c r="DA67">
        <f>AJ67</f>
        <v>12.5</v>
      </c>
      <c r="DB67">
        <v>0</v>
      </c>
    </row>
    <row r="68" spans="1:106" x14ac:dyDescent="0.2">
      <c r="A68">
        <f>ROW(Source!A47)</f>
        <v>47</v>
      </c>
      <c r="B68">
        <v>34575811</v>
      </c>
      <c r="C68">
        <v>34575956</v>
      </c>
      <c r="D68">
        <v>31525973</v>
      </c>
      <c r="E68">
        <v>1</v>
      </c>
      <c r="F68">
        <v>1</v>
      </c>
      <c r="G68">
        <v>1</v>
      </c>
      <c r="H68">
        <v>2</v>
      </c>
      <c r="I68" t="s">
        <v>342</v>
      </c>
      <c r="J68" t="s">
        <v>343</v>
      </c>
      <c r="K68" t="s">
        <v>344</v>
      </c>
      <c r="L68">
        <v>1368</v>
      </c>
      <c r="N68">
        <v>1011</v>
      </c>
      <c r="O68" t="s">
        <v>301</v>
      </c>
      <c r="P68" t="s">
        <v>301</v>
      </c>
      <c r="Q68">
        <v>1</v>
      </c>
      <c r="W68">
        <v>0</v>
      </c>
      <c r="X68">
        <v>645023554</v>
      </c>
      <c r="Y68">
        <v>0.43</v>
      </c>
      <c r="AA68">
        <v>0</v>
      </c>
      <c r="AB68">
        <v>1537.5</v>
      </c>
      <c r="AC68">
        <v>247.05</v>
      </c>
      <c r="AD68">
        <v>0</v>
      </c>
      <c r="AE68">
        <v>0</v>
      </c>
      <c r="AF68">
        <v>123</v>
      </c>
      <c r="AG68">
        <v>13.5</v>
      </c>
      <c r="AH68">
        <v>0</v>
      </c>
      <c r="AI68">
        <v>1</v>
      </c>
      <c r="AJ68">
        <v>12.5</v>
      </c>
      <c r="AK68">
        <v>18.3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0.43</v>
      </c>
      <c r="AU68" t="s">
        <v>3</v>
      </c>
      <c r="AV68">
        <v>0</v>
      </c>
      <c r="AW68">
        <v>2</v>
      </c>
      <c r="AX68">
        <v>34575962</v>
      </c>
      <c r="AY68">
        <v>1</v>
      </c>
      <c r="AZ68">
        <v>0</v>
      </c>
      <c r="BA68">
        <v>88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1.72E-2</v>
      </c>
      <c r="CY68">
        <f>AB68</f>
        <v>1537.5</v>
      </c>
      <c r="CZ68">
        <f>AF68</f>
        <v>123</v>
      </c>
      <c r="DA68">
        <f>AJ68</f>
        <v>12.5</v>
      </c>
      <c r="DB68">
        <v>0</v>
      </c>
    </row>
    <row r="69" spans="1:106" x14ac:dyDescent="0.2">
      <c r="A69">
        <f>ROW(Source!A48)</f>
        <v>48</v>
      </c>
      <c r="B69">
        <v>34575810</v>
      </c>
      <c r="C69">
        <v>34575963</v>
      </c>
      <c r="D69">
        <v>31711106</v>
      </c>
      <c r="E69">
        <v>1</v>
      </c>
      <c r="F69">
        <v>1</v>
      </c>
      <c r="G69">
        <v>1</v>
      </c>
      <c r="H69">
        <v>1</v>
      </c>
      <c r="I69" t="s">
        <v>345</v>
      </c>
      <c r="J69" t="s">
        <v>3</v>
      </c>
      <c r="K69" t="s">
        <v>346</v>
      </c>
      <c r="L69">
        <v>1191</v>
      </c>
      <c r="N69">
        <v>1013</v>
      </c>
      <c r="O69" t="s">
        <v>295</v>
      </c>
      <c r="P69" t="s">
        <v>295</v>
      </c>
      <c r="Q69">
        <v>1</v>
      </c>
      <c r="W69">
        <v>0</v>
      </c>
      <c r="X69">
        <v>-228054128</v>
      </c>
      <c r="Y69">
        <v>15.72</v>
      </c>
      <c r="AA69">
        <v>0</v>
      </c>
      <c r="AB69">
        <v>0</v>
      </c>
      <c r="AC69">
        <v>0</v>
      </c>
      <c r="AD69">
        <v>8.02</v>
      </c>
      <c r="AE69">
        <v>0</v>
      </c>
      <c r="AF69">
        <v>0</v>
      </c>
      <c r="AG69">
        <v>0</v>
      </c>
      <c r="AH69">
        <v>8.02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15.72</v>
      </c>
      <c r="AU69" t="s">
        <v>3</v>
      </c>
      <c r="AV69">
        <v>1</v>
      </c>
      <c r="AW69">
        <v>2</v>
      </c>
      <c r="AX69">
        <v>34575970</v>
      </c>
      <c r="AY69">
        <v>1</v>
      </c>
      <c r="AZ69">
        <v>0</v>
      </c>
      <c r="BA69">
        <v>89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Y69*Source!I48</f>
        <v>0.33012000000000002</v>
      </c>
      <c r="CY69">
        <f>AD69</f>
        <v>8.02</v>
      </c>
      <c r="CZ69">
        <f>AH69</f>
        <v>8.02</v>
      </c>
      <c r="DA69">
        <f>AL69</f>
        <v>1</v>
      </c>
      <c r="DB69">
        <v>0</v>
      </c>
    </row>
    <row r="70" spans="1:106" x14ac:dyDescent="0.2">
      <c r="A70">
        <f>ROW(Source!A48)</f>
        <v>48</v>
      </c>
      <c r="B70">
        <v>34575810</v>
      </c>
      <c r="C70">
        <v>34575963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296</v>
      </c>
      <c r="J70" t="s">
        <v>3</v>
      </c>
      <c r="K70" t="s">
        <v>297</v>
      </c>
      <c r="L70">
        <v>1191</v>
      </c>
      <c r="N70">
        <v>1013</v>
      </c>
      <c r="O70" t="s">
        <v>295</v>
      </c>
      <c r="P70" t="s">
        <v>295</v>
      </c>
      <c r="Q70">
        <v>1</v>
      </c>
      <c r="W70">
        <v>0</v>
      </c>
      <c r="X70">
        <v>-1417349443</v>
      </c>
      <c r="Y70">
        <v>13.88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13.88</v>
      </c>
      <c r="AU70" t="s">
        <v>3</v>
      </c>
      <c r="AV70">
        <v>2</v>
      </c>
      <c r="AW70">
        <v>2</v>
      </c>
      <c r="AX70">
        <v>34575971</v>
      </c>
      <c r="AY70">
        <v>1</v>
      </c>
      <c r="AZ70">
        <v>0</v>
      </c>
      <c r="BA70">
        <v>90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Y70*Source!I48</f>
        <v>0.29148000000000002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ROW(Source!A48)</f>
        <v>48</v>
      </c>
      <c r="B71">
        <v>34575810</v>
      </c>
      <c r="C71">
        <v>34575963</v>
      </c>
      <c r="D71">
        <v>31525973</v>
      </c>
      <c r="E71">
        <v>1</v>
      </c>
      <c r="F71">
        <v>1</v>
      </c>
      <c r="G71">
        <v>1</v>
      </c>
      <c r="H71">
        <v>2</v>
      </c>
      <c r="I71" t="s">
        <v>342</v>
      </c>
      <c r="J71" t="s">
        <v>343</v>
      </c>
      <c r="K71" t="s">
        <v>344</v>
      </c>
      <c r="L71">
        <v>1368</v>
      </c>
      <c r="N71">
        <v>1011</v>
      </c>
      <c r="O71" t="s">
        <v>301</v>
      </c>
      <c r="P71" t="s">
        <v>301</v>
      </c>
      <c r="Q71">
        <v>1</v>
      </c>
      <c r="W71">
        <v>0</v>
      </c>
      <c r="X71">
        <v>645023554</v>
      </c>
      <c r="Y71">
        <v>1.77</v>
      </c>
      <c r="AA71">
        <v>0</v>
      </c>
      <c r="AB71">
        <v>123</v>
      </c>
      <c r="AC71">
        <v>13.5</v>
      </c>
      <c r="AD71">
        <v>0</v>
      </c>
      <c r="AE71">
        <v>0</v>
      </c>
      <c r="AF71">
        <v>123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1.77</v>
      </c>
      <c r="AU71" t="s">
        <v>3</v>
      </c>
      <c r="AV71">
        <v>0</v>
      </c>
      <c r="AW71">
        <v>2</v>
      </c>
      <c r="AX71">
        <v>34575972</v>
      </c>
      <c r="AY71">
        <v>1</v>
      </c>
      <c r="AZ71">
        <v>0</v>
      </c>
      <c r="BA71">
        <v>91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Y71*Source!I48</f>
        <v>3.7170000000000002E-2</v>
      </c>
      <c r="CY71">
        <f>AB71</f>
        <v>123</v>
      </c>
      <c r="CZ71">
        <f>AF71</f>
        <v>123</v>
      </c>
      <c r="DA71">
        <f>AJ71</f>
        <v>1</v>
      </c>
      <c r="DB71">
        <v>0</v>
      </c>
    </row>
    <row r="72" spans="1:106" x14ac:dyDescent="0.2">
      <c r="A72">
        <f>ROW(Source!A48)</f>
        <v>48</v>
      </c>
      <c r="B72">
        <v>34575810</v>
      </c>
      <c r="C72">
        <v>34575963</v>
      </c>
      <c r="D72">
        <v>31526978</v>
      </c>
      <c r="E72">
        <v>1</v>
      </c>
      <c r="F72">
        <v>1</v>
      </c>
      <c r="G72">
        <v>1</v>
      </c>
      <c r="H72">
        <v>2</v>
      </c>
      <c r="I72" t="s">
        <v>347</v>
      </c>
      <c r="J72" t="s">
        <v>348</v>
      </c>
      <c r="K72" t="s">
        <v>349</v>
      </c>
      <c r="L72">
        <v>1368</v>
      </c>
      <c r="N72">
        <v>1011</v>
      </c>
      <c r="O72" t="s">
        <v>301</v>
      </c>
      <c r="P72" t="s">
        <v>301</v>
      </c>
      <c r="Q72">
        <v>1</v>
      </c>
      <c r="W72">
        <v>0</v>
      </c>
      <c r="X72">
        <v>1225731627</v>
      </c>
      <c r="Y72">
        <v>4.29</v>
      </c>
      <c r="AA72">
        <v>0</v>
      </c>
      <c r="AB72">
        <v>89.99</v>
      </c>
      <c r="AC72">
        <v>10.06</v>
      </c>
      <c r="AD72">
        <v>0</v>
      </c>
      <c r="AE72">
        <v>0</v>
      </c>
      <c r="AF72">
        <v>89.99</v>
      </c>
      <c r="AG72">
        <v>10.06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4.29</v>
      </c>
      <c r="AU72" t="s">
        <v>3</v>
      </c>
      <c r="AV72">
        <v>0</v>
      </c>
      <c r="AW72">
        <v>2</v>
      </c>
      <c r="AX72">
        <v>34575973</v>
      </c>
      <c r="AY72">
        <v>1</v>
      </c>
      <c r="AZ72">
        <v>0</v>
      </c>
      <c r="BA72">
        <v>92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Y72*Source!I48</f>
        <v>9.0090000000000003E-2</v>
      </c>
      <c r="CY72">
        <f>AB72</f>
        <v>89.99</v>
      </c>
      <c r="CZ72">
        <f>AF72</f>
        <v>89.99</v>
      </c>
      <c r="DA72">
        <f>AJ72</f>
        <v>1</v>
      </c>
      <c r="DB72">
        <v>0</v>
      </c>
    </row>
    <row r="73" spans="1:106" x14ac:dyDescent="0.2">
      <c r="A73">
        <f>ROW(Source!A48)</f>
        <v>48</v>
      </c>
      <c r="B73">
        <v>34575810</v>
      </c>
      <c r="C73">
        <v>34575963</v>
      </c>
      <c r="D73">
        <v>31527342</v>
      </c>
      <c r="E73">
        <v>1</v>
      </c>
      <c r="F73">
        <v>1</v>
      </c>
      <c r="G73">
        <v>1</v>
      </c>
      <c r="H73">
        <v>2</v>
      </c>
      <c r="I73" t="s">
        <v>350</v>
      </c>
      <c r="J73" t="s">
        <v>351</v>
      </c>
      <c r="K73" t="s">
        <v>352</v>
      </c>
      <c r="L73">
        <v>1368</v>
      </c>
      <c r="N73">
        <v>1011</v>
      </c>
      <c r="O73" t="s">
        <v>301</v>
      </c>
      <c r="P73" t="s">
        <v>301</v>
      </c>
      <c r="Q73">
        <v>1</v>
      </c>
      <c r="W73">
        <v>0</v>
      </c>
      <c r="X73">
        <v>1663826256</v>
      </c>
      <c r="Y73">
        <v>7.08</v>
      </c>
      <c r="AA73">
        <v>0</v>
      </c>
      <c r="AB73">
        <v>206.01</v>
      </c>
      <c r="AC73">
        <v>14.4</v>
      </c>
      <c r="AD73">
        <v>0</v>
      </c>
      <c r="AE73">
        <v>0</v>
      </c>
      <c r="AF73">
        <v>206.01</v>
      </c>
      <c r="AG73">
        <v>14.4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7.08</v>
      </c>
      <c r="AU73" t="s">
        <v>3</v>
      </c>
      <c r="AV73">
        <v>0</v>
      </c>
      <c r="AW73">
        <v>2</v>
      </c>
      <c r="AX73">
        <v>34575974</v>
      </c>
      <c r="AY73">
        <v>1</v>
      </c>
      <c r="AZ73">
        <v>0</v>
      </c>
      <c r="BA73">
        <v>93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0.14868000000000001</v>
      </c>
      <c r="CY73">
        <f>AB73</f>
        <v>206.01</v>
      </c>
      <c r="CZ73">
        <f>AF73</f>
        <v>206.01</v>
      </c>
      <c r="DA73">
        <f>AJ73</f>
        <v>1</v>
      </c>
      <c r="DB73">
        <v>0</v>
      </c>
    </row>
    <row r="74" spans="1:106" x14ac:dyDescent="0.2">
      <c r="A74">
        <f>ROW(Source!A48)</f>
        <v>48</v>
      </c>
      <c r="B74">
        <v>34575810</v>
      </c>
      <c r="C74">
        <v>34575963</v>
      </c>
      <c r="D74">
        <v>31528071</v>
      </c>
      <c r="E74">
        <v>1</v>
      </c>
      <c r="F74">
        <v>1</v>
      </c>
      <c r="G74">
        <v>1</v>
      </c>
      <c r="H74">
        <v>2</v>
      </c>
      <c r="I74" t="s">
        <v>353</v>
      </c>
      <c r="J74" t="s">
        <v>354</v>
      </c>
      <c r="K74" t="s">
        <v>355</v>
      </c>
      <c r="L74">
        <v>1368</v>
      </c>
      <c r="N74">
        <v>1011</v>
      </c>
      <c r="O74" t="s">
        <v>301</v>
      </c>
      <c r="P74" t="s">
        <v>301</v>
      </c>
      <c r="Q74">
        <v>1</v>
      </c>
      <c r="W74">
        <v>0</v>
      </c>
      <c r="X74">
        <v>529073949</v>
      </c>
      <c r="Y74">
        <v>0.74</v>
      </c>
      <c r="AA74">
        <v>0</v>
      </c>
      <c r="AB74">
        <v>110</v>
      </c>
      <c r="AC74">
        <v>11.6</v>
      </c>
      <c r="AD74">
        <v>0</v>
      </c>
      <c r="AE74">
        <v>0</v>
      </c>
      <c r="AF74">
        <v>110</v>
      </c>
      <c r="AG74">
        <v>11.6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0.74</v>
      </c>
      <c r="AU74" t="s">
        <v>3</v>
      </c>
      <c r="AV74">
        <v>0</v>
      </c>
      <c r="AW74">
        <v>2</v>
      </c>
      <c r="AX74">
        <v>34575975</v>
      </c>
      <c r="AY74">
        <v>1</v>
      </c>
      <c r="AZ74">
        <v>0</v>
      </c>
      <c r="BA74">
        <v>94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1.554E-2</v>
      </c>
      <c r="CY74">
        <f>AB74</f>
        <v>110</v>
      </c>
      <c r="CZ74">
        <f>AF74</f>
        <v>110</v>
      </c>
      <c r="DA74">
        <f>AJ74</f>
        <v>1</v>
      </c>
      <c r="DB74">
        <v>0</v>
      </c>
    </row>
    <row r="75" spans="1:106" x14ac:dyDescent="0.2">
      <c r="A75">
        <f>ROW(Source!A49)</f>
        <v>49</v>
      </c>
      <c r="B75">
        <v>34575811</v>
      </c>
      <c r="C75">
        <v>34575963</v>
      </c>
      <c r="D75">
        <v>31711106</v>
      </c>
      <c r="E75">
        <v>1</v>
      </c>
      <c r="F75">
        <v>1</v>
      </c>
      <c r="G75">
        <v>1</v>
      </c>
      <c r="H75">
        <v>1</v>
      </c>
      <c r="I75" t="s">
        <v>345</v>
      </c>
      <c r="J75" t="s">
        <v>3</v>
      </c>
      <c r="K75" t="s">
        <v>346</v>
      </c>
      <c r="L75">
        <v>1191</v>
      </c>
      <c r="N75">
        <v>1013</v>
      </c>
      <c r="O75" t="s">
        <v>295</v>
      </c>
      <c r="P75" t="s">
        <v>295</v>
      </c>
      <c r="Q75">
        <v>1</v>
      </c>
      <c r="W75">
        <v>0</v>
      </c>
      <c r="X75">
        <v>-228054128</v>
      </c>
      <c r="Y75">
        <v>15.72</v>
      </c>
      <c r="AA75">
        <v>0</v>
      </c>
      <c r="AB75">
        <v>0</v>
      </c>
      <c r="AC75">
        <v>0</v>
      </c>
      <c r="AD75">
        <v>146.77000000000001</v>
      </c>
      <c r="AE75">
        <v>0</v>
      </c>
      <c r="AF75">
        <v>0</v>
      </c>
      <c r="AG75">
        <v>0</v>
      </c>
      <c r="AH75">
        <v>8.02</v>
      </c>
      <c r="AI75">
        <v>1</v>
      </c>
      <c r="AJ75">
        <v>1</v>
      </c>
      <c r="AK75">
        <v>1</v>
      </c>
      <c r="AL75">
        <v>18.3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15.72</v>
      </c>
      <c r="AU75" t="s">
        <v>3</v>
      </c>
      <c r="AV75">
        <v>1</v>
      </c>
      <c r="AW75">
        <v>2</v>
      </c>
      <c r="AX75">
        <v>34575970</v>
      </c>
      <c r="AY75">
        <v>1</v>
      </c>
      <c r="AZ75">
        <v>0</v>
      </c>
      <c r="BA75">
        <v>97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Y75*Source!I49</f>
        <v>0.33012000000000002</v>
      </c>
      <c r="CY75">
        <f>AD75</f>
        <v>146.77000000000001</v>
      </c>
      <c r="CZ75">
        <f>AH75</f>
        <v>8.02</v>
      </c>
      <c r="DA75">
        <f>AL75</f>
        <v>18.3</v>
      </c>
      <c r="DB75">
        <v>0</v>
      </c>
    </row>
    <row r="76" spans="1:106" x14ac:dyDescent="0.2">
      <c r="A76">
        <f>ROW(Source!A49)</f>
        <v>49</v>
      </c>
      <c r="B76">
        <v>34575811</v>
      </c>
      <c r="C76">
        <v>34575963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296</v>
      </c>
      <c r="J76" t="s">
        <v>3</v>
      </c>
      <c r="K76" t="s">
        <v>297</v>
      </c>
      <c r="L76">
        <v>1191</v>
      </c>
      <c r="N76">
        <v>1013</v>
      </c>
      <c r="O76" t="s">
        <v>295</v>
      </c>
      <c r="P76" t="s">
        <v>295</v>
      </c>
      <c r="Q76">
        <v>1</v>
      </c>
      <c r="W76">
        <v>0</v>
      </c>
      <c r="X76">
        <v>-1417349443</v>
      </c>
      <c r="Y76">
        <v>13.88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13.88</v>
      </c>
      <c r="AU76" t="s">
        <v>3</v>
      </c>
      <c r="AV76">
        <v>2</v>
      </c>
      <c r="AW76">
        <v>2</v>
      </c>
      <c r="AX76">
        <v>34575971</v>
      </c>
      <c r="AY76">
        <v>1</v>
      </c>
      <c r="AZ76">
        <v>0</v>
      </c>
      <c r="BA76">
        <v>98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Y76*Source!I49</f>
        <v>0.29148000000000002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ROW(Source!A49)</f>
        <v>49</v>
      </c>
      <c r="B77">
        <v>34575811</v>
      </c>
      <c r="C77">
        <v>34575963</v>
      </c>
      <c r="D77">
        <v>31525973</v>
      </c>
      <c r="E77">
        <v>1</v>
      </c>
      <c r="F77">
        <v>1</v>
      </c>
      <c r="G77">
        <v>1</v>
      </c>
      <c r="H77">
        <v>2</v>
      </c>
      <c r="I77" t="s">
        <v>342</v>
      </c>
      <c r="J77" t="s">
        <v>343</v>
      </c>
      <c r="K77" t="s">
        <v>344</v>
      </c>
      <c r="L77">
        <v>1368</v>
      </c>
      <c r="N77">
        <v>1011</v>
      </c>
      <c r="O77" t="s">
        <v>301</v>
      </c>
      <c r="P77" t="s">
        <v>301</v>
      </c>
      <c r="Q77">
        <v>1</v>
      </c>
      <c r="W77">
        <v>0</v>
      </c>
      <c r="X77">
        <v>645023554</v>
      </c>
      <c r="Y77">
        <v>1.77</v>
      </c>
      <c r="AA77">
        <v>0</v>
      </c>
      <c r="AB77">
        <v>1537.5</v>
      </c>
      <c r="AC77">
        <v>247.05</v>
      </c>
      <c r="AD77">
        <v>0</v>
      </c>
      <c r="AE77">
        <v>0</v>
      </c>
      <c r="AF77">
        <v>123</v>
      </c>
      <c r="AG77">
        <v>13.5</v>
      </c>
      <c r="AH77">
        <v>0</v>
      </c>
      <c r="AI77">
        <v>1</v>
      </c>
      <c r="AJ77">
        <v>12.5</v>
      </c>
      <c r="AK77">
        <v>18.3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1.77</v>
      </c>
      <c r="AU77" t="s">
        <v>3</v>
      </c>
      <c r="AV77">
        <v>0</v>
      </c>
      <c r="AW77">
        <v>2</v>
      </c>
      <c r="AX77">
        <v>34575972</v>
      </c>
      <c r="AY77">
        <v>1</v>
      </c>
      <c r="AZ77">
        <v>0</v>
      </c>
      <c r="BA77">
        <v>99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Y77*Source!I49</f>
        <v>3.7170000000000002E-2</v>
      </c>
      <c r="CY77">
        <f>AB77</f>
        <v>1537.5</v>
      </c>
      <c r="CZ77">
        <f>AF77</f>
        <v>123</v>
      </c>
      <c r="DA77">
        <f>AJ77</f>
        <v>12.5</v>
      </c>
      <c r="DB77">
        <v>0</v>
      </c>
    </row>
    <row r="78" spans="1:106" x14ac:dyDescent="0.2">
      <c r="A78">
        <f>ROW(Source!A49)</f>
        <v>49</v>
      </c>
      <c r="B78">
        <v>34575811</v>
      </c>
      <c r="C78">
        <v>34575963</v>
      </c>
      <c r="D78">
        <v>31526978</v>
      </c>
      <c r="E78">
        <v>1</v>
      </c>
      <c r="F78">
        <v>1</v>
      </c>
      <c r="G78">
        <v>1</v>
      </c>
      <c r="H78">
        <v>2</v>
      </c>
      <c r="I78" t="s">
        <v>347</v>
      </c>
      <c r="J78" t="s">
        <v>348</v>
      </c>
      <c r="K78" t="s">
        <v>349</v>
      </c>
      <c r="L78">
        <v>1368</v>
      </c>
      <c r="N78">
        <v>1011</v>
      </c>
      <c r="O78" t="s">
        <v>301</v>
      </c>
      <c r="P78" t="s">
        <v>301</v>
      </c>
      <c r="Q78">
        <v>1</v>
      </c>
      <c r="W78">
        <v>0</v>
      </c>
      <c r="X78">
        <v>1225731627</v>
      </c>
      <c r="Y78">
        <v>4.29</v>
      </c>
      <c r="AA78">
        <v>0</v>
      </c>
      <c r="AB78">
        <v>1124.8800000000001</v>
      </c>
      <c r="AC78">
        <v>184.1</v>
      </c>
      <c r="AD78">
        <v>0</v>
      </c>
      <c r="AE78">
        <v>0</v>
      </c>
      <c r="AF78">
        <v>89.99</v>
      </c>
      <c r="AG78">
        <v>10.06</v>
      </c>
      <c r="AH78">
        <v>0</v>
      </c>
      <c r="AI78">
        <v>1</v>
      </c>
      <c r="AJ78">
        <v>12.5</v>
      </c>
      <c r="AK78">
        <v>18.3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4.29</v>
      </c>
      <c r="AU78" t="s">
        <v>3</v>
      </c>
      <c r="AV78">
        <v>0</v>
      </c>
      <c r="AW78">
        <v>2</v>
      </c>
      <c r="AX78">
        <v>34575973</v>
      </c>
      <c r="AY78">
        <v>1</v>
      </c>
      <c r="AZ78">
        <v>0</v>
      </c>
      <c r="BA78">
        <v>100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Y78*Source!I49</f>
        <v>9.0090000000000003E-2</v>
      </c>
      <c r="CY78">
        <f>AB78</f>
        <v>1124.8800000000001</v>
      </c>
      <c r="CZ78">
        <f>AF78</f>
        <v>89.99</v>
      </c>
      <c r="DA78">
        <f>AJ78</f>
        <v>12.5</v>
      </c>
      <c r="DB78">
        <v>0</v>
      </c>
    </row>
    <row r="79" spans="1:106" x14ac:dyDescent="0.2">
      <c r="A79">
        <f>ROW(Source!A49)</f>
        <v>49</v>
      </c>
      <c r="B79">
        <v>34575811</v>
      </c>
      <c r="C79">
        <v>34575963</v>
      </c>
      <c r="D79">
        <v>31527342</v>
      </c>
      <c r="E79">
        <v>1</v>
      </c>
      <c r="F79">
        <v>1</v>
      </c>
      <c r="G79">
        <v>1</v>
      </c>
      <c r="H79">
        <v>2</v>
      </c>
      <c r="I79" t="s">
        <v>350</v>
      </c>
      <c r="J79" t="s">
        <v>351</v>
      </c>
      <c r="K79" t="s">
        <v>352</v>
      </c>
      <c r="L79">
        <v>1368</v>
      </c>
      <c r="N79">
        <v>1011</v>
      </c>
      <c r="O79" t="s">
        <v>301</v>
      </c>
      <c r="P79" t="s">
        <v>301</v>
      </c>
      <c r="Q79">
        <v>1</v>
      </c>
      <c r="W79">
        <v>0</v>
      </c>
      <c r="X79">
        <v>1663826256</v>
      </c>
      <c r="Y79">
        <v>7.08</v>
      </c>
      <c r="AA79">
        <v>0</v>
      </c>
      <c r="AB79">
        <v>2575.13</v>
      </c>
      <c r="AC79">
        <v>263.52</v>
      </c>
      <c r="AD79">
        <v>0</v>
      </c>
      <c r="AE79">
        <v>0</v>
      </c>
      <c r="AF79">
        <v>206.01</v>
      </c>
      <c r="AG79">
        <v>14.4</v>
      </c>
      <c r="AH79">
        <v>0</v>
      </c>
      <c r="AI79">
        <v>1</v>
      </c>
      <c r="AJ79">
        <v>12.5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7.08</v>
      </c>
      <c r="AU79" t="s">
        <v>3</v>
      </c>
      <c r="AV79">
        <v>0</v>
      </c>
      <c r="AW79">
        <v>2</v>
      </c>
      <c r="AX79">
        <v>34575974</v>
      </c>
      <c r="AY79">
        <v>1</v>
      </c>
      <c r="AZ79">
        <v>0</v>
      </c>
      <c r="BA79">
        <v>101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0.14868000000000001</v>
      </c>
      <c r="CY79">
        <f>AB79</f>
        <v>2575.13</v>
      </c>
      <c r="CZ79">
        <f>AF79</f>
        <v>206.01</v>
      </c>
      <c r="DA79">
        <f>AJ79</f>
        <v>12.5</v>
      </c>
      <c r="DB79">
        <v>0</v>
      </c>
    </row>
    <row r="80" spans="1:106" x14ac:dyDescent="0.2">
      <c r="A80">
        <f>ROW(Source!A49)</f>
        <v>49</v>
      </c>
      <c r="B80">
        <v>34575811</v>
      </c>
      <c r="C80">
        <v>34575963</v>
      </c>
      <c r="D80">
        <v>31528071</v>
      </c>
      <c r="E80">
        <v>1</v>
      </c>
      <c r="F80">
        <v>1</v>
      </c>
      <c r="G80">
        <v>1</v>
      </c>
      <c r="H80">
        <v>2</v>
      </c>
      <c r="I80" t="s">
        <v>353</v>
      </c>
      <c r="J80" t="s">
        <v>354</v>
      </c>
      <c r="K80" t="s">
        <v>355</v>
      </c>
      <c r="L80">
        <v>1368</v>
      </c>
      <c r="N80">
        <v>1011</v>
      </c>
      <c r="O80" t="s">
        <v>301</v>
      </c>
      <c r="P80" t="s">
        <v>301</v>
      </c>
      <c r="Q80">
        <v>1</v>
      </c>
      <c r="W80">
        <v>0</v>
      </c>
      <c r="X80">
        <v>529073949</v>
      </c>
      <c r="Y80">
        <v>0.74</v>
      </c>
      <c r="AA80">
        <v>0</v>
      </c>
      <c r="AB80">
        <v>1375</v>
      </c>
      <c r="AC80">
        <v>212.28</v>
      </c>
      <c r="AD80">
        <v>0</v>
      </c>
      <c r="AE80">
        <v>0</v>
      </c>
      <c r="AF80">
        <v>110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0.74</v>
      </c>
      <c r="AU80" t="s">
        <v>3</v>
      </c>
      <c r="AV80">
        <v>0</v>
      </c>
      <c r="AW80">
        <v>2</v>
      </c>
      <c r="AX80">
        <v>34575975</v>
      </c>
      <c r="AY80">
        <v>1</v>
      </c>
      <c r="AZ80">
        <v>0</v>
      </c>
      <c r="BA80">
        <v>102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1.554E-2</v>
      </c>
      <c r="CY80">
        <f>AB80</f>
        <v>1375</v>
      </c>
      <c r="CZ80">
        <f>AF80</f>
        <v>110</v>
      </c>
      <c r="DA80">
        <f>AJ80</f>
        <v>12.5</v>
      </c>
      <c r="DB80">
        <v>0</v>
      </c>
    </row>
    <row r="81" spans="1:106" x14ac:dyDescent="0.2">
      <c r="A81">
        <f>ROW(Source!A50)</f>
        <v>50</v>
      </c>
      <c r="B81">
        <v>34575810</v>
      </c>
      <c r="C81">
        <v>34575978</v>
      </c>
      <c r="D81">
        <v>31711332</v>
      </c>
      <c r="E81">
        <v>1</v>
      </c>
      <c r="F81">
        <v>1</v>
      </c>
      <c r="G81">
        <v>1</v>
      </c>
      <c r="H81">
        <v>1</v>
      </c>
      <c r="I81" t="s">
        <v>307</v>
      </c>
      <c r="J81" t="s">
        <v>3</v>
      </c>
      <c r="K81" t="s">
        <v>308</v>
      </c>
      <c r="L81">
        <v>1191</v>
      </c>
      <c r="N81">
        <v>1013</v>
      </c>
      <c r="O81" t="s">
        <v>295</v>
      </c>
      <c r="P81" t="s">
        <v>295</v>
      </c>
      <c r="Q81">
        <v>1</v>
      </c>
      <c r="W81">
        <v>0</v>
      </c>
      <c r="X81">
        <v>-509590494</v>
      </c>
      <c r="Y81">
        <v>33.15</v>
      </c>
      <c r="AA81">
        <v>0</v>
      </c>
      <c r="AB81">
        <v>0</v>
      </c>
      <c r="AC81">
        <v>0</v>
      </c>
      <c r="AD81">
        <v>8.17</v>
      </c>
      <c r="AE81">
        <v>0</v>
      </c>
      <c r="AF81">
        <v>0</v>
      </c>
      <c r="AG81">
        <v>0</v>
      </c>
      <c r="AH81">
        <v>8.17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33.15</v>
      </c>
      <c r="AU81" t="s">
        <v>3</v>
      </c>
      <c r="AV81">
        <v>1</v>
      </c>
      <c r="AW81">
        <v>2</v>
      </c>
      <c r="AX81">
        <v>34575987</v>
      </c>
      <c r="AY81">
        <v>1</v>
      </c>
      <c r="AZ81">
        <v>0</v>
      </c>
      <c r="BA81">
        <v>105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Y81*Source!I50</f>
        <v>0.69615000000000005</v>
      </c>
      <c r="CY81">
        <f>AD81</f>
        <v>8.17</v>
      </c>
      <c r="CZ81">
        <f>AH81</f>
        <v>8.17</v>
      </c>
      <c r="DA81">
        <f>AL81</f>
        <v>1</v>
      </c>
      <c r="DB81">
        <v>0</v>
      </c>
    </row>
    <row r="82" spans="1:106" x14ac:dyDescent="0.2">
      <c r="A82">
        <f>ROW(Source!A50)</f>
        <v>50</v>
      </c>
      <c r="B82">
        <v>34575810</v>
      </c>
      <c r="C82">
        <v>34575978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296</v>
      </c>
      <c r="J82" t="s">
        <v>3</v>
      </c>
      <c r="K82" t="s">
        <v>297</v>
      </c>
      <c r="L82">
        <v>1191</v>
      </c>
      <c r="N82">
        <v>1013</v>
      </c>
      <c r="O82" t="s">
        <v>295</v>
      </c>
      <c r="P82" t="s">
        <v>295</v>
      </c>
      <c r="Q82">
        <v>1</v>
      </c>
      <c r="W82">
        <v>0</v>
      </c>
      <c r="X82">
        <v>-1417349443</v>
      </c>
      <c r="Y82">
        <v>29.53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29.53</v>
      </c>
      <c r="AU82" t="s">
        <v>3</v>
      </c>
      <c r="AV82">
        <v>2</v>
      </c>
      <c r="AW82">
        <v>2</v>
      </c>
      <c r="AX82">
        <v>34575988</v>
      </c>
      <c r="AY82">
        <v>1</v>
      </c>
      <c r="AZ82">
        <v>0</v>
      </c>
      <c r="BA82">
        <v>106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Y82*Source!I50</f>
        <v>0.62013000000000007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ROW(Source!A50)</f>
        <v>50</v>
      </c>
      <c r="B83">
        <v>34575810</v>
      </c>
      <c r="C83">
        <v>34575978</v>
      </c>
      <c r="D83">
        <v>31525949</v>
      </c>
      <c r="E83">
        <v>1</v>
      </c>
      <c r="F83">
        <v>1</v>
      </c>
      <c r="G83">
        <v>1</v>
      </c>
      <c r="H83">
        <v>2</v>
      </c>
      <c r="I83" t="s">
        <v>335</v>
      </c>
      <c r="J83" t="s">
        <v>336</v>
      </c>
      <c r="K83" t="s">
        <v>337</v>
      </c>
      <c r="L83">
        <v>1368</v>
      </c>
      <c r="N83">
        <v>1011</v>
      </c>
      <c r="O83" t="s">
        <v>301</v>
      </c>
      <c r="P83" t="s">
        <v>301</v>
      </c>
      <c r="Q83">
        <v>1</v>
      </c>
      <c r="W83">
        <v>0</v>
      </c>
      <c r="X83">
        <v>-1071764843</v>
      </c>
      <c r="Y83">
        <v>2.59</v>
      </c>
      <c r="AA83">
        <v>0</v>
      </c>
      <c r="AB83">
        <v>79.069999999999993</v>
      </c>
      <c r="AC83">
        <v>13.5</v>
      </c>
      <c r="AD83">
        <v>0</v>
      </c>
      <c r="AE83">
        <v>0</v>
      </c>
      <c r="AF83">
        <v>79.069999999999993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2.59</v>
      </c>
      <c r="AU83" t="s">
        <v>3</v>
      </c>
      <c r="AV83">
        <v>0</v>
      </c>
      <c r="AW83">
        <v>2</v>
      </c>
      <c r="AX83">
        <v>34575989</v>
      </c>
      <c r="AY83">
        <v>1</v>
      </c>
      <c r="AZ83">
        <v>0</v>
      </c>
      <c r="BA83">
        <v>107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Y83*Source!I50</f>
        <v>5.4390000000000001E-2</v>
      </c>
      <c r="CY83">
        <f t="shared" ref="CY83:CY88" si="0">AB83</f>
        <v>79.069999999999993</v>
      </c>
      <c r="CZ83">
        <f t="shared" ref="CZ83:CZ88" si="1">AF83</f>
        <v>79.069999999999993</v>
      </c>
      <c r="DA83">
        <f t="shared" ref="DA83:DA88" si="2">AJ83</f>
        <v>1</v>
      </c>
      <c r="DB83">
        <v>0</v>
      </c>
    </row>
    <row r="84" spans="1:106" x14ac:dyDescent="0.2">
      <c r="A84">
        <f>ROW(Source!A50)</f>
        <v>50</v>
      </c>
      <c r="B84">
        <v>34575810</v>
      </c>
      <c r="C84">
        <v>34575978</v>
      </c>
      <c r="D84">
        <v>31525973</v>
      </c>
      <c r="E84">
        <v>1</v>
      </c>
      <c r="F84">
        <v>1</v>
      </c>
      <c r="G84">
        <v>1</v>
      </c>
      <c r="H84">
        <v>2</v>
      </c>
      <c r="I84" t="s">
        <v>342</v>
      </c>
      <c r="J84" t="s">
        <v>343</v>
      </c>
      <c r="K84" t="s">
        <v>344</v>
      </c>
      <c r="L84">
        <v>1368</v>
      </c>
      <c r="N84">
        <v>1011</v>
      </c>
      <c r="O84" t="s">
        <v>301</v>
      </c>
      <c r="P84" t="s">
        <v>301</v>
      </c>
      <c r="Q84">
        <v>1</v>
      </c>
      <c r="W84">
        <v>0</v>
      </c>
      <c r="X84">
        <v>645023554</v>
      </c>
      <c r="Y84">
        <v>0.41</v>
      </c>
      <c r="AA84">
        <v>0</v>
      </c>
      <c r="AB84">
        <v>123</v>
      </c>
      <c r="AC84">
        <v>13.5</v>
      </c>
      <c r="AD84">
        <v>0</v>
      </c>
      <c r="AE84">
        <v>0</v>
      </c>
      <c r="AF84">
        <v>123</v>
      </c>
      <c r="AG84">
        <v>13.5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0.41</v>
      </c>
      <c r="AU84" t="s">
        <v>3</v>
      </c>
      <c r="AV84">
        <v>0</v>
      </c>
      <c r="AW84">
        <v>2</v>
      </c>
      <c r="AX84">
        <v>34575990</v>
      </c>
      <c r="AY84">
        <v>1</v>
      </c>
      <c r="AZ84">
        <v>0</v>
      </c>
      <c r="BA84">
        <v>108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Y84*Source!I50</f>
        <v>8.6099999999999996E-3</v>
      </c>
      <c r="CY84">
        <f t="shared" si="0"/>
        <v>123</v>
      </c>
      <c r="CZ84">
        <f t="shared" si="1"/>
        <v>123</v>
      </c>
      <c r="DA84">
        <f t="shared" si="2"/>
        <v>1</v>
      </c>
      <c r="DB84">
        <v>0</v>
      </c>
    </row>
    <row r="85" spans="1:106" x14ac:dyDescent="0.2">
      <c r="A85">
        <f>ROW(Source!A50)</f>
        <v>50</v>
      </c>
      <c r="B85">
        <v>34575810</v>
      </c>
      <c r="C85">
        <v>34575978</v>
      </c>
      <c r="D85">
        <v>31526978</v>
      </c>
      <c r="E85">
        <v>1</v>
      </c>
      <c r="F85">
        <v>1</v>
      </c>
      <c r="G85">
        <v>1</v>
      </c>
      <c r="H85">
        <v>2</v>
      </c>
      <c r="I85" t="s">
        <v>347</v>
      </c>
      <c r="J85" t="s">
        <v>348</v>
      </c>
      <c r="K85" t="s">
        <v>349</v>
      </c>
      <c r="L85">
        <v>1368</v>
      </c>
      <c r="N85">
        <v>1011</v>
      </c>
      <c r="O85" t="s">
        <v>301</v>
      </c>
      <c r="P85" t="s">
        <v>301</v>
      </c>
      <c r="Q85">
        <v>1</v>
      </c>
      <c r="W85">
        <v>0</v>
      </c>
      <c r="X85">
        <v>1225731627</v>
      </c>
      <c r="Y85">
        <v>3.69</v>
      </c>
      <c r="AA85">
        <v>0</v>
      </c>
      <c r="AB85">
        <v>89.99</v>
      </c>
      <c r="AC85">
        <v>10.06</v>
      </c>
      <c r="AD85">
        <v>0</v>
      </c>
      <c r="AE85">
        <v>0</v>
      </c>
      <c r="AF85">
        <v>89.99</v>
      </c>
      <c r="AG85">
        <v>10.06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3.69</v>
      </c>
      <c r="AU85" t="s">
        <v>3</v>
      </c>
      <c r="AV85">
        <v>0</v>
      </c>
      <c r="AW85">
        <v>2</v>
      </c>
      <c r="AX85">
        <v>34575991</v>
      </c>
      <c r="AY85">
        <v>1</v>
      </c>
      <c r="AZ85">
        <v>0</v>
      </c>
      <c r="BA85">
        <v>109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7.7490000000000003E-2</v>
      </c>
      <c r="CY85">
        <f t="shared" si="0"/>
        <v>89.99</v>
      </c>
      <c r="CZ85">
        <f t="shared" si="1"/>
        <v>89.99</v>
      </c>
      <c r="DA85">
        <f t="shared" si="2"/>
        <v>1</v>
      </c>
      <c r="DB85">
        <v>0</v>
      </c>
    </row>
    <row r="86" spans="1:106" x14ac:dyDescent="0.2">
      <c r="A86">
        <f>ROW(Source!A50)</f>
        <v>50</v>
      </c>
      <c r="B86">
        <v>34575810</v>
      </c>
      <c r="C86">
        <v>34575978</v>
      </c>
      <c r="D86">
        <v>31527314</v>
      </c>
      <c r="E86">
        <v>1</v>
      </c>
      <c r="F86">
        <v>1</v>
      </c>
      <c r="G86">
        <v>1</v>
      </c>
      <c r="H86">
        <v>2</v>
      </c>
      <c r="I86" t="s">
        <v>356</v>
      </c>
      <c r="J86" t="s">
        <v>357</v>
      </c>
      <c r="K86" t="s">
        <v>358</v>
      </c>
      <c r="L86">
        <v>1368</v>
      </c>
      <c r="N86">
        <v>1011</v>
      </c>
      <c r="O86" t="s">
        <v>301</v>
      </c>
      <c r="P86" t="s">
        <v>301</v>
      </c>
      <c r="Q86">
        <v>1</v>
      </c>
      <c r="W86">
        <v>0</v>
      </c>
      <c r="X86">
        <v>-891970060</v>
      </c>
      <c r="Y86">
        <v>6.54</v>
      </c>
      <c r="AA86">
        <v>0</v>
      </c>
      <c r="AB86">
        <v>75</v>
      </c>
      <c r="AC86">
        <v>11.6</v>
      </c>
      <c r="AD86">
        <v>0</v>
      </c>
      <c r="AE86">
        <v>0</v>
      </c>
      <c r="AF86">
        <v>75</v>
      </c>
      <c r="AG86">
        <v>11.6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6.54</v>
      </c>
      <c r="AU86" t="s">
        <v>3</v>
      </c>
      <c r="AV86">
        <v>0</v>
      </c>
      <c r="AW86">
        <v>2</v>
      </c>
      <c r="AX86">
        <v>34575992</v>
      </c>
      <c r="AY86">
        <v>1</v>
      </c>
      <c r="AZ86">
        <v>0</v>
      </c>
      <c r="BA86">
        <v>110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0.13734000000000002</v>
      </c>
      <c r="CY86">
        <f t="shared" si="0"/>
        <v>75</v>
      </c>
      <c r="CZ86">
        <f t="shared" si="1"/>
        <v>75</v>
      </c>
      <c r="DA86">
        <f t="shared" si="2"/>
        <v>1</v>
      </c>
      <c r="DB86">
        <v>0</v>
      </c>
    </row>
    <row r="87" spans="1:106" x14ac:dyDescent="0.2">
      <c r="A87">
        <f>ROW(Source!A50)</f>
        <v>50</v>
      </c>
      <c r="B87">
        <v>34575810</v>
      </c>
      <c r="C87">
        <v>34575978</v>
      </c>
      <c r="D87">
        <v>31527318</v>
      </c>
      <c r="E87">
        <v>1</v>
      </c>
      <c r="F87">
        <v>1</v>
      </c>
      <c r="G87">
        <v>1</v>
      </c>
      <c r="H87">
        <v>2</v>
      </c>
      <c r="I87" t="s">
        <v>359</v>
      </c>
      <c r="J87" t="s">
        <v>360</v>
      </c>
      <c r="K87" t="s">
        <v>361</v>
      </c>
      <c r="L87">
        <v>1368</v>
      </c>
      <c r="N87">
        <v>1011</v>
      </c>
      <c r="O87" t="s">
        <v>301</v>
      </c>
      <c r="P87" t="s">
        <v>301</v>
      </c>
      <c r="Q87">
        <v>1</v>
      </c>
      <c r="W87">
        <v>0</v>
      </c>
      <c r="X87">
        <v>-1649076460</v>
      </c>
      <c r="Y87">
        <v>13.34</v>
      </c>
      <c r="AA87">
        <v>0</v>
      </c>
      <c r="AB87">
        <v>121</v>
      </c>
      <c r="AC87">
        <v>14.4</v>
      </c>
      <c r="AD87">
        <v>0</v>
      </c>
      <c r="AE87">
        <v>0</v>
      </c>
      <c r="AF87">
        <v>121</v>
      </c>
      <c r="AG87">
        <v>14.4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13.34</v>
      </c>
      <c r="AU87" t="s">
        <v>3</v>
      </c>
      <c r="AV87">
        <v>0</v>
      </c>
      <c r="AW87">
        <v>2</v>
      </c>
      <c r="AX87">
        <v>34575993</v>
      </c>
      <c r="AY87">
        <v>1</v>
      </c>
      <c r="AZ87">
        <v>0</v>
      </c>
      <c r="BA87">
        <v>111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0.28014</v>
      </c>
      <c r="CY87">
        <f t="shared" si="0"/>
        <v>121</v>
      </c>
      <c r="CZ87">
        <f t="shared" si="1"/>
        <v>121</v>
      </c>
      <c r="DA87">
        <f t="shared" si="2"/>
        <v>1</v>
      </c>
      <c r="DB87">
        <v>0</v>
      </c>
    </row>
    <row r="88" spans="1:106" x14ac:dyDescent="0.2">
      <c r="A88">
        <f>ROW(Source!A50)</f>
        <v>50</v>
      </c>
      <c r="B88">
        <v>34575810</v>
      </c>
      <c r="C88">
        <v>34575978</v>
      </c>
      <c r="D88">
        <v>31528071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301</v>
      </c>
      <c r="P88" t="s">
        <v>301</v>
      </c>
      <c r="Q88">
        <v>1</v>
      </c>
      <c r="W88">
        <v>0</v>
      </c>
      <c r="X88">
        <v>529073949</v>
      </c>
      <c r="Y88">
        <v>2.96</v>
      </c>
      <c r="AA88">
        <v>0</v>
      </c>
      <c r="AB88">
        <v>110</v>
      </c>
      <c r="AC88">
        <v>11.6</v>
      </c>
      <c r="AD88">
        <v>0</v>
      </c>
      <c r="AE88">
        <v>0</v>
      </c>
      <c r="AF88">
        <v>110</v>
      </c>
      <c r="AG88">
        <v>11.6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2.96</v>
      </c>
      <c r="AU88" t="s">
        <v>3</v>
      </c>
      <c r="AV88">
        <v>0</v>
      </c>
      <c r="AW88">
        <v>2</v>
      </c>
      <c r="AX88">
        <v>34575994</v>
      </c>
      <c r="AY88">
        <v>1</v>
      </c>
      <c r="AZ88">
        <v>0</v>
      </c>
      <c r="BA88">
        <v>112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6.216E-2</v>
      </c>
      <c r="CY88">
        <f t="shared" si="0"/>
        <v>110</v>
      </c>
      <c r="CZ88">
        <f t="shared" si="1"/>
        <v>110</v>
      </c>
      <c r="DA88">
        <f t="shared" si="2"/>
        <v>1</v>
      </c>
      <c r="DB88">
        <v>0</v>
      </c>
    </row>
    <row r="89" spans="1:106" x14ac:dyDescent="0.2">
      <c r="A89">
        <f>ROW(Source!A51)</f>
        <v>51</v>
      </c>
      <c r="B89">
        <v>34575811</v>
      </c>
      <c r="C89">
        <v>34575978</v>
      </c>
      <c r="D89">
        <v>31711332</v>
      </c>
      <c r="E89">
        <v>1</v>
      </c>
      <c r="F89">
        <v>1</v>
      </c>
      <c r="G89">
        <v>1</v>
      </c>
      <c r="H89">
        <v>1</v>
      </c>
      <c r="I89" t="s">
        <v>307</v>
      </c>
      <c r="J89" t="s">
        <v>3</v>
      </c>
      <c r="K89" t="s">
        <v>308</v>
      </c>
      <c r="L89">
        <v>1191</v>
      </c>
      <c r="N89">
        <v>1013</v>
      </c>
      <c r="O89" t="s">
        <v>295</v>
      </c>
      <c r="P89" t="s">
        <v>295</v>
      </c>
      <c r="Q89">
        <v>1</v>
      </c>
      <c r="W89">
        <v>0</v>
      </c>
      <c r="X89">
        <v>-509590494</v>
      </c>
      <c r="Y89">
        <v>33.15</v>
      </c>
      <c r="AA89">
        <v>0</v>
      </c>
      <c r="AB89">
        <v>0</v>
      </c>
      <c r="AC89">
        <v>0</v>
      </c>
      <c r="AD89">
        <v>149.51</v>
      </c>
      <c r="AE89">
        <v>0</v>
      </c>
      <c r="AF89">
        <v>0</v>
      </c>
      <c r="AG89">
        <v>0</v>
      </c>
      <c r="AH89">
        <v>8.17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33.15</v>
      </c>
      <c r="AU89" t="s">
        <v>3</v>
      </c>
      <c r="AV89">
        <v>1</v>
      </c>
      <c r="AW89">
        <v>2</v>
      </c>
      <c r="AX89">
        <v>34575987</v>
      </c>
      <c r="AY89">
        <v>1</v>
      </c>
      <c r="AZ89">
        <v>0</v>
      </c>
      <c r="BA89">
        <v>115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Y89*Source!I51</f>
        <v>0.69615000000000005</v>
      </c>
      <c r="CY89">
        <f>AD89</f>
        <v>149.51</v>
      </c>
      <c r="CZ89">
        <f>AH89</f>
        <v>8.17</v>
      </c>
      <c r="DA89">
        <f>AL89</f>
        <v>18.3</v>
      </c>
      <c r="DB89">
        <v>0</v>
      </c>
    </row>
    <row r="90" spans="1:106" x14ac:dyDescent="0.2">
      <c r="A90">
        <f>ROW(Source!A51)</f>
        <v>51</v>
      </c>
      <c r="B90">
        <v>34575811</v>
      </c>
      <c r="C90">
        <v>34575978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296</v>
      </c>
      <c r="J90" t="s">
        <v>3</v>
      </c>
      <c r="K90" t="s">
        <v>297</v>
      </c>
      <c r="L90">
        <v>1191</v>
      </c>
      <c r="N90">
        <v>1013</v>
      </c>
      <c r="O90" t="s">
        <v>295</v>
      </c>
      <c r="P90" t="s">
        <v>295</v>
      </c>
      <c r="Q90">
        <v>1</v>
      </c>
      <c r="W90">
        <v>0</v>
      </c>
      <c r="X90">
        <v>-1417349443</v>
      </c>
      <c r="Y90">
        <v>29.53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18.3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29.53</v>
      </c>
      <c r="AU90" t="s">
        <v>3</v>
      </c>
      <c r="AV90">
        <v>2</v>
      </c>
      <c r="AW90">
        <v>2</v>
      </c>
      <c r="AX90">
        <v>34575988</v>
      </c>
      <c r="AY90">
        <v>1</v>
      </c>
      <c r="AZ90">
        <v>0</v>
      </c>
      <c r="BA90">
        <v>116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Y90*Source!I51</f>
        <v>0.62013000000000007</v>
      </c>
      <c r="CY90">
        <f>AD90</f>
        <v>0</v>
      </c>
      <c r="CZ90">
        <f>AH90</f>
        <v>0</v>
      </c>
      <c r="DA90">
        <f>AL90</f>
        <v>1</v>
      </c>
      <c r="DB90">
        <v>0</v>
      </c>
    </row>
    <row r="91" spans="1:106" x14ac:dyDescent="0.2">
      <c r="A91">
        <f>ROW(Source!A51)</f>
        <v>51</v>
      </c>
      <c r="B91">
        <v>34575811</v>
      </c>
      <c r="C91">
        <v>34575978</v>
      </c>
      <c r="D91">
        <v>31525949</v>
      </c>
      <c r="E91">
        <v>1</v>
      </c>
      <c r="F91">
        <v>1</v>
      </c>
      <c r="G91">
        <v>1</v>
      </c>
      <c r="H91">
        <v>2</v>
      </c>
      <c r="I91" t="s">
        <v>335</v>
      </c>
      <c r="J91" t="s">
        <v>336</v>
      </c>
      <c r="K91" t="s">
        <v>337</v>
      </c>
      <c r="L91">
        <v>1368</v>
      </c>
      <c r="N91">
        <v>1011</v>
      </c>
      <c r="O91" t="s">
        <v>301</v>
      </c>
      <c r="P91" t="s">
        <v>301</v>
      </c>
      <c r="Q91">
        <v>1</v>
      </c>
      <c r="W91">
        <v>0</v>
      </c>
      <c r="X91">
        <v>-1071764843</v>
      </c>
      <c r="Y91">
        <v>2.59</v>
      </c>
      <c r="AA91">
        <v>0</v>
      </c>
      <c r="AB91">
        <v>988.38</v>
      </c>
      <c r="AC91">
        <v>247.05</v>
      </c>
      <c r="AD91">
        <v>0</v>
      </c>
      <c r="AE91">
        <v>0</v>
      </c>
      <c r="AF91">
        <v>79.069999999999993</v>
      </c>
      <c r="AG91">
        <v>13.5</v>
      </c>
      <c r="AH91">
        <v>0</v>
      </c>
      <c r="AI91">
        <v>1</v>
      </c>
      <c r="AJ91">
        <v>12.5</v>
      </c>
      <c r="AK91">
        <v>18.3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2.59</v>
      </c>
      <c r="AU91" t="s">
        <v>3</v>
      </c>
      <c r="AV91">
        <v>0</v>
      </c>
      <c r="AW91">
        <v>2</v>
      </c>
      <c r="AX91">
        <v>34575989</v>
      </c>
      <c r="AY91">
        <v>1</v>
      </c>
      <c r="AZ91">
        <v>0</v>
      </c>
      <c r="BA91">
        <v>117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Y91*Source!I51</f>
        <v>5.4390000000000001E-2</v>
      </c>
      <c r="CY91">
        <f t="shared" ref="CY91:CY96" si="3">AB91</f>
        <v>988.38</v>
      </c>
      <c r="CZ91">
        <f t="shared" ref="CZ91:CZ96" si="4">AF91</f>
        <v>79.069999999999993</v>
      </c>
      <c r="DA91">
        <f t="shared" ref="DA91:DA96" si="5">AJ91</f>
        <v>12.5</v>
      </c>
      <c r="DB91">
        <v>0</v>
      </c>
    </row>
    <row r="92" spans="1:106" x14ac:dyDescent="0.2">
      <c r="A92">
        <f>ROW(Source!A51)</f>
        <v>51</v>
      </c>
      <c r="B92">
        <v>34575811</v>
      </c>
      <c r="C92">
        <v>34575978</v>
      </c>
      <c r="D92">
        <v>31525973</v>
      </c>
      <c r="E92">
        <v>1</v>
      </c>
      <c r="F92">
        <v>1</v>
      </c>
      <c r="G92">
        <v>1</v>
      </c>
      <c r="H92">
        <v>2</v>
      </c>
      <c r="I92" t="s">
        <v>342</v>
      </c>
      <c r="J92" t="s">
        <v>343</v>
      </c>
      <c r="K92" t="s">
        <v>344</v>
      </c>
      <c r="L92">
        <v>1368</v>
      </c>
      <c r="N92">
        <v>1011</v>
      </c>
      <c r="O92" t="s">
        <v>301</v>
      </c>
      <c r="P92" t="s">
        <v>301</v>
      </c>
      <c r="Q92">
        <v>1</v>
      </c>
      <c r="W92">
        <v>0</v>
      </c>
      <c r="X92">
        <v>645023554</v>
      </c>
      <c r="Y92">
        <v>0.41</v>
      </c>
      <c r="AA92">
        <v>0</v>
      </c>
      <c r="AB92">
        <v>1537.5</v>
      </c>
      <c r="AC92">
        <v>247.05</v>
      </c>
      <c r="AD92">
        <v>0</v>
      </c>
      <c r="AE92">
        <v>0</v>
      </c>
      <c r="AF92">
        <v>123</v>
      </c>
      <c r="AG92">
        <v>13.5</v>
      </c>
      <c r="AH92">
        <v>0</v>
      </c>
      <c r="AI92">
        <v>1</v>
      </c>
      <c r="AJ92">
        <v>12.5</v>
      </c>
      <c r="AK92">
        <v>18.3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0.41</v>
      </c>
      <c r="AU92" t="s">
        <v>3</v>
      </c>
      <c r="AV92">
        <v>0</v>
      </c>
      <c r="AW92">
        <v>2</v>
      </c>
      <c r="AX92">
        <v>34575990</v>
      </c>
      <c r="AY92">
        <v>1</v>
      </c>
      <c r="AZ92">
        <v>0</v>
      </c>
      <c r="BA92">
        <v>118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Y92*Source!I51</f>
        <v>8.6099999999999996E-3</v>
      </c>
      <c r="CY92">
        <f t="shared" si="3"/>
        <v>1537.5</v>
      </c>
      <c r="CZ92">
        <f t="shared" si="4"/>
        <v>123</v>
      </c>
      <c r="DA92">
        <f t="shared" si="5"/>
        <v>12.5</v>
      </c>
      <c r="DB92">
        <v>0</v>
      </c>
    </row>
    <row r="93" spans="1:106" x14ac:dyDescent="0.2">
      <c r="A93">
        <f>ROW(Source!A51)</f>
        <v>51</v>
      </c>
      <c r="B93">
        <v>34575811</v>
      </c>
      <c r="C93">
        <v>34575978</v>
      </c>
      <c r="D93">
        <v>31526978</v>
      </c>
      <c r="E93">
        <v>1</v>
      </c>
      <c r="F93">
        <v>1</v>
      </c>
      <c r="G93">
        <v>1</v>
      </c>
      <c r="H93">
        <v>2</v>
      </c>
      <c r="I93" t="s">
        <v>347</v>
      </c>
      <c r="J93" t="s">
        <v>348</v>
      </c>
      <c r="K93" t="s">
        <v>349</v>
      </c>
      <c r="L93">
        <v>1368</v>
      </c>
      <c r="N93">
        <v>1011</v>
      </c>
      <c r="O93" t="s">
        <v>301</v>
      </c>
      <c r="P93" t="s">
        <v>301</v>
      </c>
      <c r="Q93">
        <v>1</v>
      </c>
      <c r="W93">
        <v>0</v>
      </c>
      <c r="X93">
        <v>1225731627</v>
      </c>
      <c r="Y93">
        <v>3.69</v>
      </c>
      <c r="AA93">
        <v>0</v>
      </c>
      <c r="AB93">
        <v>1124.8800000000001</v>
      </c>
      <c r="AC93">
        <v>184.1</v>
      </c>
      <c r="AD93">
        <v>0</v>
      </c>
      <c r="AE93">
        <v>0</v>
      </c>
      <c r="AF93">
        <v>89.99</v>
      </c>
      <c r="AG93">
        <v>10.06</v>
      </c>
      <c r="AH93">
        <v>0</v>
      </c>
      <c r="AI93">
        <v>1</v>
      </c>
      <c r="AJ93">
        <v>12.5</v>
      </c>
      <c r="AK93">
        <v>18.3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3.69</v>
      </c>
      <c r="AU93" t="s">
        <v>3</v>
      </c>
      <c r="AV93">
        <v>0</v>
      </c>
      <c r="AW93">
        <v>2</v>
      </c>
      <c r="AX93">
        <v>34575991</v>
      </c>
      <c r="AY93">
        <v>1</v>
      </c>
      <c r="AZ93">
        <v>0</v>
      </c>
      <c r="BA93">
        <v>119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7.7490000000000003E-2</v>
      </c>
      <c r="CY93">
        <f t="shared" si="3"/>
        <v>1124.8800000000001</v>
      </c>
      <c r="CZ93">
        <f t="shared" si="4"/>
        <v>89.99</v>
      </c>
      <c r="DA93">
        <f t="shared" si="5"/>
        <v>12.5</v>
      </c>
      <c r="DB93">
        <v>0</v>
      </c>
    </row>
    <row r="94" spans="1:106" x14ac:dyDescent="0.2">
      <c r="A94">
        <f>ROW(Source!A51)</f>
        <v>51</v>
      </c>
      <c r="B94">
        <v>34575811</v>
      </c>
      <c r="C94">
        <v>34575978</v>
      </c>
      <c r="D94">
        <v>31527314</v>
      </c>
      <c r="E94">
        <v>1</v>
      </c>
      <c r="F94">
        <v>1</v>
      </c>
      <c r="G94">
        <v>1</v>
      </c>
      <c r="H94">
        <v>2</v>
      </c>
      <c r="I94" t="s">
        <v>356</v>
      </c>
      <c r="J94" t="s">
        <v>357</v>
      </c>
      <c r="K94" t="s">
        <v>358</v>
      </c>
      <c r="L94">
        <v>1368</v>
      </c>
      <c r="N94">
        <v>1011</v>
      </c>
      <c r="O94" t="s">
        <v>301</v>
      </c>
      <c r="P94" t="s">
        <v>301</v>
      </c>
      <c r="Q94">
        <v>1</v>
      </c>
      <c r="W94">
        <v>0</v>
      </c>
      <c r="X94">
        <v>-891970060</v>
      </c>
      <c r="Y94">
        <v>6.54</v>
      </c>
      <c r="AA94">
        <v>0</v>
      </c>
      <c r="AB94">
        <v>937.5</v>
      </c>
      <c r="AC94">
        <v>212.28</v>
      </c>
      <c r="AD94">
        <v>0</v>
      </c>
      <c r="AE94">
        <v>0</v>
      </c>
      <c r="AF94">
        <v>75</v>
      </c>
      <c r="AG94">
        <v>11.6</v>
      </c>
      <c r="AH94">
        <v>0</v>
      </c>
      <c r="AI94">
        <v>1</v>
      </c>
      <c r="AJ94">
        <v>12.5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6.54</v>
      </c>
      <c r="AU94" t="s">
        <v>3</v>
      </c>
      <c r="AV94">
        <v>0</v>
      </c>
      <c r="AW94">
        <v>2</v>
      </c>
      <c r="AX94">
        <v>34575992</v>
      </c>
      <c r="AY94">
        <v>1</v>
      </c>
      <c r="AZ94">
        <v>0</v>
      </c>
      <c r="BA94">
        <v>120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0.13734000000000002</v>
      </c>
      <c r="CY94">
        <f t="shared" si="3"/>
        <v>937.5</v>
      </c>
      <c r="CZ94">
        <f t="shared" si="4"/>
        <v>75</v>
      </c>
      <c r="DA94">
        <f t="shared" si="5"/>
        <v>12.5</v>
      </c>
      <c r="DB94">
        <v>0</v>
      </c>
    </row>
    <row r="95" spans="1:106" x14ac:dyDescent="0.2">
      <c r="A95">
        <f>ROW(Source!A51)</f>
        <v>51</v>
      </c>
      <c r="B95">
        <v>34575811</v>
      </c>
      <c r="C95">
        <v>34575978</v>
      </c>
      <c r="D95">
        <v>31527318</v>
      </c>
      <c r="E95">
        <v>1</v>
      </c>
      <c r="F95">
        <v>1</v>
      </c>
      <c r="G95">
        <v>1</v>
      </c>
      <c r="H95">
        <v>2</v>
      </c>
      <c r="I95" t="s">
        <v>359</v>
      </c>
      <c r="J95" t="s">
        <v>360</v>
      </c>
      <c r="K95" t="s">
        <v>361</v>
      </c>
      <c r="L95">
        <v>1368</v>
      </c>
      <c r="N95">
        <v>1011</v>
      </c>
      <c r="O95" t="s">
        <v>301</v>
      </c>
      <c r="P95" t="s">
        <v>301</v>
      </c>
      <c r="Q95">
        <v>1</v>
      </c>
      <c r="W95">
        <v>0</v>
      </c>
      <c r="X95">
        <v>-1649076460</v>
      </c>
      <c r="Y95">
        <v>13.34</v>
      </c>
      <c r="AA95">
        <v>0</v>
      </c>
      <c r="AB95">
        <v>1512.5</v>
      </c>
      <c r="AC95">
        <v>263.52</v>
      </c>
      <c r="AD95">
        <v>0</v>
      </c>
      <c r="AE95">
        <v>0</v>
      </c>
      <c r="AF95">
        <v>121</v>
      </c>
      <c r="AG95">
        <v>14.4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13.34</v>
      </c>
      <c r="AU95" t="s">
        <v>3</v>
      </c>
      <c r="AV95">
        <v>0</v>
      </c>
      <c r="AW95">
        <v>2</v>
      </c>
      <c r="AX95">
        <v>34575993</v>
      </c>
      <c r="AY95">
        <v>1</v>
      </c>
      <c r="AZ95">
        <v>0</v>
      </c>
      <c r="BA95">
        <v>121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0.28014</v>
      </c>
      <c r="CY95">
        <f t="shared" si="3"/>
        <v>1512.5</v>
      </c>
      <c r="CZ95">
        <f t="shared" si="4"/>
        <v>121</v>
      </c>
      <c r="DA95">
        <f t="shared" si="5"/>
        <v>12.5</v>
      </c>
      <c r="DB95">
        <v>0</v>
      </c>
    </row>
    <row r="96" spans="1:106" x14ac:dyDescent="0.2">
      <c r="A96">
        <f>ROW(Source!A51)</f>
        <v>51</v>
      </c>
      <c r="B96">
        <v>34575811</v>
      </c>
      <c r="C96">
        <v>34575978</v>
      </c>
      <c r="D96">
        <v>31528071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301</v>
      </c>
      <c r="P96" t="s">
        <v>301</v>
      </c>
      <c r="Q96">
        <v>1</v>
      </c>
      <c r="W96">
        <v>0</v>
      </c>
      <c r="X96">
        <v>529073949</v>
      </c>
      <c r="Y96">
        <v>2.96</v>
      </c>
      <c r="AA96">
        <v>0</v>
      </c>
      <c r="AB96">
        <v>1375</v>
      </c>
      <c r="AC96">
        <v>212.28</v>
      </c>
      <c r="AD96">
        <v>0</v>
      </c>
      <c r="AE96">
        <v>0</v>
      </c>
      <c r="AF96">
        <v>110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2.96</v>
      </c>
      <c r="AU96" t="s">
        <v>3</v>
      </c>
      <c r="AV96">
        <v>0</v>
      </c>
      <c r="AW96">
        <v>2</v>
      </c>
      <c r="AX96">
        <v>34575994</v>
      </c>
      <c r="AY96">
        <v>1</v>
      </c>
      <c r="AZ96">
        <v>0</v>
      </c>
      <c r="BA96">
        <v>122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6.216E-2</v>
      </c>
      <c r="CY96">
        <f t="shared" si="3"/>
        <v>1375</v>
      </c>
      <c r="CZ96">
        <f t="shared" si="4"/>
        <v>110</v>
      </c>
      <c r="DA96">
        <f t="shared" si="5"/>
        <v>12.5</v>
      </c>
      <c r="DB96">
        <v>0</v>
      </c>
    </row>
    <row r="97" spans="1:106" x14ac:dyDescent="0.2">
      <c r="A97">
        <f>ROW(Source!A52)</f>
        <v>52</v>
      </c>
      <c r="B97">
        <v>34575810</v>
      </c>
      <c r="C97">
        <v>34575997</v>
      </c>
      <c r="D97">
        <v>31714778</v>
      </c>
      <c r="E97">
        <v>1</v>
      </c>
      <c r="F97">
        <v>1</v>
      </c>
      <c r="G97">
        <v>1</v>
      </c>
      <c r="H97">
        <v>1</v>
      </c>
      <c r="I97" t="s">
        <v>362</v>
      </c>
      <c r="J97" t="s">
        <v>3</v>
      </c>
      <c r="K97" t="s">
        <v>363</v>
      </c>
      <c r="L97">
        <v>1191</v>
      </c>
      <c r="N97">
        <v>1013</v>
      </c>
      <c r="O97" t="s">
        <v>295</v>
      </c>
      <c r="P97" t="s">
        <v>295</v>
      </c>
      <c r="Q97">
        <v>1</v>
      </c>
      <c r="W97">
        <v>0</v>
      </c>
      <c r="X97">
        <v>-598469600</v>
      </c>
      <c r="Y97">
        <v>15.12</v>
      </c>
      <c r="AA97">
        <v>0</v>
      </c>
      <c r="AB97">
        <v>0</v>
      </c>
      <c r="AC97">
        <v>0</v>
      </c>
      <c r="AD97">
        <v>9.2899999999999991</v>
      </c>
      <c r="AE97">
        <v>0</v>
      </c>
      <c r="AF97">
        <v>0</v>
      </c>
      <c r="AG97">
        <v>0</v>
      </c>
      <c r="AH97">
        <v>9.2899999999999991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15.12</v>
      </c>
      <c r="AU97" t="s">
        <v>3</v>
      </c>
      <c r="AV97">
        <v>1</v>
      </c>
      <c r="AW97">
        <v>2</v>
      </c>
      <c r="AX97">
        <v>34576004</v>
      </c>
      <c r="AY97">
        <v>1</v>
      </c>
      <c r="AZ97">
        <v>0</v>
      </c>
      <c r="BA97">
        <v>125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Y97*Source!I52</f>
        <v>0.31752000000000002</v>
      </c>
      <c r="CY97">
        <f>AD97</f>
        <v>9.2899999999999991</v>
      </c>
      <c r="CZ97">
        <f>AH97</f>
        <v>9.2899999999999991</v>
      </c>
      <c r="DA97">
        <f>AL97</f>
        <v>1</v>
      </c>
      <c r="DB97">
        <v>0</v>
      </c>
    </row>
    <row r="98" spans="1:106" x14ac:dyDescent="0.2">
      <c r="A98">
        <f>ROW(Source!A52)</f>
        <v>52</v>
      </c>
      <c r="B98">
        <v>34575810</v>
      </c>
      <c r="C98">
        <v>34575997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296</v>
      </c>
      <c r="J98" t="s">
        <v>3</v>
      </c>
      <c r="K98" t="s">
        <v>297</v>
      </c>
      <c r="L98">
        <v>1191</v>
      </c>
      <c r="N98">
        <v>1013</v>
      </c>
      <c r="O98" t="s">
        <v>295</v>
      </c>
      <c r="P98" t="s">
        <v>295</v>
      </c>
      <c r="Q98">
        <v>1</v>
      </c>
      <c r="W98">
        <v>0</v>
      </c>
      <c r="X98">
        <v>-1417349443</v>
      </c>
      <c r="Y98">
        <v>7.0000000000000007E-2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7.0000000000000007E-2</v>
      </c>
      <c r="AU98" t="s">
        <v>3</v>
      </c>
      <c r="AV98">
        <v>2</v>
      </c>
      <c r="AW98">
        <v>2</v>
      </c>
      <c r="AX98">
        <v>34576005</v>
      </c>
      <c r="AY98">
        <v>1</v>
      </c>
      <c r="AZ98">
        <v>0</v>
      </c>
      <c r="BA98">
        <v>126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Y98*Source!I52</f>
        <v>1.4700000000000002E-3</v>
      </c>
      <c r="CY98">
        <f>AD98</f>
        <v>0</v>
      </c>
      <c r="CZ98">
        <f>AH98</f>
        <v>0</v>
      </c>
      <c r="DA98">
        <f>AL98</f>
        <v>1</v>
      </c>
      <c r="DB98">
        <v>0</v>
      </c>
    </row>
    <row r="99" spans="1:106" x14ac:dyDescent="0.2">
      <c r="A99">
        <f>ROW(Source!A52)</f>
        <v>52</v>
      </c>
      <c r="B99">
        <v>34575810</v>
      </c>
      <c r="C99">
        <v>34575997</v>
      </c>
      <c r="D99">
        <v>31526753</v>
      </c>
      <c r="E99">
        <v>1</v>
      </c>
      <c r="F99">
        <v>1</v>
      </c>
      <c r="G99">
        <v>1</v>
      </c>
      <c r="H99">
        <v>2</v>
      </c>
      <c r="I99" t="s">
        <v>329</v>
      </c>
      <c r="J99" t="s">
        <v>330</v>
      </c>
      <c r="K99" t="s">
        <v>331</v>
      </c>
      <c r="L99">
        <v>1368</v>
      </c>
      <c r="N99">
        <v>1011</v>
      </c>
      <c r="O99" t="s">
        <v>301</v>
      </c>
      <c r="P99" t="s">
        <v>301</v>
      </c>
      <c r="Q99">
        <v>1</v>
      </c>
      <c r="W99">
        <v>0</v>
      </c>
      <c r="X99">
        <v>-1718674368</v>
      </c>
      <c r="Y99">
        <v>0.02</v>
      </c>
      <c r="AA99">
        <v>0</v>
      </c>
      <c r="AB99">
        <v>111.99</v>
      </c>
      <c r="AC99">
        <v>13.5</v>
      </c>
      <c r="AD99">
        <v>0</v>
      </c>
      <c r="AE99">
        <v>0</v>
      </c>
      <c r="AF99">
        <v>111.99</v>
      </c>
      <c r="AG99">
        <v>13.5</v>
      </c>
      <c r="AH99">
        <v>0</v>
      </c>
      <c r="AI99">
        <v>1</v>
      </c>
      <c r="AJ99">
        <v>1</v>
      </c>
      <c r="AK99">
        <v>1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0.02</v>
      </c>
      <c r="AU99" t="s">
        <v>3</v>
      </c>
      <c r="AV99">
        <v>0</v>
      </c>
      <c r="AW99">
        <v>2</v>
      </c>
      <c r="AX99">
        <v>34576006</v>
      </c>
      <c r="AY99">
        <v>1</v>
      </c>
      <c r="AZ99">
        <v>0</v>
      </c>
      <c r="BA99">
        <v>127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Y99*Source!I52</f>
        <v>4.2000000000000002E-4</v>
      </c>
      <c r="CY99">
        <f>AB99</f>
        <v>111.99</v>
      </c>
      <c r="CZ99">
        <f>AF99</f>
        <v>111.99</v>
      </c>
      <c r="DA99">
        <f>AJ99</f>
        <v>1</v>
      </c>
      <c r="DB99">
        <v>0</v>
      </c>
    </row>
    <row r="100" spans="1:106" x14ac:dyDescent="0.2">
      <c r="A100">
        <f>ROW(Source!A52)</f>
        <v>52</v>
      </c>
      <c r="B100">
        <v>34575810</v>
      </c>
      <c r="C100">
        <v>34575997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347</v>
      </c>
      <c r="J100" t="s">
        <v>348</v>
      </c>
      <c r="K100" t="s">
        <v>349</v>
      </c>
      <c r="L100">
        <v>1368</v>
      </c>
      <c r="N100">
        <v>1011</v>
      </c>
      <c r="O100" t="s">
        <v>301</v>
      </c>
      <c r="P100" t="s">
        <v>301</v>
      </c>
      <c r="Q100">
        <v>1</v>
      </c>
      <c r="W100">
        <v>0</v>
      </c>
      <c r="X100">
        <v>1225731627</v>
      </c>
      <c r="Y100">
        <v>0.03</v>
      </c>
      <c r="AA100">
        <v>0</v>
      </c>
      <c r="AB100">
        <v>89.99</v>
      </c>
      <c r="AC100">
        <v>10.06</v>
      </c>
      <c r="AD100">
        <v>0</v>
      </c>
      <c r="AE100">
        <v>0</v>
      </c>
      <c r="AF100">
        <v>89.99</v>
      </c>
      <c r="AG100">
        <v>10.06</v>
      </c>
      <c r="AH100">
        <v>0</v>
      </c>
      <c r="AI100">
        <v>1</v>
      </c>
      <c r="AJ100">
        <v>1</v>
      </c>
      <c r="AK100">
        <v>1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0.03</v>
      </c>
      <c r="AU100" t="s">
        <v>3</v>
      </c>
      <c r="AV100">
        <v>0</v>
      </c>
      <c r="AW100">
        <v>2</v>
      </c>
      <c r="AX100">
        <v>34576007</v>
      </c>
      <c r="AY100">
        <v>1</v>
      </c>
      <c r="AZ100">
        <v>0</v>
      </c>
      <c r="BA100">
        <v>128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Y100*Source!I52</f>
        <v>6.3000000000000003E-4</v>
      </c>
      <c r="CY100">
        <f>AB100</f>
        <v>89.99</v>
      </c>
      <c r="CZ100">
        <f>AF100</f>
        <v>89.99</v>
      </c>
      <c r="DA100">
        <f>AJ100</f>
        <v>1</v>
      </c>
      <c r="DB100">
        <v>0</v>
      </c>
    </row>
    <row r="101" spans="1:106" x14ac:dyDescent="0.2">
      <c r="A101">
        <f>ROW(Source!A52)</f>
        <v>52</v>
      </c>
      <c r="B101">
        <v>34575810</v>
      </c>
      <c r="C101">
        <v>34575997</v>
      </c>
      <c r="D101">
        <v>31527473</v>
      </c>
      <c r="E101">
        <v>1</v>
      </c>
      <c r="F101">
        <v>1</v>
      </c>
      <c r="G101">
        <v>1</v>
      </c>
      <c r="H101">
        <v>2</v>
      </c>
      <c r="I101" t="s">
        <v>364</v>
      </c>
      <c r="J101" t="s">
        <v>365</v>
      </c>
      <c r="K101" t="s">
        <v>366</v>
      </c>
      <c r="L101">
        <v>1368</v>
      </c>
      <c r="N101">
        <v>1011</v>
      </c>
      <c r="O101" t="s">
        <v>301</v>
      </c>
      <c r="P101" t="s">
        <v>301</v>
      </c>
      <c r="Q101">
        <v>1</v>
      </c>
      <c r="W101">
        <v>0</v>
      </c>
      <c r="X101">
        <v>-145686310</v>
      </c>
      <c r="Y101">
        <v>0.85</v>
      </c>
      <c r="AA101">
        <v>0</v>
      </c>
      <c r="AB101">
        <v>60</v>
      </c>
      <c r="AC101">
        <v>0</v>
      </c>
      <c r="AD101">
        <v>0</v>
      </c>
      <c r="AE101">
        <v>0</v>
      </c>
      <c r="AF101">
        <v>60</v>
      </c>
      <c r="AG101">
        <v>0</v>
      </c>
      <c r="AH101">
        <v>0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0.85</v>
      </c>
      <c r="AU101" t="s">
        <v>3</v>
      </c>
      <c r="AV101">
        <v>0</v>
      </c>
      <c r="AW101">
        <v>2</v>
      </c>
      <c r="AX101">
        <v>34576008</v>
      </c>
      <c r="AY101">
        <v>1</v>
      </c>
      <c r="AZ101">
        <v>0</v>
      </c>
      <c r="BA101">
        <v>129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1.7850000000000001E-2</v>
      </c>
      <c r="CY101">
        <f>AB101</f>
        <v>60</v>
      </c>
      <c r="CZ101">
        <f>AF101</f>
        <v>60</v>
      </c>
      <c r="DA101">
        <f>AJ101</f>
        <v>1</v>
      </c>
      <c r="DB101">
        <v>0</v>
      </c>
    </row>
    <row r="102" spans="1:106" x14ac:dyDescent="0.2">
      <c r="A102">
        <f>ROW(Source!A52)</f>
        <v>52</v>
      </c>
      <c r="B102">
        <v>34575810</v>
      </c>
      <c r="C102">
        <v>34575997</v>
      </c>
      <c r="D102">
        <v>31528142</v>
      </c>
      <c r="E102">
        <v>1</v>
      </c>
      <c r="F102">
        <v>1</v>
      </c>
      <c r="G102">
        <v>1</v>
      </c>
      <c r="H102">
        <v>2</v>
      </c>
      <c r="I102" t="s">
        <v>324</v>
      </c>
      <c r="J102" t="s">
        <v>325</v>
      </c>
      <c r="K102" t="s">
        <v>326</v>
      </c>
      <c r="L102">
        <v>1368</v>
      </c>
      <c r="N102">
        <v>1011</v>
      </c>
      <c r="O102" t="s">
        <v>301</v>
      </c>
      <c r="P102" t="s">
        <v>301</v>
      </c>
      <c r="Q102">
        <v>1</v>
      </c>
      <c r="W102">
        <v>0</v>
      </c>
      <c r="X102">
        <v>1372534845</v>
      </c>
      <c r="Y102">
        <v>0.02</v>
      </c>
      <c r="AA102">
        <v>0</v>
      </c>
      <c r="AB102">
        <v>65.709999999999994</v>
      </c>
      <c r="AC102">
        <v>11.6</v>
      </c>
      <c r="AD102">
        <v>0</v>
      </c>
      <c r="AE102">
        <v>0</v>
      </c>
      <c r="AF102">
        <v>65.709999999999994</v>
      </c>
      <c r="AG102">
        <v>11.6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0.02</v>
      </c>
      <c r="AU102" t="s">
        <v>3</v>
      </c>
      <c r="AV102">
        <v>0</v>
      </c>
      <c r="AW102">
        <v>2</v>
      </c>
      <c r="AX102">
        <v>34576009</v>
      </c>
      <c r="AY102">
        <v>1</v>
      </c>
      <c r="AZ102">
        <v>0</v>
      </c>
      <c r="BA102">
        <v>130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4.2000000000000002E-4</v>
      </c>
      <c r="CY102">
        <f>AB102</f>
        <v>65.709999999999994</v>
      </c>
      <c r="CZ102">
        <f>AF102</f>
        <v>65.709999999999994</v>
      </c>
      <c r="DA102">
        <f>AJ102</f>
        <v>1</v>
      </c>
      <c r="DB102">
        <v>0</v>
      </c>
    </row>
    <row r="103" spans="1:106" x14ac:dyDescent="0.2">
      <c r="A103">
        <f>ROW(Source!A53)</f>
        <v>53</v>
      </c>
      <c r="B103">
        <v>34575811</v>
      </c>
      <c r="C103">
        <v>34575997</v>
      </c>
      <c r="D103">
        <v>31714778</v>
      </c>
      <c r="E103">
        <v>1</v>
      </c>
      <c r="F103">
        <v>1</v>
      </c>
      <c r="G103">
        <v>1</v>
      </c>
      <c r="H103">
        <v>1</v>
      </c>
      <c r="I103" t="s">
        <v>362</v>
      </c>
      <c r="J103" t="s">
        <v>3</v>
      </c>
      <c r="K103" t="s">
        <v>363</v>
      </c>
      <c r="L103">
        <v>1191</v>
      </c>
      <c r="N103">
        <v>1013</v>
      </c>
      <c r="O103" t="s">
        <v>295</v>
      </c>
      <c r="P103" t="s">
        <v>295</v>
      </c>
      <c r="Q103">
        <v>1</v>
      </c>
      <c r="W103">
        <v>0</v>
      </c>
      <c r="X103">
        <v>-598469600</v>
      </c>
      <c r="Y103">
        <v>15.12</v>
      </c>
      <c r="AA103">
        <v>0</v>
      </c>
      <c r="AB103">
        <v>0</v>
      </c>
      <c r="AC103">
        <v>0</v>
      </c>
      <c r="AD103">
        <v>170.01</v>
      </c>
      <c r="AE103">
        <v>0</v>
      </c>
      <c r="AF103">
        <v>0</v>
      </c>
      <c r="AG103">
        <v>0</v>
      </c>
      <c r="AH103">
        <v>9.2899999999999991</v>
      </c>
      <c r="AI103">
        <v>1</v>
      </c>
      <c r="AJ103">
        <v>1</v>
      </c>
      <c r="AK103">
        <v>1</v>
      </c>
      <c r="AL103">
        <v>18.3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15.12</v>
      </c>
      <c r="AU103" t="s">
        <v>3</v>
      </c>
      <c r="AV103">
        <v>1</v>
      </c>
      <c r="AW103">
        <v>2</v>
      </c>
      <c r="AX103">
        <v>34576004</v>
      </c>
      <c r="AY103">
        <v>1</v>
      </c>
      <c r="AZ103">
        <v>0</v>
      </c>
      <c r="BA103">
        <v>134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Y103*Source!I53</f>
        <v>0.31752000000000002</v>
      </c>
      <c r="CY103">
        <f>AD103</f>
        <v>170.01</v>
      </c>
      <c r="CZ103">
        <f>AH103</f>
        <v>9.2899999999999991</v>
      </c>
      <c r="DA103">
        <f>AL103</f>
        <v>18.3</v>
      </c>
      <c r="DB103">
        <v>0</v>
      </c>
    </row>
    <row r="104" spans="1:106" x14ac:dyDescent="0.2">
      <c r="A104">
        <f>ROW(Source!A53)</f>
        <v>53</v>
      </c>
      <c r="B104">
        <v>34575811</v>
      </c>
      <c r="C104">
        <v>34575997</v>
      </c>
      <c r="D104">
        <v>31709492</v>
      </c>
      <c r="E104">
        <v>1</v>
      </c>
      <c r="F104">
        <v>1</v>
      </c>
      <c r="G104">
        <v>1</v>
      </c>
      <c r="H104">
        <v>1</v>
      </c>
      <c r="I104" t="s">
        <v>296</v>
      </c>
      <c r="J104" t="s">
        <v>3</v>
      </c>
      <c r="K104" t="s">
        <v>297</v>
      </c>
      <c r="L104">
        <v>1191</v>
      </c>
      <c r="N104">
        <v>1013</v>
      </c>
      <c r="O104" t="s">
        <v>295</v>
      </c>
      <c r="P104" t="s">
        <v>295</v>
      </c>
      <c r="Q104">
        <v>1</v>
      </c>
      <c r="W104">
        <v>0</v>
      </c>
      <c r="X104">
        <v>-1417349443</v>
      </c>
      <c r="Y104">
        <v>7.0000000000000007E-2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1</v>
      </c>
      <c r="AJ104">
        <v>1</v>
      </c>
      <c r="AK104">
        <v>18.3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7.0000000000000007E-2</v>
      </c>
      <c r="AU104" t="s">
        <v>3</v>
      </c>
      <c r="AV104">
        <v>2</v>
      </c>
      <c r="AW104">
        <v>2</v>
      </c>
      <c r="AX104">
        <v>34576005</v>
      </c>
      <c r="AY104">
        <v>1</v>
      </c>
      <c r="AZ104">
        <v>0</v>
      </c>
      <c r="BA104">
        <v>135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Y104*Source!I53</f>
        <v>1.4700000000000002E-3</v>
      </c>
      <c r="CY104">
        <f>AD104</f>
        <v>0</v>
      </c>
      <c r="CZ104">
        <f>AH104</f>
        <v>0</v>
      </c>
      <c r="DA104">
        <f>AL104</f>
        <v>1</v>
      </c>
      <c r="DB104">
        <v>0</v>
      </c>
    </row>
    <row r="105" spans="1:106" x14ac:dyDescent="0.2">
      <c r="A105">
        <f>ROW(Source!A53)</f>
        <v>53</v>
      </c>
      <c r="B105">
        <v>34575811</v>
      </c>
      <c r="C105">
        <v>34575997</v>
      </c>
      <c r="D105">
        <v>31526753</v>
      </c>
      <c r="E105">
        <v>1</v>
      </c>
      <c r="F105">
        <v>1</v>
      </c>
      <c r="G105">
        <v>1</v>
      </c>
      <c r="H105">
        <v>2</v>
      </c>
      <c r="I105" t="s">
        <v>329</v>
      </c>
      <c r="J105" t="s">
        <v>330</v>
      </c>
      <c r="K105" t="s">
        <v>331</v>
      </c>
      <c r="L105">
        <v>1368</v>
      </c>
      <c r="N105">
        <v>1011</v>
      </c>
      <c r="O105" t="s">
        <v>301</v>
      </c>
      <c r="P105" t="s">
        <v>301</v>
      </c>
      <c r="Q105">
        <v>1</v>
      </c>
      <c r="W105">
        <v>0</v>
      </c>
      <c r="X105">
        <v>-1718674368</v>
      </c>
      <c r="Y105">
        <v>0.02</v>
      </c>
      <c r="AA105">
        <v>0</v>
      </c>
      <c r="AB105">
        <v>1399.88</v>
      </c>
      <c r="AC105">
        <v>247.05</v>
      </c>
      <c r="AD105">
        <v>0</v>
      </c>
      <c r="AE105">
        <v>0</v>
      </c>
      <c r="AF105">
        <v>111.99</v>
      </c>
      <c r="AG105">
        <v>13.5</v>
      </c>
      <c r="AH105">
        <v>0</v>
      </c>
      <c r="AI105">
        <v>1</v>
      </c>
      <c r="AJ105">
        <v>12.5</v>
      </c>
      <c r="AK105">
        <v>18.3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0.02</v>
      </c>
      <c r="AU105" t="s">
        <v>3</v>
      </c>
      <c r="AV105">
        <v>0</v>
      </c>
      <c r="AW105">
        <v>2</v>
      </c>
      <c r="AX105">
        <v>34576006</v>
      </c>
      <c r="AY105">
        <v>1</v>
      </c>
      <c r="AZ105">
        <v>0</v>
      </c>
      <c r="BA105">
        <v>136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Y105*Source!I53</f>
        <v>4.2000000000000002E-4</v>
      </c>
      <c r="CY105">
        <f>AB105</f>
        <v>1399.88</v>
      </c>
      <c r="CZ105">
        <f>AF105</f>
        <v>111.99</v>
      </c>
      <c r="DA105">
        <f>AJ105</f>
        <v>12.5</v>
      </c>
      <c r="DB105">
        <v>0</v>
      </c>
    </row>
    <row r="106" spans="1:106" x14ac:dyDescent="0.2">
      <c r="A106">
        <f>ROW(Source!A53)</f>
        <v>53</v>
      </c>
      <c r="B106">
        <v>34575811</v>
      </c>
      <c r="C106">
        <v>34575997</v>
      </c>
      <c r="D106">
        <v>31526978</v>
      </c>
      <c r="E106">
        <v>1</v>
      </c>
      <c r="F106">
        <v>1</v>
      </c>
      <c r="G106">
        <v>1</v>
      </c>
      <c r="H106">
        <v>2</v>
      </c>
      <c r="I106" t="s">
        <v>347</v>
      </c>
      <c r="J106" t="s">
        <v>348</v>
      </c>
      <c r="K106" t="s">
        <v>349</v>
      </c>
      <c r="L106">
        <v>1368</v>
      </c>
      <c r="N106">
        <v>1011</v>
      </c>
      <c r="O106" t="s">
        <v>301</v>
      </c>
      <c r="P106" t="s">
        <v>301</v>
      </c>
      <c r="Q106">
        <v>1</v>
      </c>
      <c r="W106">
        <v>0</v>
      </c>
      <c r="X106">
        <v>1225731627</v>
      </c>
      <c r="Y106">
        <v>0.03</v>
      </c>
      <c r="AA106">
        <v>0</v>
      </c>
      <c r="AB106">
        <v>1124.8800000000001</v>
      </c>
      <c r="AC106">
        <v>184.1</v>
      </c>
      <c r="AD106">
        <v>0</v>
      </c>
      <c r="AE106">
        <v>0</v>
      </c>
      <c r="AF106">
        <v>89.99</v>
      </c>
      <c r="AG106">
        <v>10.06</v>
      </c>
      <c r="AH106">
        <v>0</v>
      </c>
      <c r="AI106">
        <v>1</v>
      </c>
      <c r="AJ106">
        <v>12.5</v>
      </c>
      <c r="AK106">
        <v>18.3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0.03</v>
      </c>
      <c r="AU106" t="s">
        <v>3</v>
      </c>
      <c r="AV106">
        <v>0</v>
      </c>
      <c r="AW106">
        <v>2</v>
      </c>
      <c r="AX106">
        <v>34576007</v>
      </c>
      <c r="AY106">
        <v>1</v>
      </c>
      <c r="AZ106">
        <v>0</v>
      </c>
      <c r="BA106">
        <v>137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Y106*Source!I53</f>
        <v>6.3000000000000003E-4</v>
      </c>
      <c r="CY106">
        <f>AB106</f>
        <v>1124.8800000000001</v>
      </c>
      <c r="CZ106">
        <f>AF106</f>
        <v>89.99</v>
      </c>
      <c r="DA106">
        <f>AJ106</f>
        <v>12.5</v>
      </c>
      <c r="DB106">
        <v>0</v>
      </c>
    </row>
    <row r="107" spans="1:106" x14ac:dyDescent="0.2">
      <c r="A107">
        <f>ROW(Source!A53)</f>
        <v>53</v>
      </c>
      <c r="B107">
        <v>34575811</v>
      </c>
      <c r="C107">
        <v>34575997</v>
      </c>
      <c r="D107">
        <v>31527473</v>
      </c>
      <c r="E107">
        <v>1</v>
      </c>
      <c r="F107">
        <v>1</v>
      </c>
      <c r="G107">
        <v>1</v>
      </c>
      <c r="H107">
        <v>2</v>
      </c>
      <c r="I107" t="s">
        <v>364</v>
      </c>
      <c r="J107" t="s">
        <v>365</v>
      </c>
      <c r="K107" t="s">
        <v>366</v>
      </c>
      <c r="L107">
        <v>1368</v>
      </c>
      <c r="N107">
        <v>1011</v>
      </c>
      <c r="O107" t="s">
        <v>301</v>
      </c>
      <c r="P107" t="s">
        <v>301</v>
      </c>
      <c r="Q107">
        <v>1</v>
      </c>
      <c r="W107">
        <v>0</v>
      </c>
      <c r="X107">
        <v>-145686310</v>
      </c>
      <c r="Y107">
        <v>0.85</v>
      </c>
      <c r="AA107">
        <v>0</v>
      </c>
      <c r="AB107">
        <v>750</v>
      </c>
      <c r="AC107">
        <v>0</v>
      </c>
      <c r="AD107">
        <v>0</v>
      </c>
      <c r="AE107">
        <v>0</v>
      </c>
      <c r="AF107">
        <v>60</v>
      </c>
      <c r="AG107">
        <v>0</v>
      </c>
      <c r="AH107">
        <v>0</v>
      </c>
      <c r="AI107">
        <v>1</v>
      </c>
      <c r="AJ107">
        <v>12.5</v>
      </c>
      <c r="AK107">
        <v>18.3</v>
      </c>
      <c r="AL107">
        <v>1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0.85</v>
      </c>
      <c r="AU107" t="s">
        <v>3</v>
      </c>
      <c r="AV107">
        <v>0</v>
      </c>
      <c r="AW107">
        <v>2</v>
      </c>
      <c r="AX107">
        <v>34576008</v>
      </c>
      <c r="AY107">
        <v>1</v>
      </c>
      <c r="AZ107">
        <v>0</v>
      </c>
      <c r="BA107">
        <v>138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1.7850000000000001E-2</v>
      </c>
      <c r="CY107">
        <f>AB107</f>
        <v>750</v>
      </c>
      <c r="CZ107">
        <f>AF107</f>
        <v>60</v>
      </c>
      <c r="DA107">
        <f>AJ107</f>
        <v>12.5</v>
      </c>
      <c r="DB107">
        <v>0</v>
      </c>
    </row>
    <row r="108" spans="1:106" x14ac:dyDescent="0.2">
      <c r="A108">
        <f>ROW(Source!A53)</f>
        <v>53</v>
      </c>
      <c r="B108">
        <v>34575811</v>
      </c>
      <c r="C108">
        <v>34575997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324</v>
      </c>
      <c r="J108" t="s">
        <v>325</v>
      </c>
      <c r="K108" t="s">
        <v>326</v>
      </c>
      <c r="L108">
        <v>1368</v>
      </c>
      <c r="N108">
        <v>1011</v>
      </c>
      <c r="O108" t="s">
        <v>301</v>
      </c>
      <c r="P108" t="s">
        <v>301</v>
      </c>
      <c r="Q108">
        <v>1</v>
      </c>
      <c r="W108">
        <v>0</v>
      </c>
      <c r="X108">
        <v>1372534845</v>
      </c>
      <c r="Y108">
        <v>0.02</v>
      </c>
      <c r="AA108">
        <v>0</v>
      </c>
      <c r="AB108">
        <v>821.38</v>
      </c>
      <c r="AC108">
        <v>212.28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12.5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0.02</v>
      </c>
      <c r="AU108" t="s">
        <v>3</v>
      </c>
      <c r="AV108">
        <v>0</v>
      </c>
      <c r="AW108">
        <v>2</v>
      </c>
      <c r="AX108">
        <v>34576009</v>
      </c>
      <c r="AY108">
        <v>1</v>
      </c>
      <c r="AZ108">
        <v>0</v>
      </c>
      <c r="BA108">
        <v>139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4.2000000000000002E-4</v>
      </c>
      <c r="CY108">
        <f>AB108</f>
        <v>821.38</v>
      </c>
      <c r="CZ108">
        <f>AF108</f>
        <v>65.709999999999994</v>
      </c>
      <c r="DA108">
        <f>AJ108</f>
        <v>12.5</v>
      </c>
      <c r="DB108">
        <v>0</v>
      </c>
    </row>
    <row r="109" spans="1:106" x14ac:dyDescent="0.2">
      <c r="A109">
        <f>ROW(Source!A54)</f>
        <v>54</v>
      </c>
      <c r="B109">
        <v>34575810</v>
      </c>
      <c r="C109">
        <v>34576013</v>
      </c>
      <c r="D109">
        <v>31714778</v>
      </c>
      <c r="E109">
        <v>1</v>
      </c>
      <c r="F109">
        <v>1</v>
      </c>
      <c r="G109">
        <v>1</v>
      </c>
      <c r="H109">
        <v>1</v>
      </c>
      <c r="I109" t="s">
        <v>362</v>
      </c>
      <c r="J109" t="s">
        <v>3</v>
      </c>
      <c r="K109" t="s">
        <v>363</v>
      </c>
      <c r="L109">
        <v>1191</v>
      </c>
      <c r="N109">
        <v>1013</v>
      </c>
      <c r="O109" t="s">
        <v>295</v>
      </c>
      <c r="P109" t="s">
        <v>295</v>
      </c>
      <c r="Q109">
        <v>1</v>
      </c>
      <c r="W109">
        <v>0</v>
      </c>
      <c r="X109">
        <v>-598469600</v>
      </c>
      <c r="Y109">
        <v>2.3199999999999998</v>
      </c>
      <c r="AA109">
        <v>0</v>
      </c>
      <c r="AB109">
        <v>0</v>
      </c>
      <c r="AC109">
        <v>0</v>
      </c>
      <c r="AD109">
        <v>9.2899999999999991</v>
      </c>
      <c r="AE109">
        <v>0</v>
      </c>
      <c r="AF109">
        <v>0</v>
      </c>
      <c r="AG109">
        <v>0</v>
      </c>
      <c r="AH109">
        <v>9.2899999999999991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2.3199999999999998</v>
      </c>
      <c r="AU109" t="s">
        <v>3</v>
      </c>
      <c r="AV109">
        <v>1</v>
      </c>
      <c r="AW109">
        <v>2</v>
      </c>
      <c r="AX109">
        <v>34576016</v>
      </c>
      <c r="AY109">
        <v>1</v>
      </c>
      <c r="AZ109">
        <v>0</v>
      </c>
      <c r="BA109">
        <v>143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Y109*Source!I54</f>
        <v>0.60319999999999996</v>
      </c>
      <c r="CY109">
        <f>AD109</f>
        <v>9.2899999999999991</v>
      </c>
      <c r="CZ109">
        <f>AH109</f>
        <v>9.2899999999999991</v>
      </c>
      <c r="DA109">
        <f>AL109</f>
        <v>1</v>
      </c>
      <c r="DB109">
        <v>0</v>
      </c>
    </row>
    <row r="110" spans="1:106" x14ac:dyDescent="0.2">
      <c r="A110">
        <f>ROW(Source!A54)</f>
        <v>54</v>
      </c>
      <c r="B110">
        <v>34575810</v>
      </c>
      <c r="C110">
        <v>34576013</v>
      </c>
      <c r="D110">
        <v>31527473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301</v>
      </c>
      <c r="P110" t="s">
        <v>301</v>
      </c>
      <c r="Q110">
        <v>1</v>
      </c>
      <c r="W110">
        <v>0</v>
      </c>
      <c r="X110">
        <v>-145686310</v>
      </c>
      <c r="Y110">
        <v>0.14000000000000001</v>
      </c>
      <c r="AA110">
        <v>0</v>
      </c>
      <c r="AB110">
        <v>60</v>
      </c>
      <c r="AC110">
        <v>0</v>
      </c>
      <c r="AD110">
        <v>0</v>
      </c>
      <c r="AE110">
        <v>0</v>
      </c>
      <c r="AF110">
        <v>60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0.14000000000000001</v>
      </c>
      <c r="AU110" t="s">
        <v>3</v>
      </c>
      <c r="AV110">
        <v>0</v>
      </c>
      <c r="AW110">
        <v>2</v>
      </c>
      <c r="AX110">
        <v>34576017</v>
      </c>
      <c r="AY110">
        <v>1</v>
      </c>
      <c r="AZ110">
        <v>0</v>
      </c>
      <c r="BA110">
        <v>144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Y110*Source!I54</f>
        <v>3.6400000000000002E-2</v>
      </c>
      <c r="CY110">
        <f>AB110</f>
        <v>60</v>
      </c>
      <c r="CZ110">
        <f>AF110</f>
        <v>60</v>
      </c>
      <c r="DA110">
        <f>AJ110</f>
        <v>1</v>
      </c>
      <c r="DB110">
        <v>0</v>
      </c>
    </row>
    <row r="111" spans="1:106" x14ac:dyDescent="0.2">
      <c r="A111">
        <f>ROW(Source!A55)</f>
        <v>55</v>
      </c>
      <c r="B111">
        <v>34575811</v>
      </c>
      <c r="C111">
        <v>34576013</v>
      </c>
      <c r="D111">
        <v>31714778</v>
      </c>
      <c r="E111">
        <v>1</v>
      </c>
      <c r="F111">
        <v>1</v>
      </c>
      <c r="G111">
        <v>1</v>
      </c>
      <c r="H111">
        <v>1</v>
      </c>
      <c r="I111" t="s">
        <v>362</v>
      </c>
      <c r="J111" t="s">
        <v>3</v>
      </c>
      <c r="K111" t="s">
        <v>363</v>
      </c>
      <c r="L111">
        <v>1191</v>
      </c>
      <c r="N111">
        <v>1013</v>
      </c>
      <c r="O111" t="s">
        <v>295</v>
      </c>
      <c r="P111" t="s">
        <v>295</v>
      </c>
      <c r="Q111">
        <v>1</v>
      </c>
      <c r="W111">
        <v>0</v>
      </c>
      <c r="X111">
        <v>-598469600</v>
      </c>
      <c r="Y111">
        <v>2.3199999999999998</v>
      </c>
      <c r="AA111">
        <v>0</v>
      </c>
      <c r="AB111">
        <v>0</v>
      </c>
      <c r="AC111">
        <v>0</v>
      </c>
      <c r="AD111">
        <v>170.01</v>
      </c>
      <c r="AE111">
        <v>0</v>
      </c>
      <c r="AF111">
        <v>0</v>
      </c>
      <c r="AG111">
        <v>0</v>
      </c>
      <c r="AH111">
        <v>9.2899999999999991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2.3199999999999998</v>
      </c>
      <c r="AU111" t="s">
        <v>3</v>
      </c>
      <c r="AV111">
        <v>1</v>
      </c>
      <c r="AW111">
        <v>2</v>
      </c>
      <c r="AX111">
        <v>34576016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Y111*Source!I55</f>
        <v>0.60319999999999996</v>
      </c>
      <c r="CY111">
        <f>AD111</f>
        <v>170.01</v>
      </c>
      <c r="CZ111">
        <f>AH111</f>
        <v>9.2899999999999991</v>
      </c>
      <c r="DA111">
        <f>AL111</f>
        <v>18.3</v>
      </c>
      <c r="DB111">
        <v>0</v>
      </c>
    </row>
    <row r="112" spans="1:106" x14ac:dyDescent="0.2">
      <c r="A112">
        <f>ROW(Source!A55)</f>
        <v>55</v>
      </c>
      <c r="B112">
        <v>34575811</v>
      </c>
      <c r="C112">
        <v>34576013</v>
      </c>
      <c r="D112">
        <v>31527473</v>
      </c>
      <c r="E112">
        <v>1</v>
      </c>
      <c r="F112">
        <v>1</v>
      </c>
      <c r="G112">
        <v>1</v>
      </c>
      <c r="H112">
        <v>2</v>
      </c>
      <c r="I112" t="s">
        <v>364</v>
      </c>
      <c r="J112" t="s">
        <v>365</v>
      </c>
      <c r="K112" t="s">
        <v>366</v>
      </c>
      <c r="L112">
        <v>1368</v>
      </c>
      <c r="N112">
        <v>1011</v>
      </c>
      <c r="O112" t="s">
        <v>301</v>
      </c>
      <c r="P112" t="s">
        <v>301</v>
      </c>
      <c r="Q112">
        <v>1</v>
      </c>
      <c r="W112">
        <v>0</v>
      </c>
      <c r="X112">
        <v>-145686310</v>
      </c>
      <c r="Y112">
        <v>0.14000000000000001</v>
      </c>
      <c r="AA112">
        <v>0</v>
      </c>
      <c r="AB112">
        <v>750</v>
      </c>
      <c r="AC112">
        <v>0</v>
      </c>
      <c r="AD112">
        <v>0</v>
      </c>
      <c r="AE112">
        <v>0</v>
      </c>
      <c r="AF112">
        <v>60</v>
      </c>
      <c r="AG112">
        <v>0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0.14000000000000001</v>
      </c>
      <c r="AU112" t="s">
        <v>3</v>
      </c>
      <c r="AV112">
        <v>0</v>
      </c>
      <c r="AW112">
        <v>2</v>
      </c>
      <c r="AX112">
        <v>34576017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Y112*Source!I55</f>
        <v>3.6400000000000002E-2</v>
      </c>
      <c r="CY112">
        <f>AB112</f>
        <v>750</v>
      </c>
      <c r="CZ112">
        <f>AF112</f>
        <v>60</v>
      </c>
      <c r="DA112">
        <f>AJ112</f>
        <v>12.5</v>
      </c>
      <c r="DB112">
        <v>0</v>
      </c>
    </row>
    <row r="113" spans="1:106" x14ac:dyDescent="0.2">
      <c r="A113">
        <f>ROW(Source!A56)</f>
        <v>56</v>
      </c>
      <c r="B113">
        <v>34575810</v>
      </c>
      <c r="C113">
        <v>34576019</v>
      </c>
      <c r="D113">
        <v>31709494</v>
      </c>
      <c r="E113">
        <v>1</v>
      </c>
      <c r="F113">
        <v>1</v>
      </c>
      <c r="G113">
        <v>1</v>
      </c>
      <c r="H113">
        <v>1</v>
      </c>
      <c r="I113" t="s">
        <v>367</v>
      </c>
      <c r="J113" t="s">
        <v>3</v>
      </c>
      <c r="K113" t="s">
        <v>368</v>
      </c>
      <c r="L113">
        <v>1191</v>
      </c>
      <c r="N113">
        <v>1013</v>
      </c>
      <c r="O113" t="s">
        <v>295</v>
      </c>
      <c r="P113" t="s">
        <v>295</v>
      </c>
      <c r="Q113">
        <v>1</v>
      </c>
      <c r="W113">
        <v>0</v>
      </c>
      <c r="X113">
        <v>-1081351934</v>
      </c>
      <c r="Y113">
        <v>10.7</v>
      </c>
      <c r="AA113">
        <v>0</v>
      </c>
      <c r="AB113">
        <v>0</v>
      </c>
      <c r="AC113">
        <v>0</v>
      </c>
      <c r="AD113">
        <v>9.4</v>
      </c>
      <c r="AE113">
        <v>0</v>
      </c>
      <c r="AF113">
        <v>0</v>
      </c>
      <c r="AG113">
        <v>0</v>
      </c>
      <c r="AH113">
        <v>9.4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10.7</v>
      </c>
      <c r="AU113" t="s">
        <v>3</v>
      </c>
      <c r="AV113">
        <v>1</v>
      </c>
      <c r="AW113">
        <v>2</v>
      </c>
      <c r="AX113">
        <v>34576025</v>
      </c>
      <c r="AY113">
        <v>1</v>
      </c>
      <c r="AZ113">
        <v>0</v>
      </c>
      <c r="BA113">
        <v>149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Y113*Source!I56</f>
        <v>6.419999999999999</v>
      </c>
      <c r="CY113">
        <f>AD113</f>
        <v>9.4</v>
      </c>
      <c r="CZ113">
        <f>AH113</f>
        <v>9.4</v>
      </c>
      <c r="DA113">
        <f>AL113</f>
        <v>1</v>
      </c>
      <c r="DB113">
        <v>0</v>
      </c>
    </row>
    <row r="114" spans="1:106" x14ac:dyDescent="0.2">
      <c r="A114">
        <f>ROW(Source!A56)</f>
        <v>56</v>
      </c>
      <c r="B114">
        <v>34575810</v>
      </c>
      <c r="C114">
        <v>34576019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296</v>
      </c>
      <c r="J114" t="s">
        <v>3</v>
      </c>
      <c r="K114" t="s">
        <v>297</v>
      </c>
      <c r="L114">
        <v>1191</v>
      </c>
      <c r="N114">
        <v>1013</v>
      </c>
      <c r="O114" t="s">
        <v>295</v>
      </c>
      <c r="P114" t="s">
        <v>295</v>
      </c>
      <c r="Q114">
        <v>1</v>
      </c>
      <c r="W114">
        <v>0</v>
      </c>
      <c r="X114">
        <v>-1417349443</v>
      </c>
      <c r="Y114">
        <v>0.38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0.38</v>
      </c>
      <c r="AU114" t="s">
        <v>3</v>
      </c>
      <c r="AV114">
        <v>2</v>
      </c>
      <c r="AW114">
        <v>2</v>
      </c>
      <c r="AX114">
        <v>34576026</v>
      </c>
      <c r="AY114">
        <v>1</v>
      </c>
      <c r="AZ114">
        <v>0</v>
      </c>
      <c r="BA114">
        <v>150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Y114*Source!I56</f>
        <v>0.22799999999999998</v>
      </c>
      <c r="CY114">
        <f>AD114</f>
        <v>0</v>
      </c>
      <c r="CZ114">
        <f>AH114</f>
        <v>0</v>
      </c>
      <c r="DA114">
        <f>AL114</f>
        <v>1</v>
      </c>
      <c r="DB114">
        <v>0</v>
      </c>
    </row>
    <row r="115" spans="1:106" x14ac:dyDescent="0.2">
      <c r="A115">
        <f>ROW(Source!A56)</f>
        <v>56</v>
      </c>
      <c r="B115">
        <v>34575810</v>
      </c>
      <c r="C115">
        <v>34576019</v>
      </c>
      <c r="D115">
        <v>31526753</v>
      </c>
      <c r="E115">
        <v>1</v>
      </c>
      <c r="F115">
        <v>1</v>
      </c>
      <c r="G115">
        <v>1</v>
      </c>
      <c r="H115">
        <v>2</v>
      </c>
      <c r="I115" t="s">
        <v>329</v>
      </c>
      <c r="J115" t="s">
        <v>330</v>
      </c>
      <c r="K115" t="s">
        <v>331</v>
      </c>
      <c r="L115">
        <v>1368</v>
      </c>
      <c r="N115">
        <v>1011</v>
      </c>
      <c r="O115" t="s">
        <v>301</v>
      </c>
      <c r="P115" t="s">
        <v>301</v>
      </c>
      <c r="Q115">
        <v>1</v>
      </c>
      <c r="W115">
        <v>0</v>
      </c>
      <c r="X115">
        <v>-1718674368</v>
      </c>
      <c r="Y115">
        <v>0.19</v>
      </c>
      <c r="AA115">
        <v>0</v>
      </c>
      <c r="AB115">
        <v>111.99</v>
      </c>
      <c r="AC115">
        <v>13.5</v>
      </c>
      <c r="AD115">
        <v>0</v>
      </c>
      <c r="AE115">
        <v>0</v>
      </c>
      <c r="AF115">
        <v>111.99</v>
      </c>
      <c r="AG115">
        <v>13.5</v>
      </c>
      <c r="AH115">
        <v>0</v>
      </c>
      <c r="AI115">
        <v>1</v>
      </c>
      <c r="AJ115">
        <v>1</v>
      </c>
      <c r="AK115">
        <v>1</v>
      </c>
      <c r="AL115">
        <v>1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0.19</v>
      </c>
      <c r="AU115" t="s">
        <v>3</v>
      </c>
      <c r="AV115">
        <v>0</v>
      </c>
      <c r="AW115">
        <v>2</v>
      </c>
      <c r="AX115">
        <v>34576027</v>
      </c>
      <c r="AY115">
        <v>1</v>
      </c>
      <c r="AZ115">
        <v>0</v>
      </c>
      <c r="BA115">
        <v>151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Y115*Source!I56</f>
        <v>0.11399999999999999</v>
      </c>
      <c r="CY115">
        <f>AB115</f>
        <v>111.99</v>
      </c>
      <c r="CZ115">
        <f>AF115</f>
        <v>111.99</v>
      </c>
      <c r="DA115">
        <f>AJ115</f>
        <v>1</v>
      </c>
      <c r="DB115">
        <v>0</v>
      </c>
    </row>
    <row r="116" spans="1:106" x14ac:dyDescent="0.2">
      <c r="A116">
        <f>ROW(Source!A56)</f>
        <v>56</v>
      </c>
      <c r="B116">
        <v>34575810</v>
      </c>
      <c r="C116">
        <v>34576019</v>
      </c>
      <c r="D116">
        <v>31528142</v>
      </c>
      <c r="E116">
        <v>1</v>
      </c>
      <c r="F116">
        <v>1</v>
      </c>
      <c r="G116">
        <v>1</v>
      </c>
      <c r="H116">
        <v>2</v>
      </c>
      <c r="I116" t="s">
        <v>324</v>
      </c>
      <c r="J116" t="s">
        <v>325</v>
      </c>
      <c r="K116" t="s">
        <v>326</v>
      </c>
      <c r="L116">
        <v>1368</v>
      </c>
      <c r="N116">
        <v>1011</v>
      </c>
      <c r="O116" t="s">
        <v>301</v>
      </c>
      <c r="P116" t="s">
        <v>301</v>
      </c>
      <c r="Q116">
        <v>1</v>
      </c>
      <c r="W116">
        <v>0</v>
      </c>
      <c r="X116">
        <v>1372534845</v>
      </c>
      <c r="Y116">
        <v>0.19</v>
      </c>
      <c r="AA116">
        <v>0</v>
      </c>
      <c r="AB116">
        <v>65.709999999999994</v>
      </c>
      <c r="AC116">
        <v>11.6</v>
      </c>
      <c r="AD116">
        <v>0</v>
      </c>
      <c r="AE116">
        <v>0</v>
      </c>
      <c r="AF116">
        <v>65.709999999999994</v>
      </c>
      <c r="AG116">
        <v>11.6</v>
      </c>
      <c r="AH116">
        <v>0</v>
      </c>
      <c r="AI116">
        <v>1</v>
      </c>
      <c r="AJ116">
        <v>1</v>
      </c>
      <c r="AK116">
        <v>1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0.19</v>
      </c>
      <c r="AU116" t="s">
        <v>3</v>
      </c>
      <c r="AV116">
        <v>0</v>
      </c>
      <c r="AW116">
        <v>2</v>
      </c>
      <c r="AX116">
        <v>34576028</v>
      </c>
      <c r="AY116">
        <v>1</v>
      </c>
      <c r="AZ116">
        <v>0</v>
      </c>
      <c r="BA116">
        <v>152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Y116*Source!I56</f>
        <v>0.11399999999999999</v>
      </c>
      <c r="CY116">
        <f>AB116</f>
        <v>65.709999999999994</v>
      </c>
      <c r="CZ116">
        <f>AF116</f>
        <v>65.709999999999994</v>
      </c>
      <c r="DA116">
        <f>AJ116</f>
        <v>1</v>
      </c>
      <c r="DB116">
        <v>0</v>
      </c>
    </row>
    <row r="117" spans="1:106" x14ac:dyDescent="0.2">
      <c r="A117">
        <f>ROW(Source!A56)</f>
        <v>56</v>
      </c>
      <c r="B117">
        <v>34575810</v>
      </c>
      <c r="C117">
        <v>34576019</v>
      </c>
      <c r="D117">
        <v>31528446</v>
      </c>
      <c r="E117">
        <v>1</v>
      </c>
      <c r="F117">
        <v>1</v>
      </c>
      <c r="G117">
        <v>1</v>
      </c>
      <c r="H117">
        <v>2</v>
      </c>
      <c r="I117" t="s">
        <v>332</v>
      </c>
      <c r="J117" t="s">
        <v>333</v>
      </c>
      <c r="K117" t="s">
        <v>334</v>
      </c>
      <c r="L117">
        <v>1368</v>
      </c>
      <c r="N117">
        <v>1011</v>
      </c>
      <c r="O117" t="s">
        <v>301</v>
      </c>
      <c r="P117" t="s">
        <v>301</v>
      </c>
      <c r="Q117">
        <v>1</v>
      </c>
      <c r="W117">
        <v>0</v>
      </c>
      <c r="X117">
        <v>-353815937</v>
      </c>
      <c r="Y117">
        <v>1.75</v>
      </c>
      <c r="AA117">
        <v>0</v>
      </c>
      <c r="AB117">
        <v>8.1</v>
      </c>
      <c r="AC117">
        <v>0</v>
      </c>
      <c r="AD117">
        <v>0</v>
      </c>
      <c r="AE117">
        <v>0</v>
      </c>
      <c r="AF117">
        <v>8.1</v>
      </c>
      <c r="AG117">
        <v>0</v>
      </c>
      <c r="AH117">
        <v>0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1.75</v>
      </c>
      <c r="AU117" t="s">
        <v>3</v>
      </c>
      <c r="AV117">
        <v>0</v>
      </c>
      <c r="AW117">
        <v>2</v>
      </c>
      <c r="AX117">
        <v>34576029</v>
      </c>
      <c r="AY117">
        <v>1</v>
      </c>
      <c r="AZ117">
        <v>0</v>
      </c>
      <c r="BA117">
        <v>153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1.05</v>
      </c>
      <c r="CY117">
        <f>AB117</f>
        <v>8.1</v>
      </c>
      <c r="CZ117">
        <f>AF117</f>
        <v>8.1</v>
      </c>
      <c r="DA117">
        <f>AJ117</f>
        <v>1</v>
      </c>
      <c r="DB117">
        <v>0</v>
      </c>
    </row>
    <row r="118" spans="1:106" x14ac:dyDescent="0.2">
      <c r="A118">
        <f>ROW(Source!A57)</f>
        <v>57</v>
      </c>
      <c r="B118">
        <v>34575811</v>
      </c>
      <c r="C118">
        <v>34576019</v>
      </c>
      <c r="D118">
        <v>31709494</v>
      </c>
      <c r="E118">
        <v>1</v>
      </c>
      <c r="F118">
        <v>1</v>
      </c>
      <c r="G118">
        <v>1</v>
      </c>
      <c r="H118">
        <v>1</v>
      </c>
      <c r="I118" t="s">
        <v>367</v>
      </c>
      <c r="J118" t="s">
        <v>3</v>
      </c>
      <c r="K118" t="s">
        <v>368</v>
      </c>
      <c r="L118">
        <v>1191</v>
      </c>
      <c r="N118">
        <v>1013</v>
      </c>
      <c r="O118" t="s">
        <v>295</v>
      </c>
      <c r="P118" t="s">
        <v>295</v>
      </c>
      <c r="Q118">
        <v>1</v>
      </c>
      <c r="W118">
        <v>0</v>
      </c>
      <c r="X118">
        <v>-1081351934</v>
      </c>
      <c r="Y118">
        <v>10.7</v>
      </c>
      <c r="AA118">
        <v>0</v>
      </c>
      <c r="AB118">
        <v>0</v>
      </c>
      <c r="AC118">
        <v>0</v>
      </c>
      <c r="AD118">
        <v>172.02</v>
      </c>
      <c r="AE118">
        <v>0</v>
      </c>
      <c r="AF118">
        <v>0</v>
      </c>
      <c r="AG118">
        <v>0</v>
      </c>
      <c r="AH118">
        <v>9.4</v>
      </c>
      <c r="AI118">
        <v>1</v>
      </c>
      <c r="AJ118">
        <v>1</v>
      </c>
      <c r="AK118">
        <v>1</v>
      </c>
      <c r="AL118">
        <v>18.3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10.7</v>
      </c>
      <c r="AU118" t="s">
        <v>3</v>
      </c>
      <c r="AV118">
        <v>1</v>
      </c>
      <c r="AW118">
        <v>2</v>
      </c>
      <c r="AX118">
        <v>34576025</v>
      </c>
      <c r="AY118">
        <v>1</v>
      </c>
      <c r="AZ118">
        <v>0</v>
      </c>
      <c r="BA118">
        <v>157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Y118*Source!I57</f>
        <v>6.419999999999999</v>
      </c>
      <c r="CY118">
        <f>AD118</f>
        <v>172.02</v>
      </c>
      <c r="CZ118">
        <f>AH118</f>
        <v>9.4</v>
      </c>
      <c r="DA118">
        <f>AL118</f>
        <v>18.3</v>
      </c>
      <c r="DB118">
        <v>0</v>
      </c>
    </row>
    <row r="119" spans="1:106" x14ac:dyDescent="0.2">
      <c r="A119">
        <f>ROW(Source!A57)</f>
        <v>57</v>
      </c>
      <c r="B119">
        <v>34575811</v>
      </c>
      <c r="C119">
        <v>34576019</v>
      </c>
      <c r="D119">
        <v>31709492</v>
      </c>
      <c r="E119">
        <v>1</v>
      </c>
      <c r="F119">
        <v>1</v>
      </c>
      <c r="G119">
        <v>1</v>
      </c>
      <c r="H119">
        <v>1</v>
      </c>
      <c r="I119" t="s">
        <v>296</v>
      </c>
      <c r="J119" t="s">
        <v>3</v>
      </c>
      <c r="K119" t="s">
        <v>297</v>
      </c>
      <c r="L119">
        <v>1191</v>
      </c>
      <c r="N119">
        <v>1013</v>
      </c>
      <c r="O119" t="s">
        <v>295</v>
      </c>
      <c r="P119" t="s">
        <v>295</v>
      </c>
      <c r="Q119">
        <v>1</v>
      </c>
      <c r="W119">
        <v>0</v>
      </c>
      <c r="X119">
        <v>-1417349443</v>
      </c>
      <c r="Y119">
        <v>0.38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1</v>
      </c>
      <c r="AJ119">
        <v>1</v>
      </c>
      <c r="AK119">
        <v>18.3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0.38</v>
      </c>
      <c r="AU119" t="s">
        <v>3</v>
      </c>
      <c r="AV119">
        <v>2</v>
      </c>
      <c r="AW119">
        <v>2</v>
      </c>
      <c r="AX119">
        <v>34576026</v>
      </c>
      <c r="AY119">
        <v>1</v>
      </c>
      <c r="AZ119">
        <v>0</v>
      </c>
      <c r="BA119">
        <v>158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Y119*Source!I57</f>
        <v>0.22799999999999998</v>
      </c>
      <c r="CY119">
        <f>AD119</f>
        <v>0</v>
      </c>
      <c r="CZ119">
        <f>AH119</f>
        <v>0</v>
      </c>
      <c r="DA119">
        <f>AL119</f>
        <v>1</v>
      </c>
      <c r="DB119">
        <v>0</v>
      </c>
    </row>
    <row r="120" spans="1:106" x14ac:dyDescent="0.2">
      <c r="A120">
        <f>ROW(Source!A57)</f>
        <v>57</v>
      </c>
      <c r="B120">
        <v>34575811</v>
      </c>
      <c r="C120">
        <v>34576019</v>
      </c>
      <c r="D120">
        <v>31526753</v>
      </c>
      <c r="E120">
        <v>1</v>
      </c>
      <c r="F120">
        <v>1</v>
      </c>
      <c r="G120">
        <v>1</v>
      </c>
      <c r="H120">
        <v>2</v>
      </c>
      <c r="I120" t="s">
        <v>329</v>
      </c>
      <c r="J120" t="s">
        <v>330</v>
      </c>
      <c r="K120" t="s">
        <v>331</v>
      </c>
      <c r="L120">
        <v>1368</v>
      </c>
      <c r="N120">
        <v>1011</v>
      </c>
      <c r="O120" t="s">
        <v>301</v>
      </c>
      <c r="P120" t="s">
        <v>301</v>
      </c>
      <c r="Q120">
        <v>1</v>
      </c>
      <c r="W120">
        <v>0</v>
      </c>
      <c r="X120">
        <v>-1718674368</v>
      </c>
      <c r="Y120">
        <v>0.19</v>
      </c>
      <c r="AA120">
        <v>0</v>
      </c>
      <c r="AB120">
        <v>1399.88</v>
      </c>
      <c r="AC120">
        <v>247.05</v>
      </c>
      <c r="AD120">
        <v>0</v>
      </c>
      <c r="AE120">
        <v>0</v>
      </c>
      <c r="AF120">
        <v>111.99</v>
      </c>
      <c r="AG120">
        <v>13.5</v>
      </c>
      <c r="AH120">
        <v>0</v>
      </c>
      <c r="AI120">
        <v>1</v>
      </c>
      <c r="AJ120">
        <v>12.5</v>
      </c>
      <c r="AK120">
        <v>18.3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34576027</v>
      </c>
      <c r="AY120">
        <v>1</v>
      </c>
      <c r="AZ120">
        <v>0</v>
      </c>
      <c r="BA120">
        <v>159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Y120*Source!I57</f>
        <v>0.11399999999999999</v>
      </c>
      <c r="CY120">
        <f>AB120</f>
        <v>1399.88</v>
      </c>
      <c r="CZ120">
        <f>AF120</f>
        <v>111.99</v>
      </c>
      <c r="DA120">
        <f>AJ120</f>
        <v>12.5</v>
      </c>
      <c r="DB120">
        <v>0</v>
      </c>
    </row>
    <row r="121" spans="1:106" x14ac:dyDescent="0.2">
      <c r="A121">
        <f>ROW(Source!A57)</f>
        <v>57</v>
      </c>
      <c r="B121">
        <v>34575811</v>
      </c>
      <c r="C121">
        <v>34576019</v>
      </c>
      <c r="D121">
        <v>31528142</v>
      </c>
      <c r="E121">
        <v>1</v>
      </c>
      <c r="F121">
        <v>1</v>
      </c>
      <c r="G121">
        <v>1</v>
      </c>
      <c r="H121">
        <v>2</v>
      </c>
      <c r="I121" t="s">
        <v>324</v>
      </c>
      <c r="J121" t="s">
        <v>325</v>
      </c>
      <c r="K121" t="s">
        <v>326</v>
      </c>
      <c r="L121">
        <v>1368</v>
      </c>
      <c r="N121">
        <v>1011</v>
      </c>
      <c r="O121" t="s">
        <v>301</v>
      </c>
      <c r="P121" t="s">
        <v>301</v>
      </c>
      <c r="Q121">
        <v>1</v>
      </c>
      <c r="W121">
        <v>0</v>
      </c>
      <c r="X121">
        <v>1372534845</v>
      </c>
      <c r="Y121">
        <v>0.19</v>
      </c>
      <c r="AA121">
        <v>0</v>
      </c>
      <c r="AB121">
        <v>821.38</v>
      </c>
      <c r="AC121">
        <v>212.28</v>
      </c>
      <c r="AD121">
        <v>0</v>
      </c>
      <c r="AE121">
        <v>0</v>
      </c>
      <c r="AF121">
        <v>65.709999999999994</v>
      </c>
      <c r="AG121">
        <v>11.6</v>
      </c>
      <c r="AH121">
        <v>0</v>
      </c>
      <c r="AI121">
        <v>1</v>
      </c>
      <c r="AJ121">
        <v>12.5</v>
      </c>
      <c r="AK121">
        <v>18.3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0.19</v>
      </c>
      <c r="AU121" t="s">
        <v>3</v>
      </c>
      <c r="AV121">
        <v>0</v>
      </c>
      <c r="AW121">
        <v>2</v>
      </c>
      <c r="AX121">
        <v>34576028</v>
      </c>
      <c r="AY121">
        <v>1</v>
      </c>
      <c r="AZ121">
        <v>0</v>
      </c>
      <c r="BA121">
        <v>160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Y121*Source!I57</f>
        <v>0.11399999999999999</v>
      </c>
      <c r="CY121">
        <f>AB121</f>
        <v>821.38</v>
      </c>
      <c r="CZ121">
        <f>AF121</f>
        <v>65.709999999999994</v>
      </c>
      <c r="DA121">
        <f>AJ121</f>
        <v>12.5</v>
      </c>
      <c r="DB121">
        <v>0</v>
      </c>
    </row>
    <row r="122" spans="1:106" x14ac:dyDescent="0.2">
      <c r="A122">
        <f>ROW(Source!A57)</f>
        <v>57</v>
      </c>
      <c r="B122">
        <v>34575811</v>
      </c>
      <c r="C122">
        <v>34576019</v>
      </c>
      <c r="D122">
        <v>31528446</v>
      </c>
      <c r="E122">
        <v>1</v>
      </c>
      <c r="F122">
        <v>1</v>
      </c>
      <c r="G122">
        <v>1</v>
      </c>
      <c r="H122">
        <v>2</v>
      </c>
      <c r="I122" t="s">
        <v>332</v>
      </c>
      <c r="J122" t="s">
        <v>333</v>
      </c>
      <c r="K122" t="s">
        <v>334</v>
      </c>
      <c r="L122">
        <v>1368</v>
      </c>
      <c r="N122">
        <v>1011</v>
      </c>
      <c r="O122" t="s">
        <v>301</v>
      </c>
      <c r="P122" t="s">
        <v>301</v>
      </c>
      <c r="Q122">
        <v>1</v>
      </c>
      <c r="W122">
        <v>0</v>
      </c>
      <c r="X122">
        <v>-353815937</v>
      </c>
      <c r="Y122">
        <v>1.75</v>
      </c>
      <c r="AA122">
        <v>0</v>
      </c>
      <c r="AB122">
        <v>101.25</v>
      </c>
      <c r="AC122">
        <v>0</v>
      </c>
      <c r="AD122">
        <v>0</v>
      </c>
      <c r="AE122">
        <v>0</v>
      </c>
      <c r="AF122">
        <v>8.1</v>
      </c>
      <c r="AG122">
        <v>0</v>
      </c>
      <c r="AH122">
        <v>0</v>
      </c>
      <c r="AI122">
        <v>1</v>
      </c>
      <c r="AJ122">
        <v>12.5</v>
      </c>
      <c r="AK122">
        <v>18.3</v>
      </c>
      <c r="AL122">
        <v>1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1.75</v>
      </c>
      <c r="AU122" t="s">
        <v>3</v>
      </c>
      <c r="AV122">
        <v>0</v>
      </c>
      <c r="AW122">
        <v>2</v>
      </c>
      <c r="AX122">
        <v>34576029</v>
      </c>
      <c r="AY122">
        <v>1</v>
      </c>
      <c r="AZ122">
        <v>0</v>
      </c>
      <c r="BA122">
        <v>161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1.05</v>
      </c>
      <c r="CY122">
        <f>AB122</f>
        <v>101.25</v>
      </c>
      <c r="CZ122">
        <f>AF122</f>
        <v>8.1</v>
      </c>
      <c r="DA122">
        <f>AJ122</f>
        <v>12.5</v>
      </c>
      <c r="DB122">
        <v>0</v>
      </c>
    </row>
    <row r="123" spans="1:106" x14ac:dyDescent="0.2">
      <c r="A123">
        <f>ROW(Source!A58)</f>
        <v>58</v>
      </c>
      <c r="B123">
        <v>34575810</v>
      </c>
      <c r="C123">
        <v>34576033</v>
      </c>
      <c r="D123">
        <v>31709494</v>
      </c>
      <c r="E123">
        <v>1</v>
      </c>
      <c r="F123">
        <v>1</v>
      </c>
      <c r="G123">
        <v>1</v>
      </c>
      <c r="H123">
        <v>1</v>
      </c>
      <c r="I123" t="s">
        <v>367</v>
      </c>
      <c r="J123" t="s">
        <v>3</v>
      </c>
      <c r="K123" t="s">
        <v>368</v>
      </c>
      <c r="L123">
        <v>1191</v>
      </c>
      <c r="N123">
        <v>1013</v>
      </c>
      <c r="O123" t="s">
        <v>295</v>
      </c>
      <c r="P123" t="s">
        <v>295</v>
      </c>
      <c r="Q123">
        <v>1</v>
      </c>
      <c r="W123">
        <v>0</v>
      </c>
      <c r="X123">
        <v>-1081351934</v>
      </c>
      <c r="Y123">
        <v>11.8</v>
      </c>
      <c r="AA123">
        <v>0</v>
      </c>
      <c r="AB123">
        <v>0</v>
      </c>
      <c r="AC123">
        <v>0</v>
      </c>
      <c r="AD123">
        <v>9.4</v>
      </c>
      <c r="AE123">
        <v>0</v>
      </c>
      <c r="AF123">
        <v>0</v>
      </c>
      <c r="AG123">
        <v>0</v>
      </c>
      <c r="AH123">
        <v>9.4</v>
      </c>
      <c r="AI123">
        <v>1</v>
      </c>
      <c r="AJ123">
        <v>1</v>
      </c>
      <c r="AK123">
        <v>1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11.8</v>
      </c>
      <c r="AU123" t="s">
        <v>3</v>
      </c>
      <c r="AV123">
        <v>1</v>
      </c>
      <c r="AW123">
        <v>2</v>
      </c>
      <c r="AX123">
        <v>34576039</v>
      </c>
      <c r="AY123">
        <v>1</v>
      </c>
      <c r="AZ123">
        <v>0</v>
      </c>
      <c r="BA123">
        <v>165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Y123*Source!I58</f>
        <v>5.3100000000000005</v>
      </c>
      <c r="CY123">
        <f>AD123</f>
        <v>9.4</v>
      </c>
      <c r="CZ123">
        <f>AH123</f>
        <v>9.4</v>
      </c>
      <c r="DA123">
        <f>AL123</f>
        <v>1</v>
      </c>
      <c r="DB123">
        <v>0</v>
      </c>
    </row>
    <row r="124" spans="1:106" x14ac:dyDescent="0.2">
      <c r="A124">
        <f>ROW(Source!A58)</f>
        <v>58</v>
      </c>
      <c r="B124">
        <v>34575810</v>
      </c>
      <c r="C124">
        <v>34576033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296</v>
      </c>
      <c r="J124" t="s">
        <v>3</v>
      </c>
      <c r="K124" t="s">
        <v>297</v>
      </c>
      <c r="L124">
        <v>1191</v>
      </c>
      <c r="N124">
        <v>1013</v>
      </c>
      <c r="O124" t="s">
        <v>295</v>
      </c>
      <c r="P124" t="s">
        <v>295</v>
      </c>
      <c r="Q124">
        <v>1</v>
      </c>
      <c r="W124">
        <v>0</v>
      </c>
      <c r="X124">
        <v>-1417349443</v>
      </c>
      <c r="Y124">
        <v>0.6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1</v>
      </c>
      <c r="AJ124">
        <v>1</v>
      </c>
      <c r="AK124">
        <v>1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0.6</v>
      </c>
      <c r="AU124" t="s">
        <v>3</v>
      </c>
      <c r="AV124">
        <v>2</v>
      </c>
      <c r="AW124">
        <v>2</v>
      </c>
      <c r="AX124">
        <v>34576040</v>
      </c>
      <c r="AY124">
        <v>1</v>
      </c>
      <c r="AZ124">
        <v>0</v>
      </c>
      <c r="BA124">
        <v>166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Y124*Source!I58</f>
        <v>0.27</v>
      </c>
      <c r="CY124">
        <f>AD124</f>
        <v>0</v>
      </c>
      <c r="CZ124">
        <f>AH124</f>
        <v>0</v>
      </c>
      <c r="DA124">
        <f>AL124</f>
        <v>1</v>
      </c>
      <c r="DB124">
        <v>0</v>
      </c>
    </row>
    <row r="125" spans="1:106" x14ac:dyDescent="0.2">
      <c r="A125">
        <f>ROW(Source!A58)</f>
        <v>58</v>
      </c>
      <c r="B125">
        <v>34575810</v>
      </c>
      <c r="C125">
        <v>34576033</v>
      </c>
      <c r="D125">
        <v>31526753</v>
      </c>
      <c r="E125">
        <v>1</v>
      </c>
      <c r="F125">
        <v>1</v>
      </c>
      <c r="G125">
        <v>1</v>
      </c>
      <c r="H125">
        <v>2</v>
      </c>
      <c r="I125" t="s">
        <v>329</v>
      </c>
      <c r="J125" t="s">
        <v>330</v>
      </c>
      <c r="K125" t="s">
        <v>331</v>
      </c>
      <c r="L125">
        <v>1368</v>
      </c>
      <c r="N125">
        <v>1011</v>
      </c>
      <c r="O125" t="s">
        <v>301</v>
      </c>
      <c r="P125" t="s">
        <v>301</v>
      </c>
      <c r="Q125">
        <v>1</v>
      </c>
      <c r="W125">
        <v>0</v>
      </c>
      <c r="X125">
        <v>-1718674368</v>
      </c>
      <c r="Y125">
        <v>0.3</v>
      </c>
      <c r="AA125">
        <v>0</v>
      </c>
      <c r="AB125">
        <v>111.99</v>
      </c>
      <c r="AC125">
        <v>13.5</v>
      </c>
      <c r="AD125">
        <v>0</v>
      </c>
      <c r="AE125">
        <v>0</v>
      </c>
      <c r="AF125">
        <v>111.99</v>
      </c>
      <c r="AG125">
        <v>13.5</v>
      </c>
      <c r="AH125">
        <v>0</v>
      </c>
      <c r="AI125">
        <v>1</v>
      </c>
      <c r="AJ125">
        <v>1</v>
      </c>
      <c r="AK125">
        <v>1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0.3</v>
      </c>
      <c r="AU125" t="s">
        <v>3</v>
      </c>
      <c r="AV125">
        <v>0</v>
      </c>
      <c r="AW125">
        <v>2</v>
      </c>
      <c r="AX125">
        <v>34576041</v>
      </c>
      <c r="AY125">
        <v>1</v>
      </c>
      <c r="AZ125">
        <v>0</v>
      </c>
      <c r="BA125">
        <v>167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Y125*Source!I58</f>
        <v>0.13500000000000001</v>
      </c>
      <c r="CY125">
        <f>AB125</f>
        <v>111.99</v>
      </c>
      <c r="CZ125">
        <f>AF125</f>
        <v>111.99</v>
      </c>
      <c r="DA125">
        <f>AJ125</f>
        <v>1</v>
      </c>
      <c r="DB125">
        <v>0</v>
      </c>
    </row>
    <row r="126" spans="1:106" x14ac:dyDescent="0.2">
      <c r="A126">
        <f>ROW(Source!A58)</f>
        <v>58</v>
      </c>
      <c r="B126">
        <v>34575810</v>
      </c>
      <c r="C126">
        <v>34576033</v>
      </c>
      <c r="D126">
        <v>31528142</v>
      </c>
      <c r="E126">
        <v>1</v>
      </c>
      <c r="F126">
        <v>1</v>
      </c>
      <c r="G126">
        <v>1</v>
      </c>
      <c r="H126">
        <v>2</v>
      </c>
      <c r="I126" t="s">
        <v>324</v>
      </c>
      <c r="J126" t="s">
        <v>325</v>
      </c>
      <c r="K126" t="s">
        <v>326</v>
      </c>
      <c r="L126">
        <v>1368</v>
      </c>
      <c r="N126">
        <v>1011</v>
      </c>
      <c r="O126" t="s">
        <v>301</v>
      </c>
      <c r="P126" t="s">
        <v>301</v>
      </c>
      <c r="Q126">
        <v>1</v>
      </c>
      <c r="W126">
        <v>0</v>
      </c>
      <c r="X126">
        <v>1372534845</v>
      </c>
      <c r="Y126">
        <v>0.3</v>
      </c>
      <c r="AA126">
        <v>0</v>
      </c>
      <c r="AB126">
        <v>65.709999999999994</v>
      </c>
      <c r="AC126">
        <v>11.6</v>
      </c>
      <c r="AD126">
        <v>0</v>
      </c>
      <c r="AE126">
        <v>0</v>
      </c>
      <c r="AF126">
        <v>65.709999999999994</v>
      </c>
      <c r="AG126">
        <v>11.6</v>
      </c>
      <c r="AH126">
        <v>0</v>
      </c>
      <c r="AI126">
        <v>1</v>
      </c>
      <c r="AJ126">
        <v>1</v>
      </c>
      <c r="AK126">
        <v>1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0.3</v>
      </c>
      <c r="AU126" t="s">
        <v>3</v>
      </c>
      <c r="AV126">
        <v>0</v>
      </c>
      <c r="AW126">
        <v>2</v>
      </c>
      <c r="AX126">
        <v>34576042</v>
      </c>
      <c r="AY126">
        <v>1</v>
      </c>
      <c r="AZ126">
        <v>0</v>
      </c>
      <c r="BA126">
        <v>168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Y126*Source!I58</f>
        <v>0.13500000000000001</v>
      </c>
      <c r="CY126">
        <f>AB126</f>
        <v>65.709999999999994</v>
      </c>
      <c r="CZ126">
        <f>AF126</f>
        <v>65.709999999999994</v>
      </c>
      <c r="DA126">
        <f>AJ126</f>
        <v>1</v>
      </c>
      <c r="DB126">
        <v>0</v>
      </c>
    </row>
    <row r="127" spans="1:106" x14ac:dyDescent="0.2">
      <c r="A127">
        <f>ROW(Source!A58)</f>
        <v>58</v>
      </c>
      <c r="B127">
        <v>34575810</v>
      </c>
      <c r="C127">
        <v>34576033</v>
      </c>
      <c r="D127">
        <v>31528446</v>
      </c>
      <c r="E127">
        <v>1</v>
      </c>
      <c r="F127">
        <v>1</v>
      </c>
      <c r="G127">
        <v>1</v>
      </c>
      <c r="H127">
        <v>2</v>
      </c>
      <c r="I127" t="s">
        <v>332</v>
      </c>
      <c r="J127" t="s">
        <v>333</v>
      </c>
      <c r="K127" t="s">
        <v>334</v>
      </c>
      <c r="L127">
        <v>1368</v>
      </c>
      <c r="N127">
        <v>1011</v>
      </c>
      <c r="O127" t="s">
        <v>301</v>
      </c>
      <c r="P127" t="s">
        <v>301</v>
      </c>
      <c r="Q127">
        <v>1</v>
      </c>
      <c r="W127">
        <v>0</v>
      </c>
      <c r="X127">
        <v>-353815937</v>
      </c>
      <c r="Y127">
        <v>1.75</v>
      </c>
      <c r="AA127">
        <v>0</v>
      </c>
      <c r="AB127">
        <v>8.1</v>
      </c>
      <c r="AC127">
        <v>0</v>
      </c>
      <c r="AD127">
        <v>0</v>
      </c>
      <c r="AE127">
        <v>0</v>
      </c>
      <c r="AF127">
        <v>8.1</v>
      </c>
      <c r="AG127">
        <v>0</v>
      </c>
      <c r="AH127">
        <v>0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1.75</v>
      </c>
      <c r="AU127" t="s">
        <v>3</v>
      </c>
      <c r="AV127">
        <v>0</v>
      </c>
      <c r="AW127">
        <v>2</v>
      </c>
      <c r="AX127">
        <v>34576043</v>
      </c>
      <c r="AY127">
        <v>1</v>
      </c>
      <c r="AZ127">
        <v>0</v>
      </c>
      <c r="BA127">
        <v>169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0.78749999999999998</v>
      </c>
      <c r="CY127">
        <f>AB127</f>
        <v>8.1</v>
      </c>
      <c r="CZ127">
        <f>AF127</f>
        <v>8.1</v>
      </c>
      <c r="DA127">
        <f>AJ127</f>
        <v>1</v>
      </c>
      <c r="DB127">
        <v>0</v>
      </c>
    </row>
    <row r="128" spans="1:106" x14ac:dyDescent="0.2">
      <c r="A128">
        <f>ROW(Source!A59)</f>
        <v>59</v>
      </c>
      <c r="B128">
        <v>34575811</v>
      </c>
      <c r="C128">
        <v>34576033</v>
      </c>
      <c r="D128">
        <v>31709494</v>
      </c>
      <c r="E128">
        <v>1</v>
      </c>
      <c r="F128">
        <v>1</v>
      </c>
      <c r="G128">
        <v>1</v>
      </c>
      <c r="H128">
        <v>1</v>
      </c>
      <c r="I128" t="s">
        <v>367</v>
      </c>
      <c r="J128" t="s">
        <v>3</v>
      </c>
      <c r="K128" t="s">
        <v>368</v>
      </c>
      <c r="L128">
        <v>1191</v>
      </c>
      <c r="N128">
        <v>1013</v>
      </c>
      <c r="O128" t="s">
        <v>295</v>
      </c>
      <c r="P128" t="s">
        <v>295</v>
      </c>
      <c r="Q128">
        <v>1</v>
      </c>
      <c r="W128">
        <v>0</v>
      </c>
      <c r="X128">
        <v>-1081351934</v>
      </c>
      <c r="Y128">
        <v>11.8</v>
      </c>
      <c r="AA128">
        <v>0</v>
      </c>
      <c r="AB128">
        <v>0</v>
      </c>
      <c r="AC128">
        <v>0</v>
      </c>
      <c r="AD128">
        <v>172.02</v>
      </c>
      <c r="AE128">
        <v>0</v>
      </c>
      <c r="AF128">
        <v>0</v>
      </c>
      <c r="AG128">
        <v>0</v>
      </c>
      <c r="AH128">
        <v>9.4</v>
      </c>
      <c r="AI128">
        <v>1</v>
      </c>
      <c r="AJ128">
        <v>1</v>
      </c>
      <c r="AK128">
        <v>1</v>
      </c>
      <c r="AL128">
        <v>18.3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11.8</v>
      </c>
      <c r="AU128" t="s">
        <v>3</v>
      </c>
      <c r="AV128">
        <v>1</v>
      </c>
      <c r="AW128">
        <v>2</v>
      </c>
      <c r="AX128">
        <v>34576039</v>
      </c>
      <c r="AY128">
        <v>1</v>
      </c>
      <c r="AZ128">
        <v>0</v>
      </c>
      <c r="BA128">
        <v>173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Y128*Source!I59</f>
        <v>5.3100000000000005</v>
      </c>
      <c r="CY128">
        <f>AD128</f>
        <v>172.02</v>
      </c>
      <c r="CZ128">
        <f>AH128</f>
        <v>9.4</v>
      </c>
      <c r="DA128">
        <f>AL128</f>
        <v>18.3</v>
      </c>
      <c r="DB128">
        <v>0</v>
      </c>
    </row>
    <row r="129" spans="1:106" x14ac:dyDescent="0.2">
      <c r="A129">
        <f>ROW(Source!A59)</f>
        <v>59</v>
      </c>
      <c r="B129">
        <v>34575811</v>
      </c>
      <c r="C129">
        <v>34576033</v>
      </c>
      <c r="D129">
        <v>31709492</v>
      </c>
      <c r="E129">
        <v>1</v>
      </c>
      <c r="F129">
        <v>1</v>
      </c>
      <c r="G129">
        <v>1</v>
      </c>
      <c r="H129">
        <v>1</v>
      </c>
      <c r="I129" t="s">
        <v>296</v>
      </c>
      <c r="J129" t="s">
        <v>3</v>
      </c>
      <c r="K129" t="s">
        <v>297</v>
      </c>
      <c r="L129">
        <v>1191</v>
      </c>
      <c r="N129">
        <v>1013</v>
      </c>
      <c r="O129" t="s">
        <v>295</v>
      </c>
      <c r="P129" t="s">
        <v>295</v>
      </c>
      <c r="Q129">
        <v>1</v>
      </c>
      <c r="W129">
        <v>0</v>
      </c>
      <c r="X129">
        <v>-1417349443</v>
      </c>
      <c r="Y129">
        <v>0.6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1</v>
      </c>
      <c r="AJ129">
        <v>1</v>
      </c>
      <c r="AK129">
        <v>18.3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0.6</v>
      </c>
      <c r="AU129" t="s">
        <v>3</v>
      </c>
      <c r="AV129">
        <v>2</v>
      </c>
      <c r="AW129">
        <v>2</v>
      </c>
      <c r="AX129">
        <v>34576040</v>
      </c>
      <c r="AY129">
        <v>1</v>
      </c>
      <c r="AZ129">
        <v>0</v>
      </c>
      <c r="BA129">
        <v>174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Y129*Source!I59</f>
        <v>0.27</v>
      </c>
      <c r="CY129">
        <f>AD129</f>
        <v>0</v>
      </c>
      <c r="CZ129">
        <f>AH129</f>
        <v>0</v>
      </c>
      <c r="DA129">
        <f>AL129</f>
        <v>1</v>
      </c>
      <c r="DB129">
        <v>0</v>
      </c>
    </row>
    <row r="130" spans="1:106" x14ac:dyDescent="0.2">
      <c r="A130">
        <f>ROW(Source!A59)</f>
        <v>59</v>
      </c>
      <c r="B130">
        <v>34575811</v>
      </c>
      <c r="C130">
        <v>34576033</v>
      </c>
      <c r="D130">
        <v>31526753</v>
      </c>
      <c r="E130">
        <v>1</v>
      </c>
      <c r="F130">
        <v>1</v>
      </c>
      <c r="G130">
        <v>1</v>
      </c>
      <c r="H130">
        <v>2</v>
      </c>
      <c r="I130" t="s">
        <v>329</v>
      </c>
      <c r="J130" t="s">
        <v>330</v>
      </c>
      <c r="K130" t="s">
        <v>331</v>
      </c>
      <c r="L130">
        <v>1368</v>
      </c>
      <c r="N130">
        <v>1011</v>
      </c>
      <c r="O130" t="s">
        <v>301</v>
      </c>
      <c r="P130" t="s">
        <v>301</v>
      </c>
      <c r="Q130">
        <v>1</v>
      </c>
      <c r="W130">
        <v>0</v>
      </c>
      <c r="X130">
        <v>-1718674368</v>
      </c>
      <c r="Y130">
        <v>0.3</v>
      </c>
      <c r="AA130">
        <v>0</v>
      </c>
      <c r="AB130">
        <v>1399.88</v>
      </c>
      <c r="AC130">
        <v>247.05</v>
      </c>
      <c r="AD130">
        <v>0</v>
      </c>
      <c r="AE130">
        <v>0</v>
      </c>
      <c r="AF130">
        <v>111.99</v>
      </c>
      <c r="AG130">
        <v>13.5</v>
      </c>
      <c r="AH130">
        <v>0</v>
      </c>
      <c r="AI130">
        <v>1</v>
      </c>
      <c r="AJ130">
        <v>12.5</v>
      </c>
      <c r="AK130">
        <v>18.3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34576041</v>
      </c>
      <c r="AY130">
        <v>1</v>
      </c>
      <c r="AZ130">
        <v>0</v>
      </c>
      <c r="BA130">
        <v>175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Y130*Source!I59</f>
        <v>0.13500000000000001</v>
      </c>
      <c r="CY130">
        <f>AB130</f>
        <v>1399.88</v>
      </c>
      <c r="CZ130">
        <f>AF130</f>
        <v>111.99</v>
      </c>
      <c r="DA130">
        <f>AJ130</f>
        <v>12.5</v>
      </c>
      <c r="DB130">
        <v>0</v>
      </c>
    </row>
    <row r="131" spans="1:106" x14ac:dyDescent="0.2">
      <c r="A131">
        <f>ROW(Source!A59)</f>
        <v>59</v>
      </c>
      <c r="B131">
        <v>34575811</v>
      </c>
      <c r="C131">
        <v>34576033</v>
      </c>
      <c r="D131">
        <v>31528142</v>
      </c>
      <c r="E131">
        <v>1</v>
      </c>
      <c r="F131">
        <v>1</v>
      </c>
      <c r="G131">
        <v>1</v>
      </c>
      <c r="H131">
        <v>2</v>
      </c>
      <c r="I131" t="s">
        <v>324</v>
      </c>
      <c r="J131" t="s">
        <v>325</v>
      </c>
      <c r="K131" t="s">
        <v>326</v>
      </c>
      <c r="L131">
        <v>1368</v>
      </c>
      <c r="N131">
        <v>1011</v>
      </c>
      <c r="O131" t="s">
        <v>301</v>
      </c>
      <c r="P131" t="s">
        <v>301</v>
      </c>
      <c r="Q131">
        <v>1</v>
      </c>
      <c r="W131">
        <v>0</v>
      </c>
      <c r="X131">
        <v>1372534845</v>
      </c>
      <c r="Y131">
        <v>0.3</v>
      </c>
      <c r="AA131">
        <v>0</v>
      </c>
      <c r="AB131">
        <v>821.38</v>
      </c>
      <c r="AC131">
        <v>212.28</v>
      </c>
      <c r="AD131">
        <v>0</v>
      </c>
      <c r="AE131">
        <v>0</v>
      </c>
      <c r="AF131">
        <v>65.709999999999994</v>
      </c>
      <c r="AG131">
        <v>11.6</v>
      </c>
      <c r="AH131">
        <v>0</v>
      </c>
      <c r="AI131">
        <v>1</v>
      </c>
      <c r="AJ131">
        <v>12.5</v>
      </c>
      <c r="AK131">
        <v>18.3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0.3</v>
      </c>
      <c r="AU131" t="s">
        <v>3</v>
      </c>
      <c r="AV131">
        <v>0</v>
      </c>
      <c r="AW131">
        <v>2</v>
      </c>
      <c r="AX131">
        <v>34576042</v>
      </c>
      <c r="AY131">
        <v>1</v>
      </c>
      <c r="AZ131">
        <v>0</v>
      </c>
      <c r="BA131">
        <v>176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Y131*Source!I59</f>
        <v>0.13500000000000001</v>
      </c>
      <c r="CY131">
        <f>AB131</f>
        <v>821.38</v>
      </c>
      <c r="CZ131">
        <f>AF131</f>
        <v>65.709999999999994</v>
      </c>
      <c r="DA131">
        <f>AJ131</f>
        <v>12.5</v>
      </c>
      <c r="DB131">
        <v>0</v>
      </c>
    </row>
    <row r="132" spans="1:106" x14ac:dyDescent="0.2">
      <c r="A132">
        <f>ROW(Source!A59)</f>
        <v>59</v>
      </c>
      <c r="B132">
        <v>34575811</v>
      </c>
      <c r="C132">
        <v>34576033</v>
      </c>
      <c r="D132">
        <v>31528446</v>
      </c>
      <c r="E132">
        <v>1</v>
      </c>
      <c r="F132">
        <v>1</v>
      </c>
      <c r="G132">
        <v>1</v>
      </c>
      <c r="H132">
        <v>2</v>
      </c>
      <c r="I132" t="s">
        <v>332</v>
      </c>
      <c r="J132" t="s">
        <v>333</v>
      </c>
      <c r="K132" t="s">
        <v>334</v>
      </c>
      <c r="L132">
        <v>1368</v>
      </c>
      <c r="N132">
        <v>1011</v>
      </c>
      <c r="O132" t="s">
        <v>301</v>
      </c>
      <c r="P132" t="s">
        <v>301</v>
      </c>
      <c r="Q132">
        <v>1</v>
      </c>
      <c r="W132">
        <v>0</v>
      </c>
      <c r="X132">
        <v>-353815937</v>
      </c>
      <c r="Y132">
        <v>1.75</v>
      </c>
      <c r="AA132">
        <v>0</v>
      </c>
      <c r="AB132">
        <v>101.25</v>
      </c>
      <c r="AC132">
        <v>0</v>
      </c>
      <c r="AD132">
        <v>0</v>
      </c>
      <c r="AE132">
        <v>0</v>
      </c>
      <c r="AF132">
        <v>8.1</v>
      </c>
      <c r="AG132">
        <v>0</v>
      </c>
      <c r="AH132">
        <v>0</v>
      </c>
      <c r="AI132">
        <v>1</v>
      </c>
      <c r="AJ132">
        <v>12.5</v>
      </c>
      <c r="AK132">
        <v>18.3</v>
      </c>
      <c r="AL132">
        <v>1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1.75</v>
      </c>
      <c r="AU132" t="s">
        <v>3</v>
      </c>
      <c r="AV132">
        <v>0</v>
      </c>
      <c r="AW132">
        <v>2</v>
      </c>
      <c r="AX132">
        <v>34576043</v>
      </c>
      <c r="AY132">
        <v>1</v>
      </c>
      <c r="AZ132">
        <v>0</v>
      </c>
      <c r="BA132">
        <v>177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0.78749999999999998</v>
      </c>
      <c r="CY132">
        <f>AB132</f>
        <v>101.25</v>
      </c>
      <c r="CZ132">
        <f>AF132</f>
        <v>8.1</v>
      </c>
      <c r="DA132">
        <f>AJ132</f>
        <v>12.5</v>
      </c>
      <c r="DB132">
        <v>0</v>
      </c>
    </row>
    <row r="133" spans="1:106" x14ac:dyDescent="0.2">
      <c r="A133">
        <f>ROW(Source!A60)</f>
        <v>60</v>
      </c>
      <c r="B133">
        <v>34575810</v>
      </c>
      <c r="C133">
        <v>34576047</v>
      </c>
      <c r="D133">
        <v>32163326</v>
      </c>
      <c r="E133">
        <v>1</v>
      </c>
      <c r="F133">
        <v>1</v>
      </c>
      <c r="G133">
        <v>1</v>
      </c>
      <c r="H133">
        <v>1</v>
      </c>
      <c r="I133" t="s">
        <v>369</v>
      </c>
      <c r="J133" t="s">
        <v>3</v>
      </c>
      <c r="K133" t="s">
        <v>370</v>
      </c>
      <c r="L133">
        <v>1191</v>
      </c>
      <c r="N133">
        <v>1013</v>
      </c>
      <c r="O133" t="s">
        <v>295</v>
      </c>
      <c r="P133" t="s">
        <v>295</v>
      </c>
      <c r="Q133">
        <v>1</v>
      </c>
      <c r="W133">
        <v>0</v>
      </c>
      <c r="X133">
        <v>-1309109184</v>
      </c>
      <c r="Y133">
        <v>9</v>
      </c>
      <c r="AA133">
        <v>0</v>
      </c>
      <c r="AB133">
        <v>0</v>
      </c>
      <c r="AC133">
        <v>0</v>
      </c>
      <c r="AD133">
        <v>9.17</v>
      </c>
      <c r="AE133">
        <v>0</v>
      </c>
      <c r="AF133">
        <v>0</v>
      </c>
      <c r="AG133">
        <v>0</v>
      </c>
      <c r="AH133">
        <v>9.17</v>
      </c>
      <c r="AI133">
        <v>1</v>
      </c>
      <c r="AJ133">
        <v>1</v>
      </c>
      <c r="AK133">
        <v>1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9</v>
      </c>
      <c r="AU133" t="s">
        <v>3</v>
      </c>
      <c r="AV133">
        <v>1</v>
      </c>
      <c r="AW133">
        <v>2</v>
      </c>
      <c r="AX133">
        <v>34576050</v>
      </c>
      <c r="AY133">
        <v>1</v>
      </c>
      <c r="AZ133">
        <v>0</v>
      </c>
      <c r="BA133">
        <v>181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Y133*Source!I60</f>
        <v>9</v>
      </c>
      <c r="CY133">
        <f t="shared" ref="CY133:CY144" si="6">AD133</f>
        <v>9.17</v>
      </c>
      <c r="CZ133">
        <f t="shared" ref="CZ133:CZ144" si="7">AH133</f>
        <v>9.17</v>
      </c>
      <c r="DA133">
        <f t="shared" ref="DA133:DA144" si="8">AL133</f>
        <v>1</v>
      </c>
      <c r="DB133">
        <v>0</v>
      </c>
    </row>
    <row r="134" spans="1:106" x14ac:dyDescent="0.2">
      <c r="A134">
        <f>ROW(Source!A60)</f>
        <v>60</v>
      </c>
      <c r="B134">
        <v>34575810</v>
      </c>
      <c r="C134">
        <v>34576047</v>
      </c>
      <c r="D134">
        <v>32163328</v>
      </c>
      <c r="E134">
        <v>1</v>
      </c>
      <c r="F134">
        <v>1</v>
      </c>
      <c r="G134">
        <v>1</v>
      </c>
      <c r="H134">
        <v>1</v>
      </c>
      <c r="I134" t="s">
        <v>371</v>
      </c>
      <c r="J134" t="s">
        <v>3</v>
      </c>
      <c r="K134" t="s">
        <v>372</v>
      </c>
      <c r="L134">
        <v>1191</v>
      </c>
      <c r="N134">
        <v>1013</v>
      </c>
      <c r="O134" t="s">
        <v>295</v>
      </c>
      <c r="P134" t="s">
        <v>295</v>
      </c>
      <c r="Q134">
        <v>1</v>
      </c>
      <c r="W134">
        <v>0</v>
      </c>
      <c r="X134">
        <v>-876358395</v>
      </c>
      <c r="Y134">
        <v>13.5</v>
      </c>
      <c r="AA134">
        <v>0</v>
      </c>
      <c r="AB134">
        <v>0</v>
      </c>
      <c r="AC134">
        <v>0</v>
      </c>
      <c r="AD134">
        <v>15.49</v>
      </c>
      <c r="AE134">
        <v>0</v>
      </c>
      <c r="AF134">
        <v>0</v>
      </c>
      <c r="AG134">
        <v>0</v>
      </c>
      <c r="AH134">
        <v>15.49</v>
      </c>
      <c r="AI134">
        <v>1</v>
      </c>
      <c r="AJ134">
        <v>1</v>
      </c>
      <c r="AK134">
        <v>1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13.5</v>
      </c>
      <c r="AU134" t="s">
        <v>3</v>
      </c>
      <c r="AV134">
        <v>1</v>
      </c>
      <c r="AW134">
        <v>2</v>
      </c>
      <c r="AX134">
        <v>34576051</v>
      </c>
      <c r="AY134">
        <v>1</v>
      </c>
      <c r="AZ134">
        <v>0</v>
      </c>
      <c r="BA134">
        <v>182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Y134*Source!I60</f>
        <v>13.5</v>
      </c>
      <c r="CY134">
        <f t="shared" si="6"/>
        <v>15.49</v>
      </c>
      <c r="CZ134">
        <f t="shared" si="7"/>
        <v>15.49</v>
      </c>
      <c r="DA134">
        <f t="shared" si="8"/>
        <v>1</v>
      </c>
      <c r="DB134">
        <v>0</v>
      </c>
    </row>
    <row r="135" spans="1:106" x14ac:dyDescent="0.2">
      <c r="A135">
        <f>ROW(Source!A61)</f>
        <v>61</v>
      </c>
      <c r="B135">
        <v>34575811</v>
      </c>
      <c r="C135">
        <v>34576047</v>
      </c>
      <c r="D135">
        <v>32163326</v>
      </c>
      <c r="E135">
        <v>1</v>
      </c>
      <c r="F135">
        <v>1</v>
      </c>
      <c r="G135">
        <v>1</v>
      </c>
      <c r="H135">
        <v>1</v>
      </c>
      <c r="I135" t="s">
        <v>369</v>
      </c>
      <c r="J135" t="s">
        <v>3</v>
      </c>
      <c r="K135" t="s">
        <v>370</v>
      </c>
      <c r="L135">
        <v>1191</v>
      </c>
      <c r="N135">
        <v>1013</v>
      </c>
      <c r="O135" t="s">
        <v>295</v>
      </c>
      <c r="P135" t="s">
        <v>295</v>
      </c>
      <c r="Q135">
        <v>1</v>
      </c>
      <c r="W135">
        <v>0</v>
      </c>
      <c r="X135">
        <v>-1309109184</v>
      </c>
      <c r="Y135">
        <v>9</v>
      </c>
      <c r="AA135">
        <v>0</v>
      </c>
      <c r="AB135">
        <v>0</v>
      </c>
      <c r="AC135">
        <v>0</v>
      </c>
      <c r="AD135">
        <v>167.81</v>
      </c>
      <c r="AE135">
        <v>0</v>
      </c>
      <c r="AF135">
        <v>0</v>
      </c>
      <c r="AG135">
        <v>0</v>
      </c>
      <c r="AH135">
        <v>9.17</v>
      </c>
      <c r="AI135">
        <v>1</v>
      </c>
      <c r="AJ135">
        <v>1</v>
      </c>
      <c r="AK135">
        <v>1</v>
      </c>
      <c r="AL135">
        <v>18.3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9</v>
      </c>
      <c r="AU135" t="s">
        <v>3</v>
      </c>
      <c r="AV135">
        <v>1</v>
      </c>
      <c r="AW135">
        <v>2</v>
      </c>
      <c r="AX135">
        <v>34576050</v>
      </c>
      <c r="AY135">
        <v>1</v>
      </c>
      <c r="AZ135">
        <v>0</v>
      </c>
      <c r="BA135">
        <v>183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Y135*Source!I61</f>
        <v>9</v>
      </c>
      <c r="CY135">
        <f t="shared" si="6"/>
        <v>167.81</v>
      </c>
      <c r="CZ135">
        <f t="shared" si="7"/>
        <v>9.17</v>
      </c>
      <c r="DA135">
        <f t="shared" si="8"/>
        <v>18.3</v>
      </c>
      <c r="DB135">
        <v>0</v>
      </c>
    </row>
    <row r="136" spans="1:106" x14ac:dyDescent="0.2">
      <c r="A136">
        <f>ROW(Source!A61)</f>
        <v>61</v>
      </c>
      <c r="B136">
        <v>34575811</v>
      </c>
      <c r="C136">
        <v>34576047</v>
      </c>
      <c r="D136">
        <v>32163328</v>
      </c>
      <c r="E136">
        <v>1</v>
      </c>
      <c r="F136">
        <v>1</v>
      </c>
      <c r="G136">
        <v>1</v>
      </c>
      <c r="H136">
        <v>1</v>
      </c>
      <c r="I136" t="s">
        <v>371</v>
      </c>
      <c r="J136" t="s">
        <v>3</v>
      </c>
      <c r="K136" t="s">
        <v>372</v>
      </c>
      <c r="L136">
        <v>1191</v>
      </c>
      <c r="N136">
        <v>1013</v>
      </c>
      <c r="O136" t="s">
        <v>295</v>
      </c>
      <c r="P136" t="s">
        <v>295</v>
      </c>
      <c r="Q136">
        <v>1</v>
      </c>
      <c r="W136">
        <v>0</v>
      </c>
      <c r="X136">
        <v>-876358395</v>
      </c>
      <c r="Y136">
        <v>13.5</v>
      </c>
      <c r="AA136">
        <v>0</v>
      </c>
      <c r="AB136">
        <v>0</v>
      </c>
      <c r="AC136">
        <v>0</v>
      </c>
      <c r="AD136">
        <v>283.47000000000003</v>
      </c>
      <c r="AE136">
        <v>0</v>
      </c>
      <c r="AF136">
        <v>0</v>
      </c>
      <c r="AG136">
        <v>0</v>
      </c>
      <c r="AH136">
        <v>15.49</v>
      </c>
      <c r="AI136">
        <v>1</v>
      </c>
      <c r="AJ136">
        <v>1</v>
      </c>
      <c r="AK136">
        <v>1</v>
      </c>
      <c r="AL136">
        <v>18.3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13.5</v>
      </c>
      <c r="AU136" t="s">
        <v>3</v>
      </c>
      <c r="AV136">
        <v>1</v>
      </c>
      <c r="AW136">
        <v>2</v>
      </c>
      <c r="AX136">
        <v>34576051</v>
      </c>
      <c r="AY136">
        <v>1</v>
      </c>
      <c r="AZ136">
        <v>0</v>
      </c>
      <c r="BA136">
        <v>184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Y136*Source!I61</f>
        <v>13.5</v>
      </c>
      <c r="CY136">
        <f t="shared" si="6"/>
        <v>283.47000000000003</v>
      </c>
      <c r="CZ136">
        <f t="shared" si="7"/>
        <v>15.49</v>
      </c>
      <c r="DA136">
        <f t="shared" si="8"/>
        <v>18.3</v>
      </c>
      <c r="DB136">
        <v>0</v>
      </c>
    </row>
    <row r="137" spans="1:106" x14ac:dyDescent="0.2">
      <c r="A137">
        <f>ROW(Source!A62)</f>
        <v>62</v>
      </c>
      <c r="B137">
        <v>34575810</v>
      </c>
      <c r="C137">
        <v>34576052</v>
      </c>
      <c r="D137">
        <v>32164293</v>
      </c>
      <c r="E137">
        <v>1</v>
      </c>
      <c r="F137">
        <v>1</v>
      </c>
      <c r="G137">
        <v>1</v>
      </c>
      <c r="H137">
        <v>1</v>
      </c>
      <c r="I137" t="s">
        <v>373</v>
      </c>
      <c r="J137" t="s">
        <v>3</v>
      </c>
      <c r="K137" t="s">
        <v>374</v>
      </c>
      <c r="L137">
        <v>1191</v>
      </c>
      <c r="N137">
        <v>1013</v>
      </c>
      <c r="O137" t="s">
        <v>295</v>
      </c>
      <c r="P137" t="s">
        <v>295</v>
      </c>
      <c r="Q137">
        <v>1</v>
      </c>
      <c r="W137">
        <v>0</v>
      </c>
      <c r="X137">
        <v>-1166887252</v>
      </c>
      <c r="Y137">
        <v>0.81</v>
      </c>
      <c r="AA137">
        <v>0</v>
      </c>
      <c r="AB137">
        <v>0</v>
      </c>
      <c r="AC137">
        <v>0</v>
      </c>
      <c r="AD137">
        <v>12.92</v>
      </c>
      <c r="AE137">
        <v>0</v>
      </c>
      <c r="AF137">
        <v>0</v>
      </c>
      <c r="AG137">
        <v>0</v>
      </c>
      <c r="AH137">
        <v>12.92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0.81</v>
      </c>
      <c r="AU137" t="s">
        <v>3</v>
      </c>
      <c r="AV137">
        <v>1</v>
      </c>
      <c r="AW137">
        <v>2</v>
      </c>
      <c r="AX137">
        <v>34576055</v>
      </c>
      <c r="AY137">
        <v>1</v>
      </c>
      <c r="AZ137">
        <v>0</v>
      </c>
      <c r="BA137">
        <v>185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Y137*Source!I62</f>
        <v>0.81</v>
      </c>
      <c r="CY137">
        <f t="shared" si="6"/>
        <v>12.92</v>
      </c>
      <c r="CZ137">
        <f t="shared" si="7"/>
        <v>12.92</v>
      </c>
      <c r="DA137">
        <f t="shared" si="8"/>
        <v>1</v>
      </c>
      <c r="DB137">
        <v>0</v>
      </c>
    </row>
    <row r="138" spans="1:106" x14ac:dyDescent="0.2">
      <c r="A138">
        <f>ROW(Source!A62)</f>
        <v>62</v>
      </c>
      <c r="B138">
        <v>34575810</v>
      </c>
      <c r="C138">
        <v>34576052</v>
      </c>
      <c r="D138">
        <v>32163330</v>
      </c>
      <c r="E138">
        <v>1</v>
      </c>
      <c r="F138">
        <v>1</v>
      </c>
      <c r="G138">
        <v>1</v>
      </c>
      <c r="H138">
        <v>1</v>
      </c>
      <c r="I138" t="s">
        <v>375</v>
      </c>
      <c r="J138" t="s">
        <v>3</v>
      </c>
      <c r="K138" t="s">
        <v>376</v>
      </c>
      <c r="L138">
        <v>1191</v>
      </c>
      <c r="N138">
        <v>1013</v>
      </c>
      <c r="O138" t="s">
        <v>295</v>
      </c>
      <c r="P138" t="s">
        <v>295</v>
      </c>
      <c r="Q138">
        <v>1</v>
      </c>
      <c r="W138">
        <v>0</v>
      </c>
      <c r="X138">
        <v>1776637054</v>
      </c>
      <c r="Y138">
        <v>0.81</v>
      </c>
      <c r="AA138">
        <v>0</v>
      </c>
      <c r="AB138">
        <v>0</v>
      </c>
      <c r="AC138">
        <v>0</v>
      </c>
      <c r="AD138">
        <v>12.69</v>
      </c>
      <c r="AE138">
        <v>0</v>
      </c>
      <c r="AF138">
        <v>0</v>
      </c>
      <c r="AG138">
        <v>0</v>
      </c>
      <c r="AH138">
        <v>12.69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0.81</v>
      </c>
      <c r="AU138" t="s">
        <v>3</v>
      </c>
      <c r="AV138">
        <v>1</v>
      </c>
      <c r="AW138">
        <v>2</v>
      </c>
      <c r="AX138">
        <v>34576056</v>
      </c>
      <c r="AY138">
        <v>1</v>
      </c>
      <c r="AZ138">
        <v>0</v>
      </c>
      <c r="BA138">
        <v>186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Y138*Source!I62</f>
        <v>0.81</v>
      </c>
      <c r="CY138">
        <f t="shared" si="6"/>
        <v>12.69</v>
      </c>
      <c r="CZ138">
        <f t="shared" si="7"/>
        <v>12.69</v>
      </c>
      <c r="DA138">
        <f t="shared" si="8"/>
        <v>1</v>
      </c>
      <c r="DB138">
        <v>0</v>
      </c>
    </row>
    <row r="139" spans="1:106" x14ac:dyDescent="0.2">
      <c r="A139">
        <f>ROW(Source!A63)</f>
        <v>63</v>
      </c>
      <c r="B139">
        <v>34575811</v>
      </c>
      <c r="C139">
        <v>34576052</v>
      </c>
      <c r="D139">
        <v>32164293</v>
      </c>
      <c r="E139">
        <v>1</v>
      </c>
      <c r="F139">
        <v>1</v>
      </c>
      <c r="G139">
        <v>1</v>
      </c>
      <c r="H139">
        <v>1</v>
      </c>
      <c r="I139" t="s">
        <v>373</v>
      </c>
      <c r="J139" t="s">
        <v>3</v>
      </c>
      <c r="K139" t="s">
        <v>374</v>
      </c>
      <c r="L139">
        <v>1191</v>
      </c>
      <c r="N139">
        <v>1013</v>
      </c>
      <c r="O139" t="s">
        <v>295</v>
      </c>
      <c r="P139" t="s">
        <v>295</v>
      </c>
      <c r="Q139">
        <v>1</v>
      </c>
      <c r="W139">
        <v>0</v>
      </c>
      <c r="X139">
        <v>-1166887252</v>
      </c>
      <c r="Y139">
        <v>0.81</v>
      </c>
      <c r="AA139">
        <v>0</v>
      </c>
      <c r="AB139">
        <v>0</v>
      </c>
      <c r="AC139">
        <v>0</v>
      </c>
      <c r="AD139">
        <v>236.44</v>
      </c>
      <c r="AE139">
        <v>0</v>
      </c>
      <c r="AF139">
        <v>0</v>
      </c>
      <c r="AG139">
        <v>0</v>
      </c>
      <c r="AH139">
        <v>12.92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0.81</v>
      </c>
      <c r="AU139" t="s">
        <v>3</v>
      </c>
      <c r="AV139">
        <v>1</v>
      </c>
      <c r="AW139">
        <v>2</v>
      </c>
      <c r="AX139">
        <v>34576055</v>
      </c>
      <c r="AY139">
        <v>1</v>
      </c>
      <c r="AZ139">
        <v>0</v>
      </c>
      <c r="BA139">
        <v>187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Y139*Source!I63</f>
        <v>0.81</v>
      </c>
      <c r="CY139">
        <f t="shared" si="6"/>
        <v>236.44</v>
      </c>
      <c r="CZ139">
        <f t="shared" si="7"/>
        <v>12.92</v>
      </c>
      <c r="DA139">
        <f t="shared" si="8"/>
        <v>18.3</v>
      </c>
      <c r="DB139">
        <v>0</v>
      </c>
    </row>
    <row r="140" spans="1:106" x14ac:dyDescent="0.2">
      <c r="A140">
        <f>ROW(Source!A63)</f>
        <v>63</v>
      </c>
      <c r="B140">
        <v>34575811</v>
      </c>
      <c r="C140">
        <v>34576052</v>
      </c>
      <c r="D140">
        <v>32163330</v>
      </c>
      <c r="E140">
        <v>1</v>
      </c>
      <c r="F140">
        <v>1</v>
      </c>
      <c r="G140">
        <v>1</v>
      </c>
      <c r="H140">
        <v>1</v>
      </c>
      <c r="I140" t="s">
        <v>375</v>
      </c>
      <c r="J140" t="s">
        <v>3</v>
      </c>
      <c r="K140" t="s">
        <v>376</v>
      </c>
      <c r="L140">
        <v>1191</v>
      </c>
      <c r="N140">
        <v>1013</v>
      </c>
      <c r="O140" t="s">
        <v>295</v>
      </c>
      <c r="P140" t="s">
        <v>295</v>
      </c>
      <c r="Q140">
        <v>1</v>
      </c>
      <c r="W140">
        <v>0</v>
      </c>
      <c r="X140">
        <v>1776637054</v>
      </c>
      <c r="Y140">
        <v>0.81</v>
      </c>
      <c r="AA140">
        <v>0</v>
      </c>
      <c r="AB140">
        <v>0</v>
      </c>
      <c r="AC140">
        <v>0</v>
      </c>
      <c r="AD140">
        <v>232.23</v>
      </c>
      <c r="AE140">
        <v>0</v>
      </c>
      <c r="AF140">
        <v>0</v>
      </c>
      <c r="AG140">
        <v>0</v>
      </c>
      <c r="AH140">
        <v>12.69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0.81</v>
      </c>
      <c r="AU140" t="s">
        <v>3</v>
      </c>
      <c r="AV140">
        <v>1</v>
      </c>
      <c r="AW140">
        <v>2</v>
      </c>
      <c r="AX140">
        <v>34576056</v>
      </c>
      <c r="AY140">
        <v>1</v>
      </c>
      <c r="AZ140">
        <v>0</v>
      </c>
      <c r="BA140">
        <v>188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Y140*Source!I63</f>
        <v>0.81</v>
      </c>
      <c r="CY140">
        <f t="shared" si="6"/>
        <v>232.23</v>
      </c>
      <c r="CZ140">
        <f t="shared" si="7"/>
        <v>12.69</v>
      </c>
      <c r="DA140">
        <f t="shared" si="8"/>
        <v>18.3</v>
      </c>
      <c r="DB140">
        <v>0</v>
      </c>
    </row>
    <row r="141" spans="1:106" x14ac:dyDescent="0.2">
      <c r="A141">
        <f>ROW(Source!A64)</f>
        <v>64</v>
      </c>
      <c r="B141">
        <v>34575810</v>
      </c>
      <c r="C141">
        <v>34576057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373</v>
      </c>
      <c r="J141" t="s">
        <v>3</v>
      </c>
      <c r="K141" t="s">
        <v>374</v>
      </c>
      <c r="L141">
        <v>1191</v>
      </c>
      <c r="N141">
        <v>1013</v>
      </c>
      <c r="O141" t="s">
        <v>295</v>
      </c>
      <c r="P141" t="s">
        <v>295</v>
      </c>
      <c r="Q141">
        <v>1</v>
      </c>
      <c r="W141">
        <v>0</v>
      </c>
      <c r="X141">
        <v>-1166887252</v>
      </c>
      <c r="Y141">
        <v>6.48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6.48</v>
      </c>
      <c r="AU141" t="s">
        <v>3</v>
      </c>
      <c r="AV141">
        <v>1</v>
      </c>
      <c r="AW141">
        <v>2</v>
      </c>
      <c r="AX141">
        <v>34576060</v>
      </c>
      <c r="AY141">
        <v>1</v>
      </c>
      <c r="AZ141">
        <v>0</v>
      </c>
      <c r="BA141">
        <v>189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Y141*Source!I64</f>
        <v>6.48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ROW(Source!A64)</f>
        <v>64</v>
      </c>
      <c r="B142">
        <v>34575810</v>
      </c>
      <c r="C142">
        <v>34576057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375</v>
      </c>
      <c r="J142" t="s">
        <v>3</v>
      </c>
      <c r="K142" t="s">
        <v>376</v>
      </c>
      <c r="L142">
        <v>1191</v>
      </c>
      <c r="N142">
        <v>1013</v>
      </c>
      <c r="O142" t="s">
        <v>295</v>
      </c>
      <c r="P142" t="s">
        <v>295</v>
      </c>
      <c r="Q142">
        <v>1</v>
      </c>
      <c r="W142">
        <v>0</v>
      </c>
      <c r="X142">
        <v>1776637054</v>
      </c>
      <c r="Y142">
        <v>6.48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6.48</v>
      </c>
      <c r="AU142" t="s">
        <v>3</v>
      </c>
      <c r="AV142">
        <v>1</v>
      </c>
      <c r="AW142">
        <v>2</v>
      </c>
      <c r="AX142">
        <v>34576061</v>
      </c>
      <c r="AY142">
        <v>1</v>
      </c>
      <c r="AZ142">
        <v>0</v>
      </c>
      <c r="BA142">
        <v>190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Y142*Source!I64</f>
        <v>6.48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ROW(Source!A65)</f>
        <v>65</v>
      </c>
      <c r="B143">
        <v>34575811</v>
      </c>
      <c r="C143">
        <v>34576057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373</v>
      </c>
      <c r="J143" t="s">
        <v>3</v>
      </c>
      <c r="K143" t="s">
        <v>374</v>
      </c>
      <c r="L143">
        <v>1191</v>
      </c>
      <c r="N143">
        <v>1013</v>
      </c>
      <c r="O143" t="s">
        <v>295</v>
      </c>
      <c r="P143" t="s">
        <v>295</v>
      </c>
      <c r="Q143">
        <v>1</v>
      </c>
      <c r="W143">
        <v>0</v>
      </c>
      <c r="X143">
        <v>-1166887252</v>
      </c>
      <c r="Y143">
        <v>6.48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6.48</v>
      </c>
      <c r="AU143" t="s">
        <v>3</v>
      </c>
      <c r="AV143">
        <v>1</v>
      </c>
      <c r="AW143">
        <v>2</v>
      </c>
      <c r="AX143">
        <v>34576060</v>
      </c>
      <c r="AY143">
        <v>1</v>
      </c>
      <c r="AZ143">
        <v>0</v>
      </c>
      <c r="BA143">
        <v>191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Y143*Source!I65</f>
        <v>6.48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ROW(Source!A65)</f>
        <v>65</v>
      </c>
      <c r="B144">
        <v>34575811</v>
      </c>
      <c r="C144">
        <v>34576057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375</v>
      </c>
      <c r="J144" t="s">
        <v>3</v>
      </c>
      <c r="K144" t="s">
        <v>376</v>
      </c>
      <c r="L144">
        <v>1191</v>
      </c>
      <c r="N144">
        <v>1013</v>
      </c>
      <c r="O144" t="s">
        <v>295</v>
      </c>
      <c r="P144" t="s">
        <v>295</v>
      </c>
      <c r="Q144">
        <v>1</v>
      </c>
      <c r="W144">
        <v>0</v>
      </c>
      <c r="X144">
        <v>1776637054</v>
      </c>
      <c r="Y144">
        <v>6.48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6.48</v>
      </c>
      <c r="AU144" t="s">
        <v>3</v>
      </c>
      <c r="AV144">
        <v>1</v>
      </c>
      <c r="AW144">
        <v>2</v>
      </c>
      <c r="AX144">
        <v>34576061</v>
      </c>
      <c r="AY144">
        <v>1</v>
      </c>
      <c r="AZ144">
        <v>0</v>
      </c>
      <c r="BA144">
        <v>192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Y144*Source!I65</f>
        <v>6.48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34575877</v>
      </c>
      <c r="C1">
        <v>34575873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293</v>
      </c>
      <c r="J1" t="s">
        <v>3</v>
      </c>
      <c r="K1" t="s">
        <v>294</v>
      </c>
      <c r="L1">
        <v>1191</v>
      </c>
      <c r="N1">
        <v>1013</v>
      </c>
      <c r="O1" t="s">
        <v>295</v>
      </c>
      <c r="P1" t="s">
        <v>295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34575874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34575878</v>
      </c>
      <c r="C2">
        <v>34575873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296</v>
      </c>
      <c r="J2" t="s">
        <v>3</v>
      </c>
      <c r="K2" t="s">
        <v>297</v>
      </c>
      <c r="L2">
        <v>1191</v>
      </c>
      <c r="N2">
        <v>1013</v>
      </c>
      <c r="O2" t="s">
        <v>295</v>
      </c>
      <c r="P2" t="s">
        <v>295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34575875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34575879</v>
      </c>
      <c r="C3">
        <v>34575873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298</v>
      </c>
      <c r="J3" t="s">
        <v>299</v>
      </c>
      <c r="K3" t="s">
        <v>300</v>
      </c>
      <c r="L3">
        <v>1368</v>
      </c>
      <c r="N3">
        <v>1011</v>
      </c>
      <c r="O3" t="s">
        <v>301</v>
      </c>
      <c r="P3" t="s">
        <v>301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34575876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34575877</v>
      </c>
      <c r="C4">
        <v>34575873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293</v>
      </c>
      <c r="J4" t="s">
        <v>3</v>
      </c>
      <c r="K4" t="s">
        <v>294</v>
      </c>
      <c r="L4">
        <v>1191</v>
      </c>
      <c r="N4">
        <v>1013</v>
      </c>
      <c r="O4" t="s">
        <v>295</v>
      </c>
      <c r="P4" t="s">
        <v>295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34575874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34575878</v>
      </c>
      <c r="C5">
        <v>34575873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296</v>
      </c>
      <c r="J5" t="s">
        <v>3</v>
      </c>
      <c r="K5" t="s">
        <v>297</v>
      </c>
      <c r="L5">
        <v>1191</v>
      </c>
      <c r="N5">
        <v>1013</v>
      </c>
      <c r="O5" t="s">
        <v>295</v>
      </c>
      <c r="P5" t="s">
        <v>295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34575875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34575879</v>
      </c>
      <c r="C6">
        <v>34575873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298</v>
      </c>
      <c r="J6" t="s">
        <v>299</v>
      </c>
      <c r="K6" t="s">
        <v>300</v>
      </c>
      <c r="L6">
        <v>1368</v>
      </c>
      <c r="N6">
        <v>1011</v>
      </c>
      <c r="O6" t="s">
        <v>301</v>
      </c>
      <c r="P6" t="s">
        <v>301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34575876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34575883</v>
      </c>
      <c r="C7">
        <v>34575880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296</v>
      </c>
      <c r="J7" t="s">
        <v>3</v>
      </c>
      <c r="K7" t="s">
        <v>297</v>
      </c>
      <c r="L7">
        <v>1191</v>
      </c>
      <c r="N7">
        <v>1013</v>
      </c>
      <c r="O7" t="s">
        <v>295</v>
      </c>
      <c r="P7" t="s">
        <v>295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34575881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34575884</v>
      </c>
      <c r="C8">
        <v>34575880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302</v>
      </c>
      <c r="J8" t="s">
        <v>303</v>
      </c>
      <c r="K8" t="s">
        <v>304</v>
      </c>
      <c r="L8">
        <v>1368</v>
      </c>
      <c r="N8">
        <v>1011</v>
      </c>
      <c r="O8" t="s">
        <v>301</v>
      </c>
      <c r="P8" t="s">
        <v>301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34575882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34575883</v>
      </c>
      <c r="C9">
        <v>34575880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3</v>
      </c>
      <c r="K9" t="s">
        <v>297</v>
      </c>
      <c r="L9">
        <v>1191</v>
      </c>
      <c r="N9">
        <v>1013</v>
      </c>
      <c r="O9" t="s">
        <v>295</v>
      </c>
      <c r="P9" t="s">
        <v>295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34575881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34575884</v>
      </c>
      <c r="C10">
        <v>34575880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302</v>
      </c>
      <c r="J10" t="s">
        <v>303</v>
      </c>
      <c r="K10" t="s">
        <v>304</v>
      </c>
      <c r="L10">
        <v>1368</v>
      </c>
      <c r="N10">
        <v>1011</v>
      </c>
      <c r="O10" t="s">
        <v>301</v>
      </c>
      <c r="P10" t="s">
        <v>301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34575882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34575887</v>
      </c>
      <c r="C11">
        <v>34575885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3</v>
      </c>
      <c r="K11" t="s">
        <v>306</v>
      </c>
      <c r="L11">
        <v>1191</v>
      </c>
      <c r="N11">
        <v>1013</v>
      </c>
      <c r="O11" t="s">
        <v>295</v>
      </c>
      <c r="P11" t="s">
        <v>295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34575886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34575887</v>
      </c>
      <c r="C12">
        <v>34575885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305</v>
      </c>
      <c r="J12" t="s">
        <v>3</v>
      </c>
      <c r="K12" t="s">
        <v>306</v>
      </c>
      <c r="L12">
        <v>1191</v>
      </c>
      <c r="N12">
        <v>1013</v>
      </c>
      <c r="O12" t="s">
        <v>295</v>
      </c>
      <c r="P12" t="s">
        <v>295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34575886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34575894</v>
      </c>
      <c r="C13">
        <v>34575888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307</v>
      </c>
      <c r="J13" t="s">
        <v>3</v>
      </c>
      <c r="K13" t="s">
        <v>308</v>
      </c>
      <c r="L13">
        <v>1191</v>
      </c>
      <c r="N13">
        <v>1013</v>
      </c>
      <c r="O13" t="s">
        <v>295</v>
      </c>
      <c r="P13" t="s">
        <v>295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34575889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34575895</v>
      </c>
      <c r="C14">
        <v>34575888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296</v>
      </c>
      <c r="J14" t="s">
        <v>3</v>
      </c>
      <c r="K14" t="s">
        <v>297</v>
      </c>
      <c r="L14">
        <v>1191</v>
      </c>
      <c r="N14">
        <v>1013</v>
      </c>
      <c r="O14" t="s">
        <v>295</v>
      </c>
      <c r="P14" t="s">
        <v>295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34575890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34575896</v>
      </c>
      <c r="C15">
        <v>34575888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309</v>
      </c>
      <c r="J15" t="s">
        <v>310</v>
      </c>
      <c r="K15" t="s">
        <v>311</v>
      </c>
      <c r="L15">
        <v>1368</v>
      </c>
      <c r="N15">
        <v>1011</v>
      </c>
      <c r="O15" t="s">
        <v>301</v>
      </c>
      <c r="P15" t="s">
        <v>301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34575891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34575897</v>
      </c>
      <c r="C16">
        <v>34575888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312</v>
      </c>
      <c r="J16" t="s">
        <v>313</v>
      </c>
      <c r="K16" t="s">
        <v>314</v>
      </c>
      <c r="L16">
        <v>1368</v>
      </c>
      <c r="N16">
        <v>1011</v>
      </c>
      <c r="O16" t="s">
        <v>301</v>
      </c>
      <c r="P16" t="s">
        <v>301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34575892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34575898</v>
      </c>
      <c r="C17">
        <v>34575888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315</v>
      </c>
      <c r="J17" t="s">
        <v>316</v>
      </c>
      <c r="K17" t="s">
        <v>317</v>
      </c>
      <c r="L17">
        <v>1368</v>
      </c>
      <c r="N17">
        <v>1011</v>
      </c>
      <c r="O17" t="s">
        <v>301</v>
      </c>
      <c r="P17" t="s">
        <v>301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34575893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34575899</v>
      </c>
      <c r="C18">
        <v>34575888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377</v>
      </c>
      <c r="J18" t="s">
        <v>378</v>
      </c>
      <c r="K18" t="s">
        <v>140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34575900</v>
      </c>
      <c r="C19">
        <v>34575888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379</v>
      </c>
      <c r="J19" t="s">
        <v>3</v>
      </c>
      <c r="K19" t="s">
        <v>380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34575894</v>
      </c>
      <c r="C20">
        <v>34575888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307</v>
      </c>
      <c r="J20" t="s">
        <v>3</v>
      </c>
      <c r="K20" t="s">
        <v>308</v>
      </c>
      <c r="L20">
        <v>1191</v>
      </c>
      <c r="N20">
        <v>1013</v>
      </c>
      <c r="O20" t="s">
        <v>295</v>
      </c>
      <c r="P20" t="s">
        <v>295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34575889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34575895</v>
      </c>
      <c r="C21">
        <v>34575888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296</v>
      </c>
      <c r="J21" t="s">
        <v>3</v>
      </c>
      <c r="K21" t="s">
        <v>297</v>
      </c>
      <c r="L21">
        <v>1191</v>
      </c>
      <c r="N21">
        <v>1013</v>
      </c>
      <c r="O21" t="s">
        <v>295</v>
      </c>
      <c r="P21" t="s">
        <v>295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34575890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34575896</v>
      </c>
      <c r="C22">
        <v>34575888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309</v>
      </c>
      <c r="J22" t="s">
        <v>310</v>
      </c>
      <c r="K22" t="s">
        <v>311</v>
      </c>
      <c r="L22">
        <v>1368</v>
      </c>
      <c r="N22">
        <v>1011</v>
      </c>
      <c r="O22" t="s">
        <v>301</v>
      </c>
      <c r="P22" t="s">
        <v>301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34575891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34575897</v>
      </c>
      <c r="C23">
        <v>34575888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312</v>
      </c>
      <c r="J23" t="s">
        <v>313</v>
      </c>
      <c r="K23" t="s">
        <v>314</v>
      </c>
      <c r="L23">
        <v>1368</v>
      </c>
      <c r="N23">
        <v>1011</v>
      </c>
      <c r="O23" t="s">
        <v>301</v>
      </c>
      <c r="P23" t="s">
        <v>301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34575892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34575898</v>
      </c>
      <c r="C24">
        <v>34575888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315</v>
      </c>
      <c r="J24" t="s">
        <v>316</v>
      </c>
      <c r="K24" t="s">
        <v>317</v>
      </c>
      <c r="L24">
        <v>1368</v>
      </c>
      <c r="N24">
        <v>1011</v>
      </c>
      <c r="O24" t="s">
        <v>301</v>
      </c>
      <c r="P24" t="s">
        <v>301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34575893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34575899</v>
      </c>
      <c r="C25">
        <v>34575888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377</v>
      </c>
      <c r="J25" t="s">
        <v>378</v>
      </c>
      <c r="K25" t="s">
        <v>140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34575900</v>
      </c>
      <c r="C26">
        <v>34575888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379</v>
      </c>
      <c r="J26" t="s">
        <v>3</v>
      </c>
      <c r="K26" t="s">
        <v>380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34575907</v>
      </c>
      <c r="C27">
        <v>34575901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293</v>
      </c>
      <c r="J27" t="s">
        <v>3</v>
      </c>
      <c r="K27" t="s">
        <v>294</v>
      </c>
      <c r="L27">
        <v>1191</v>
      </c>
      <c r="N27">
        <v>1013</v>
      </c>
      <c r="O27" t="s">
        <v>295</v>
      </c>
      <c r="P27" t="s">
        <v>295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34575902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34575908</v>
      </c>
      <c r="C28">
        <v>34575901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296</v>
      </c>
      <c r="J28" t="s">
        <v>3</v>
      </c>
      <c r="K28" t="s">
        <v>297</v>
      </c>
      <c r="L28">
        <v>1191</v>
      </c>
      <c r="N28">
        <v>1013</v>
      </c>
      <c r="O28" t="s">
        <v>295</v>
      </c>
      <c r="P28" t="s">
        <v>295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34575903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34575909</v>
      </c>
      <c r="C29">
        <v>34575901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318</v>
      </c>
      <c r="J29" t="s">
        <v>319</v>
      </c>
      <c r="K29" t="s">
        <v>320</v>
      </c>
      <c r="L29">
        <v>1368</v>
      </c>
      <c r="N29">
        <v>1011</v>
      </c>
      <c r="O29" t="s">
        <v>301</v>
      </c>
      <c r="P29" t="s">
        <v>301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34575904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34575910</v>
      </c>
      <c r="C30">
        <v>34575901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321</v>
      </c>
      <c r="J30" t="s">
        <v>322</v>
      </c>
      <c r="K30" t="s">
        <v>323</v>
      </c>
      <c r="L30">
        <v>1368</v>
      </c>
      <c r="N30">
        <v>1011</v>
      </c>
      <c r="O30" t="s">
        <v>301</v>
      </c>
      <c r="P30" t="s">
        <v>301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34575905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34575911</v>
      </c>
      <c r="C31">
        <v>34575901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324</v>
      </c>
      <c r="J31" t="s">
        <v>325</v>
      </c>
      <c r="K31" t="s">
        <v>326</v>
      </c>
      <c r="L31">
        <v>1368</v>
      </c>
      <c r="N31">
        <v>1011</v>
      </c>
      <c r="O31" t="s">
        <v>301</v>
      </c>
      <c r="P31" t="s">
        <v>301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34575906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34575912</v>
      </c>
      <c r="C32">
        <v>34575901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377</v>
      </c>
      <c r="J32" t="s">
        <v>378</v>
      </c>
      <c r="K32" t="s">
        <v>140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34575913</v>
      </c>
      <c r="C33">
        <v>34575901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381</v>
      </c>
      <c r="J33" t="s">
        <v>382</v>
      </c>
      <c r="K33" t="s">
        <v>383</v>
      </c>
      <c r="L33">
        <v>1327</v>
      </c>
      <c r="N33">
        <v>1005</v>
      </c>
      <c r="O33" t="s">
        <v>384</v>
      </c>
      <c r="P33" t="s">
        <v>384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34575914</v>
      </c>
      <c r="C34">
        <v>34575901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385</v>
      </c>
      <c r="J34" t="s">
        <v>3</v>
      </c>
      <c r="K34" t="s">
        <v>386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34575907</v>
      </c>
      <c r="C35">
        <v>34575901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293</v>
      </c>
      <c r="J35" t="s">
        <v>3</v>
      </c>
      <c r="K35" t="s">
        <v>294</v>
      </c>
      <c r="L35">
        <v>1191</v>
      </c>
      <c r="N35">
        <v>1013</v>
      </c>
      <c r="O35" t="s">
        <v>295</v>
      </c>
      <c r="P35" t="s">
        <v>295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34575902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34575908</v>
      </c>
      <c r="C36">
        <v>34575901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296</v>
      </c>
      <c r="J36" t="s">
        <v>3</v>
      </c>
      <c r="K36" t="s">
        <v>297</v>
      </c>
      <c r="L36">
        <v>1191</v>
      </c>
      <c r="N36">
        <v>1013</v>
      </c>
      <c r="O36" t="s">
        <v>295</v>
      </c>
      <c r="P36" t="s">
        <v>295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34575903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34575909</v>
      </c>
      <c r="C37">
        <v>34575901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318</v>
      </c>
      <c r="J37" t="s">
        <v>319</v>
      </c>
      <c r="K37" t="s">
        <v>320</v>
      </c>
      <c r="L37">
        <v>1368</v>
      </c>
      <c r="N37">
        <v>1011</v>
      </c>
      <c r="O37" t="s">
        <v>301</v>
      </c>
      <c r="P37" t="s">
        <v>301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34575904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34575910</v>
      </c>
      <c r="C38">
        <v>34575901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321</v>
      </c>
      <c r="J38" t="s">
        <v>322</v>
      </c>
      <c r="K38" t="s">
        <v>323</v>
      </c>
      <c r="L38">
        <v>1368</v>
      </c>
      <c r="N38">
        <v>1011</v>
      </c>
      <c r="O38" t="s">
        <v>301</v>
      </c>
      <c r="P38" t="s">
        <v>301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34575905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34575911</v>
      </c>
      <c r="C39">
        <v>34575901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324</v>
      </c>
      <c r="J39" t="s">
        <v>325</v>
      </c>
      <c r="K39" t="s">
        <v>326</v>
      </c>
      <c r="L39">
        <v>1368</v>
      </c>
      <c r="N39">
        <v>1011</v>
      </c>
      <c r="O39" t="s">
        <v>301</v>
      </c>
      <c r="P39" t="s">
        <v>301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34575906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34575912</v>
      </c>
      <c r="C40">
        <v>34575901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377</v>
      </c>
      <c r="J40" t="s">
        <v>378</v>
      </c>
      <c r="K40" t="s">
        <v>140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34575913</v>
      </c>
      <c r="C41">
        <v>34575901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381</v>
      </c>
      <c r="J41" t="s">
        <v>382</v>
      </c>
      <c r="K41" t="s">
        <v>383</v>
      </c>
      <c r="L41">
        <v>1327</v>
      </c>
      <c r="N41">
        <v>1005</v>
      </c>
      <c r="O41" t="s">
        <v>384</v>
      </c>
      <c r="P41" t="s">
        <v>384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34575914</v>
      </c>
      <c r="C42">
        <v>34575901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385</v>
      </c>
      <c r="J42" t="s">
        <v>3</v>
      </c>
      <c r="K42" t="s">
        <v>386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34575921</v>
      </c>
      <c r="C43">
        <v>34575915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327</v>
      </c>
      <c r="J43" t="s">
        <v>3</v>
      </c>
      <c r="K43" t="s">
        <v>328</v>
      </c>
      <c r="L43">
        <v>1191</v>
      </c>
      <c r="N43">
        <v>1013</v>
      </c>
      <c r="O43" t="s">
        <v>295</v>
      </c>
      <c r="P43" t="s">
        <v>295</v>
      </c>
      <c r="Q43">
        <v>1</v>
      </c>
      <c r="X43">
        <v>30.9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30.9</v>
      </c>
      <c r="AH43">
        <v>2</v>
      </c>
      <c r="AI43">
        <v>34575916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34575922</v>
      </c>
      <c r="C44">
        <v>34575915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296</v>
      </c>
      <c r="J44" t="s">
        <v>3</v>
      </c>
      <c r="K44" t="s">
        <v>297</v>
      </c>
      <c r="L44">
        <v>1191</v>
      </c>
      <c r="N44">
        <v>1013</v>
      </c>
      <c r="O44" t="s">
        <v>295</v>
      </c>
      <c r="P44" t="s">
        <v>295</v>
      </c>
      <c r="Q44">
        <v>1</v>
      </c>
      <c r="X44">
        <v>8.2899999999999991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8.2899999999999991</v>
      </c>
      <c r="AH44">
        <v>2</v>
      </c>
      <c r="AI44">
        <v>34575917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34575923</v>
      </c>
      <c r="C45">
        <v>34575915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329</v>
      </c>
      <c r="J45" t="s">
        <v>330</v>
      </c>
      <c r="K45" t="s">
        <v>331</v>
      </c>
      <c r="L45">
        <v>1368</v>
      </c>
      <c r="N45">
        <v>1011</v>
      </c>
      <c r="O45" t="s">
        <v>301</v>
      </c>
      <c r="P45" t="s">
        <v>301</v>
      </c>
      <c r="Q45">
        <v>1</v>
      </c>
      <c r="X45">
        <v>7.14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7.14</v>
      </c>
      <c r="AH45">
        <v>2</v>
      </c>
      <c r="AI45">
        <v>34575918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34575924</v>
      </c>
      <c r="C46">
        <v>34575915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324</v>
      </c>
      <c r="J46" t="s">
        <v>325</v>
      </c>
      <c r="K46" t="s">
        <v>326</v>
      </c>
      <c r="L46">
        <v>1368</v>
      </c>
      <c r="N46">
        <v>1011</v>
      </c>
      <c r="O46" t="s">
        <v>301</v>
      </c>
      <c r="P46" t="s">
        <v>301</v>
      </c>
      <c r="Q46">
        <v>1</v>
      </c>
      <c r="X46">
        <v>1.1499999999999999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1.1499999999999999</v>
      </c>
      <c r="AH46">
        <v>2</v>
      </c>
      <c r="AI46">
        <v>34575919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34575925</v>
      </c>
      <c r="C47">
        <v>34575915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332</v>
      </c>
      <c r="J47" t="s">
        <v>333</v>
      </c>
      <c r="K47" t="s">
        <v>334</v>
      </c>
      <c r="L47">
        <v>1368</v>
      </c>
      <c r="N47">
        <v>1011</v>
      </c>
      <c r="O47" t="s">
        <v>301</v>
      </c>
      <c r="P47" t="s">
        <v>301</v>
      </c>
      <c r="Q47">
        <v>1</v>
      </c>
      <c r="X47">
        <v>2.16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2.16</v>
      </c>
      <c r="AH47">
        <v>2</v>
      </c>
      <c r="AI47">
        <v>34575920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34575926</v>
      </c>
      <c r="C48">
        <v>34575915</v>
      </c>
      <c r="D48">
        <v>31444277</v>
      </c>
      <c r="E48">
        <v>1</v>
      </c>
      <c r="F48">
        <v>1</v>
      </c>
      <c r="G48">
        <v>1</v>
      </c>
      <c r="H48">
        <v>3</v>
      </c>
      <c r="I48" t="s">
        <v>387</v>
      </c>
      <c r="J48" t="s">
        <v>388</v>
      </c>
      <c r="K48" t="s">
        <v>389</v>
      </c>
      <c r="L48">
        <v>1348</v>
      </c>
      <c r="N48">
        <v>1009</v>
      </c>
      <c r="O48" t="s">
        <v>136</v>
      </c>
      <c r="P48" t="s">
        <v>136</v>
      </c>
      <c r="Q48">
        <v>1000</v>
      </c>
      <c r="X48">
        <v>1E-3</v>
      </c>
      <c r="Y48">
        <v>26950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1E-3</v>
      </c>
      <c r="AH48">
        <v>3</v>
      </c>
      <c r="AI48">
        <v>-1</v>
      </c>
      <c r="AJ48" t="s">
        <v>3</v>
      </c>
      <c r="AK48">
        <v>4</v>
      </c>
      <c r="AL48">
        <v>-26.95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ROW(Source!A34)</f>
        <v>34</v>
      </c>
      <c r="B49">
        <v>34575927</v>
      </c>
      <c r="C49">
        <v>34575915</v>
      </c>
      <c r="D49">
        <v>31447861</v>
      </c>
      <c r="E49">
        <v>1</v>
      </c>
      <c r="F49">
        <v>1</v>
      </c>
      <c r="G49">
        <v>1</v>
      </c>
      <c r="H49">
        <v>3</v>
      </c>
      <c r="I49" t="s">
        <v>390</v>
      </c>
      <c r="J49" t="s">
        <v>391</v>
      </c>
      <c r="K49" t="s">
        <v>392</v>
      </c>
      <c r="L49">
        <v>1346</v>
      </c>
      <c r="N49">
        <v>1009</v>
      </c>
      <c r="O49" t="s">
        <v>150</v>
      </c>
      <c r="P49" t="s">
        <v>150</v>
      </c>
      <c r="Q49">
        <v>1</v>
      </c>
      <c r="X49">
        <v>1.36</v>
      </c>
      <c r="Y49">
        <v>10.57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1.36</v>
      </c>
      <c r="AH49">
        <v>3</v>
      </c>
      <c r="AI49">
        <v>-1</v>
      </c>
      <c r="AJ49" t="s">
        <v>3</v>
      </c>
      <c r="AK49">
        <v>4</v>
      </c>
      <c r="AL49">
        <v>-14.375200000000001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ROW(Source!A34)</f>
        <v>34</v>
      </c>
      <c r="B50">
        <v>34575928</v>
      </c>
      <c r="C50">
        <v>34575915</v>
      </c>
      <c r="D50">
        <v>31470585</v>
      </c>
      <c r="E50">
        <v>1</v>
      </c>
      <c r="F50">
        <v>1</v>
      </c>
      <c r="G50">
        <v>1</v>
      </c>
      <c r="H50">
        <v>3</v>
      </c>
      <c r="I50" t="s">
        <v>393</v>
      </c>
      <c r="J50" t="s">
        <v>394</v>
      </c>
      <c r="K50" t="s">
        <v>395</v>
      </c>
      <c r="L50">
        <v>1348</v>
      </c>
      <c r="N50">
        <v>1009</v>
      </c>
      <c r="O50" t="s">
        <v>136</v>
      </c>
      <c r="P50" t="s">
        <v>136</v>
      </c>
      <c r="Q50">
        <v>1000</v>
      </c>
      <c r="X50">
        <v>7.0000000000000001E-3</v>
      </c>
      <c r="Y50">
        <v>5000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7.0000000000000001E-3</v>
      </c>
      <c r="AH50">
        <v>3</v>
      </c>
      <c r="AI50">
        <v>-1</v>
      </c>
      <c r="AJ50" t="s">
        <v>3</v>
      </c>
      <c r="AK50">
        <v>4</v>
      </c>
      <c r="AL50">
        <v>-35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34575929</v>
      </c>
      <c r="C51">
        <v>34575915</v>
      </c>
      <c r="D51">
        <v>31483239</v>
      </c>
      <c r="E51">
        <v>1</v>
      </c>
      <c r="F51">
        <v>1</v>
      </c>
      <c r="G51">
        <v>1</v>
      </c>
      <c r="H51">
        <v>3</v>
      </c>
      <c r="I51" t="s">
        <v>396</v>
      </c>
      <c r="J51" t="s">
        <v>397</v>
      </c>
      <c r="K51" t="s">
        <v>398</v>
      </c>
      <c r="L51">
        <v>1348</v>
      </c>
      <c r="N51">
        <v>1009</v>
      </c>
      <c r="O51" t="s">
        <v>136</v>
      </c>
      <c r="P51" t="s">
        <v>136</v>
      </c>
      <c r="Q51">
        <v>1000</v>
      </c>
      <c r="X51">
        <v>1.8000000000000001E-4</v>
      </c>
      <c r="Y51">
        <v>75000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1.8000000000000001E-4</v>
      </c>
      <c r="AH51">
        <v>3</v>
      </c>
      <c r="AI51">
        <v>-1</v>
      </c>
      <c r="AJ51" t="s">
        <v>3</v>
      </c>
      <c r="AK51">
        <v>4</v>
      </c>
      <c r="AL51">
        <v>-13.5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34575930</v>
      </c>
      <c r="C52">
        <v>34575915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399</v>
      </c>
      <c r="J52" t="s">
        <v>3</v>
      </c>
      <c r="K52" t="s">
        <v>400</v>
      </c>
      <c r="L52">
        <v>1374</v>
      </c>
      <c r="N52">
        <v>1013</v>
      </c>
      <c r="O52" t="s">
        <v>401</v>
      </c>
      <c r="P52" t="s">
        <v>401</v>
      </c>
      <c r="Q52">
        <v>1</v>
      </c>
      <c r="X52">
        <v>5.95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5.95</v>
      </c>
      <c r="AH52">
        <v>3</v>
      </c>
      <c r="AI52">
        <v>-1</v>
      </c>
      <c r="AJ52" t="s">
        <v>3</v>
      </c>
      <c r="AK52">
        <v>4</v>
      </c>
      <c r="AL52">
        <v>-5.95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ROW(Source!A35)</f>
        <v>35</v>
      </c>
      <c r="B53">
        <v>34575921</v>
      </c>
      <c r="C53">
        <v>34575915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327</v>
      </c>
      <c r="J53" t="s">
        <v>3</v>
      </c>
      <c r="K53" t="s">
        <v>328</v>
      </c>
      <c r="L53">
        <v>1191</v>
      </c>
      <c r="N53">
        <v>1013</v>
      </c>
      <c r="O53" t="s">
        <v>295</v>
      </c>
      <c r="P53" t="s">
        <v>295</v>
      </c>
      <c r="Q53">
        <v>1</v>
      </c>
      <c r="X53">
        <v>30.9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30.9</v>
      </c>
      <c r="AH53">
        <v>2</v>
      </c>
      <c r="AI53">
        <v>34575916</v>
      </c>
      <c r="AJ53">
        <v>38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ROW(Source!A35)</f>
        <v>35</v>
      </c>
      <c r="B54">
        <v>34575922</v>
      </c>
      <c r="C54">
        <v>34575915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296</v>
      </c>
      <c r="J54" t="s">
        <v>3</v>
      </c>
      <c r="K54" t="s">
        <v>297</v>
      </c>
      <c r="L54">
        <v>1191</v>
      </c>
      <c r="N54">
        <v>1013</v>
      </c>
      <c r="O54" t="s">
        <v>295</v>
      </c>
      <c r="P54" t="s">
        <v>295</v>
      </c>
      <c r="Q54">
        <v>1</v>
      </c>
      <c r="X54">
        <v>8.2899999999999991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8.2899999999999991</v>
      </c>
      <c r="AH54">
        <v>2</v>
      </c>
      <c r="AI54">
        <v>34575917</v>
      </c>
      <c r="AJ54">
        <v>39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ROW(Source!A35)</f>
        <v>35</v>
      </c>
      <c r="B55">
        <v>34575923</v>
      </c>
      <c r="C55">
        <v>34575915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329</v>
      </c>
      <c r="J55" t="s">
        <v>330</v>
      </c>
      <c r="K55" t="s">
        <v>331</v>
      </c>
      <c r="L55">
        <v>1368</v>
      </c>
      <c r="N55">
        <v>1011</v>
      </c>
      <c r="O55" t="s">
        <v>301</v>
      </c>
      <c r="P55" t="s">
        <v>301</v>
      </c>
      <c r="Q55">
        <v>1</v>
      </c>
      <c r="X55">
        <v>7.14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7.14</v>
      </c>
      <c r="AH55">
        <v>2</v>
      </c>
      <c r="AI55">
        <v>34575918</v>
      </c>
      <c r="AJ55">
        <v>40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ROW(Source!A35)</f>
        <v>35</v>
      </c>
      <c r="B56">
        <v>34575924</v>
      </c>
      <c r="C56">
        <v>34575915</v>
      </c>
      <c r="D56">
        <v>31528142</v>
      </c>
      <c r="E56">
        <v>1</v>
      </c>
      <c r="F56">
        <v>1</v>
      </c>
      <c r="G56">
        <v>1</v>
      </c>
      <c r="H56">
        <v>2</v>
      </c>
      <c r="I56" t="s">
        <v>324</v>
      </c>
      <c r="J56" t="s">
        <v>325</v>
      </c>
      <c r="K56" t="s">
        <v>326</v>
      </c>
      <c r="L56">
        <v>1368</v>
      </c>
      <c r="N56">
        <v>1011</v>
      </c>
      <c r="O56" t="s">
        <v>301</v>
      </c>
      <c r="P56" t="s">
        <v>301</v>
      </c>
      <c r="Q56">
        <v>1</v>
      </c>
      <c r="X56">
        <v>1.1499999999999999</v>
      </c>
      <c r="Y56">
        <v>0</v>
      </c>
      <c r="Z56">
        <v>65.709999999999994</v>
      </c>
      <c r="AA56">
        <v>11.6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1.1499999999999999</v>
      </c>
      <c r="AH56">
        <v>2</v>
      </c>
      <c r="AI56">
        <v>34575919</v>
      </c>
      <c r="AJ56">
        <v>41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ROW(Source!A35)</f>
        <v>35</v>
      </c>
      <c r="B57">
        <v>34575925</v>
      </c>
      <c r="C57">
        <v>34575915</v>
      </c>
      <c r="D57">
        <v>31528446</v>
      </c>
      <c r="E57">
        <v>1</v>
      </c>
      <c r="F57">
        <v>1</v>
      </c>
      <c r="G57">
        <v>1</v>
      </c>
      <c r="H57">
        <v>2</v>
      </c>
      <c r="I57" t="s">
        <v>332</v>
      </c>
      <c r="J57" t="s">
        <v>333</v>
      </c>
      <c r="K57" t="s">
        <v>334</v>
      </c>
      <c r="L57">
        <v>1368</v>
      </c>
      <c r="N57">
        <v>1011</v>
      </c>
      <c r="O57" t="s">
        <v>301</v>
      </c>
      <c r="P57" t="s">
        <v>301</v>
      </c>
      <c r="Q57">
        <v>1</v>
      </c>
      <c r="X57">
        <v>2.16</v>
      </c>
      <c r="Y57">
        <v>0</v>
      </c>
      <c r="Z57">
        <v>8.1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2.16</v>
      </c>
      <c r="AH57">
        <v>2</v>
      </c>
      <c r="AI57">
        <v>34575920</v>
      </c>
      <c r="AJ57">
        <v>42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34575926</v>
      </c>
      <c r="C58">
        <v>34575915</v>
      </c>
      <c r="D58">
        <v>31444277</v>
      </c>
      <c r="E58">
        <v>1</v>
      </c>
      <c r="F58">
        <v>1</v>
      </c>
      <c r="G58">
        <v>1</v>
      </c>
      <c r="H58">
        <v>3</v>
      </c>
      <c r="I58" t="s">
        <v>387</v>
      </c>
      <c r="J58" t="s">
        <v>388</v>
      </c>
      <c r="K58" t="s">
        <v>389</v>
      </c>
      <c r="L58">
        <v>1348</v>
      </c>
      <c r="N58">
        <v>1009</v>
      </c>
      <c r="O58" t="s">
        <v>136</v>
      </c>
      <c r="P58" t="s">
        <v>136</v>
      </c>
      <c r="Q58">
        <v>1000</v>
      </c>
      <c r="X58">
        <v>1E-3</v>
      </c>
      <c r="Y58">
        <v>26950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1E-3</v>
      </c>
      <c r="AH58">
        <v>3</v>
      </c>
      <c r="AI58">
        <v>-1</v>
      </c>
      <c r="AJ58" t="s">
        <v>3</v>
      </c>
      <c r="AK58">
        <v>4</v>
      </c>
      <c r="AL58">
        <v>-26.95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ROW(Source!A35)</f>
        <v>35</v>
      </c>
      <c r="B59">
        <v>34575927</v>
      </c>
      <c r="C59">
        <v>34575915</v>
      </c>
      <c r="D59">
        <v>31447861</v>
      </c>
      <c r="E59">
        <v>1</v>
      </c>
      <c r="F59">
        <v>1</v>
      </c>
      <c r="G59">
        <v>1</v>
      </c>
      <c r="H59">
        <v>3</v>
      </c>
      <c r="I59" t="s">
        <v>390</v>
      </c>
      <c r="J59" t="s">
        <v>391</v>
      </c>
      <c r="K59" t="s">
        <v>392</v>
      </c>
      <c r="L59">
        <v>1346</v>
      </c>
      <c r="N59">
        <v>1009</v>
      </c>
      <c r="O59" t="s">
        <v>150</v>
      </c>
      <c r="P59" t="s">
        <v>150</v>
      </c>
      <c r="Q59">
        <v>1</v>
      </c>
      <c r="X59">
        <v>1.36</v>
      </c>
      <c r="Y59">
        <v>10.57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1.36</v>
      </c>
      <c r="AH59">
        <v>3</v>
      </c>
      <c r="AI59">
        <v>-1</v>
      </c>
      <c r="AJ59" t="s">
        <v>3</v>
      </c>
      <c r="AK59">
        <v>4</v>
      </c>
      <c r="AL59">
        <v>-14.375200000000001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ROW(Source!A35)</f>
        <v>35</v>
      </c>
      <c r="B60">
        <v>34575928</v>
      </c>
      <c r="C60">
        <v>34575915</v>
      </c>
      <c r="D60">
        <v>31470585</v>
      </c>
      <c r="E60">
        <v>1</v>
      </c>
      <c r="F60">
        <v>1</v>
      </c>
      <c r="G60">
        <v>1</v>
      </c>
      <c r="H60">
        <v>3</v>
      </c>
      <c r="I60" t="s">
        <v>393</v>
      </c>
      <c r="J60" t="s">
        <v>394</v>
      </c>
      <c r="K60" t="s">
        <v>395</v>
      </c>
      <c r="L60">
        <v>1348</v>
      </c>
      <c r="N60">
        <v>1009</v>
      </c>
      <c r="O60" t="s">
        <v>136</v>
      </c>
      <c r="P60" t="s">
        <v>136</v>
      </c>
      <c r="Q60">
        <v>1000</v>
      </c>
      <c r="X60">
        <v>7.0000000000000001E-3</v>
      </c>
      <c r="Y60">
        <v>5000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7.0000000000000001E-3</v>
      </c>
      <c r="AH60">
        <v>3</v>
      </c>
      <c r="AI60">
        <v>-1</v>
      </c>
      <c r="AJ60" t="s">
        <v>3</v>
      </c>
      <c r="AK60">
        <v>4</v>
      </c>
      <c r="AL60">
        <v>-35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ROW(Source!A35)</f>
        <v>35</v>
      </c>
      <c r="B61">
        <v>34575929</v>
      </c>
      <c r="C61">
        <v>34575915</v>
      </c>
      <c r="D61">
        <v>31483239</v>
      </c>
      <c r="E61">
        <v>1</v>
      </c>
      <c r="F61">
        <v>1</v>
      </c>
      <c r="G61">
        <v>1</v>
      </c>
      <c r="H61">
        <v>3</v>
      </c>
      <c r="I61" t="s">
        <v>396</v>
      </c>
      <c r="J61" t="s">
        <v>397</v>
      </c>
      <c r="K61" t="s">
        <v>398</v>
      </c>
      <c r="L61">
        <v>1348</v>
      </c>
      <c r="N61">
        <v>1009</v>
      </c>
      <c r="O61" t="s">
        <v>136</v>
      </c>
      <c r="P61" t="s">
        <v>136</v>
      </c>
      <c r="Q61">
        <v>1000</v>
      </c>
      <c r="X61">
        <v>1.8000000000000001E-4</v>
      </c>
      <c r="Y61">
        <v>75000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1.8000000000000001E-4</v>
      </c>
      <c r="AH61">
        <v>3</v>
      </c>
      <c r="AI61">
        <v>-1</v>
      </c>
      <c r="AJ61" t="s">
        <v>3</v>
      </c>
      <c r="AK61">
        <v>4</v>
      </c>
      <c r="AL61">
        <v>-13.5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ROW(Source!A35)</f>
        <v>35</v>
      </c>
      <c r="B62">
        <v>34575930</v>
      </c>
      <c r="C62">
        <v>34575915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399</v>
      </c>
      <c r="J62" t="s">
        <v>3</v>
      </c>
      <c r="K62" t="s">
        <v>400</v>
      </c>
      <c r="L62">
        <v>1374</v>
      </c>
      <c r="N62">
        <v>1013</v>
      </c>
      <c r="O62" t="s">
        <v>401</v>
      </c>
      <c r="P62" t="s">
        <v>401</v>
      </c>
      <c r="Q62">
        <v>1</v>
      </c>
      <c r="X62">
        <v>5.95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5.95</v>
      </c>
      <c r="AH62">
        <v>3</v>
      </c>
      <c r="AI62">
        <v>-1</v>
      </c>
      <c r="AJ62" t="s">
        <v>3</v>
      </c>
      <c r="AK62">
        <v>4</v>
      </c>
      <c r="AL62">
        <v>-5.95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ROW(Source!A36)</f>
        <v>36</v>
      </c>
      <c r="B63">
        <v>34575934</v>
      </c>
      <c r="C63">
        <v>34575931</v>
      </c>
      <c r="D63">
        <v>31709492</v>
      </c>
      <c r="E63">
        <v>1</v>
      </c>
      <c r="F63">
        <v>1</v>
      </c>
      <c r="G63">
        <v>1</v>
      </c>
      <c r="H63">
        <v>1</v>
      </c>
      <c r="I63" t="s">
        <v>296</v>
      </c>
      <c r="J63" t="s">
        <v>3</v>
      </c>
      <c r="K63" t="s">
        <v>297</v>
      </c>
      <c r="L63">
        <v>1191</v>
      </c>
      <c r="N63">
        <v>1013</v>
      </c>
      <c r="O63" t="s">
        <v>295</v>
      </c>
      <c r="P63" t="s">
        <v>295</v>
      </c>
      <c r="Q63">
        <v>1</v>
      </c>
      <c r="X63">
        <v>8.8699999999999992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2</v>
      </c>
      <c r="AF63" t="s">
        <v>3</v>
      </c>
      <c r="AG63">
        <v>8.8699999999999992</v>
      </c>
      <c r="AH63">
        <v>2</v>
      </c>
      <c r="AI63">
        <v>34575932</v>
      </c>
      <c r="AJ63">
        <v>43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ROW(Source!A36)</f>
        <v>36</v>
      </c>
      <c r="B64">
        <v>34575935</v>
      </c>
      <c r="C64">
        <v>34575931</v>
      </c>
      <c r="D64">
        <v>31525947</v>
      </c>
      <c r="E64">
        <v>1</v>
      </c>
      <c r="F64">
        <v>1</v>
      </c>
      <c r="G64">
        <v>1</v>
      </c>
      <c r="H64">
        <v>2</v>
      </c>
      <c r="I64" t="s">
        <v>302</v>
      </c>
      <c r="J64" t="s">
        <v>303</v>
      </c>
      <c r="K64" t="s">
        <v>304</v>
      </c>
      <c r="L64">
        <v>1368</v>
      </c>
      <c r="N64">
        <v>1011</v>
      </c>
      <c r="O64" t="s">
        <v>301</v>
      </c>
      <c r="P64" t="s">
        <v>301</v>
      </c>
      <c r="Q64">
        <v>1</v>
      </c>
      <c r="X64">
        <v>8.8699999999999992</v>
      </c>
      <c r="Y64">
        <v>0</v>
      </c>
      <c r="Z64">
        <v>59.47</v>
      </c>
      <c r="AA64">
        <v>11.6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8.8699999999999992</v>
      </c>
      <c r="AH64">
        <v>2</v>
      </c>
      <c r="AI64">
        <v>34575933</v>
      </c>
      <c r="AJ64">
        <v>44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ROW(Source!A37)</f>
        <v>37</v>
      </c>
      <c r="B65">
        <v>34575934</v>
      </c>
      <c r="C65">
        <v>34575931</v>
      </c>
      <c r="D65">
        <v>31709492</v>
      </c>
      <c r="E65">
        <v>1</v>
      </c>
      <c r="F65">
        <v>1</v>
      </c>
      <c r="G65">
        <v>1</v>
      </c>
      <c r="H65">
        <v>1</v>
      </c>
      <c r="I65" t="s">
        <v>296</v>
      </c>
      <c r="J65" t="s">
        <v>3</v>
      </c>
      <c r="K65" t="s">
        <v>297</v>
      </c>
      <c r="L65">
        <v>1191</v>
      </c>
      <c r="N65">
        <v>1013</v>
      </c>
      <c r="O65" t="s">
        <v>295</v>
      </c>
      <c r="P65" t="s">
        <v>295</v>
      </c>
      <c r="Q65">
        <v>1</v>
      </c>
      <c r="X65">
        <v>8.8699999999999992</v>
      </c>
      <c r="Y65">
        <v>0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2</v>
      </c>
      <c r="AF65" t="s">
        <v>3</v>
      </c>
      <c r="AG65">
        <v>8.8699999999999992</v>
      </c>
      <c r="AH65">
        <v>2</v>
      </c>
      <c r="AI65">
        <v>34575932</v>
      </c>
      <c r="AJ65">
        <v>45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ROW(Source!A37)</f>
        <v>37</v>
      </c>
      <c r="B66">
        <v>34575935</v>
      </c>
      <c r="C66">
        <v>34575931</v>
      </c>
      <c r="D66">
        <v>31525947</v>
      </c>
      <c r="E66">
        <v>1</v>
      </c>
      <c r="F66">
        <v>1</v>
      </c>
      <c r="G66">
        <v>1</v>
      </c>
      <c r="H66">
        <v>2</v>
      </c>
      <c r="I66" t="s">
        <v>302</v>
      </c>
      <c r="J66" t="s">
        <v>303</v>
      </c>
      <c r="K66" t="s">
        <v>304</v>
      </c>
      <c r="L66">
        <v>1368</v>
      </c>
      <c r="N66">
        <v>1011</v>
      </c>
      <c r="O66" t="s">
        <v>301</v>
      </c>
      <c r="P66" t="s">
        <v>301</v>
      </c>
      <c r="Q66">
        <v>1</v>
      </c>
      <c r="X66">
        <v>8.8699999999999992</v>
      </c>
      <c r="Y66">
        <v>0</v>
      </c>
      <c r="Z66">
        <v>59.47</v>
      </c>
      <c r="AA66">
        <v>11.6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8.8699999999999992</v>
      </c>
      <c r="AH66">
        <v>2</v>
      </c>
      <c r="AI66">
        <v>34575933</v>
      </c>
      <c r="AJ66">
        <v>46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ROW(Source!A38)</f>
        <v>38</v>
      </c>
      <c r="B67">
        <v>34575939</v>
      </c>
      <c r="C67">
        <v>34575936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296</v>
      </c>
      <c r="J67" t="s">
        <v>3</v>
      </c>
      <c r="K67" t="s">
        <v>297</v>
      </c>
      <c r="L67">
        <v>1191</v>
      </c>
      <c r="N67">
        <v>1013</v>
      </c>
      <c r="O67" t="s">
        <v>295</v>
      </c>
      <c r="P67" t="s">
        <v>295</v>
      </c>
      <c r="Q67">
        <v>1</v>
      </c>
      <c r="X67">
        <v>1.73</v>
      </c>
      <c r="Y67">
        <v>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2</v>
      </c>
      <c r="AF67" t="s">
        <v>3</v>
      </c>
      <c r="AG67">
        <v>1.73</v>
      </c>
      <c r="AH67">
        <v>2</v>
      </c>
      <c r="AI67">
        <v>34575937</v>
      </c>
      <c r="AJ67">
        <v>47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ROW(Source!A38)</f>
        <v>38</v>
      </c>
      <c r="B68">
        <v>34575940</v>
      </c>
      <c r="C68">
        <v>34575936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335</v>
      </c>
      <c r="J68" t="s">
        <v>336</v>
      </c>
      <c r="K68" t="s">
        <v>337</v>
      </c>
      <c r="L68">
        <v>1368</v>
      </c>
      <c r="N68">
        <v>1011</v>
      </c>
      <c r="O68" t="s">
        <v>301</v>
      </c>
      <c r="P68" t="s">
        <v>301</v>
      </c>
      <c r="Q68">
        <v>1</v>
      </c>
      <c r="X68">
        <v>1.73</v>
      </c>
      <c r="Y68">
        <v>0</v>
      </c>
      <c r="Z68">
        <v>79.069999999999993</v>
      </c>
      <c r="AA68">
        <v>13.5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1.73</v>
      </c>
      <c r="AH68">
        <v>2</v>
      </c>
      <c r="AI68">
        <v>34575938</v>
      </c>
      <c r="AJ68">
        <v>48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ROW(Source!A39)</f>
        <v>39</v>
      </c>
      <c r="B69">
        <v>34575939</v>
      </c>
      <c r="C69">
        <v>34575936</v>
      </c>
      <c r="D69">
        <v>31709492</v>
      </c>
      <c r="E69">
        <v>1</v>
      </c>
      <c r="F69">
        <v>1</v>
      </c>
      <c r="G69">
        <v>1</v>
      </c>
      <c r="H69">
        <v>1</v>
      </c>
      <c r="I69" t="s">
        <v>296</v>
      </c>
      <c r="J69" t="s">
        <v>3</v>
      </c>
      <c r="K69" t="s">
        <v>297</v>
      </c>
      <c r="L69">
        <v>1191</v>
      </c>
      <c r="N69">
        <v>1013</v>
      </c>
      <c r="O69" t="s">
        <v>295</v>
      </c>
      <c r="P69" t="s">
        <v>295</v>
      </c>
      <c r="Q69">
        <v>1</v>
      </c>
      <c r="X69">
        <v>1.73</v>
      </c>
      <c r="Y69">
        <v>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2</v>
      </c>
      <c r="AF69" t="s">
        <v>3</v>
      </c>
      <c r="AG69">
        <v>1.73</v>
      </c>
      <c r="AH69">
        <v>2</v>
      </c>
      <c r="AI69">
        <v>34575937</v>
      </c>
      <c r="AJ69">
        <v>49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ROW(Source!A39)</f>
        <v>39</v>
      </c>
      <c r="B70">
        <v>34575940</v>
      </c>
      <c r="C70">
        <v>34575936</v>
      </c>
      <c r="D70">
        <v>31525949</v>
      </c>
      <c r="E70">
        <v>1</v>
      </c>
      <c r="F70">
        <v>1</v>
      </c>
      <c r="G70">
        <v>1</v>
      </c>
      <c r="H70">
        <v>2</v>
      </c>
      <c r="I70" t="s">
        <v>335</v>
      </c>
      <c r="J70" t="s">
        <v>336</v>
      </c>
      <c r="K70" t="s">
        <v>337</v>
      </c>
      <c r="L70">
        <v>1368</v>
      </c>
      <c r="N70">
        <v>1011</v>
      </c>
      <c r="O70" t="s">
        <v>301</v>
      </c>
      <c r="P70" t="s">
        <v>301</v>
      </c>
      <c r="Q70">
        <v>1</v>
      </c>
      <c r="X70">
        <v>1.73</v>
      </c>
      <c r="Y70">
        <v>0</v>
      </c>
      <c r="Z70">
        <v>79.069999999999993</v>
      </c>
      <c r="AA70">
        <v>13.5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1.73</v>
      </c>
      <c r="AH70">
        <v>2</v>
      </c>
      <c r="AI70">
        <v>34575938</v>
      </c>
      <c r="AJ70">
        <v>50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ROW(Source!A40)</f>
        <v>40</v>
      </c>
      <c r="B71">
        <v>34575946</v>
      </c>
      <c r="C71">
        <v>34575941</v>
      </c>
      <c r="D71">
        <v>31709863</v>
      </c>
      <c r="E71">
        <v>1</v>
      </c>
      <c r="F71">
        <v>1</v>
      </c>
      <c r="G71">
        <v>1</v>
      </c>
      <c r="H71">
        <v>1</v>
      </c>
      <c r="I71" t="s">
        <v>338</v>
      </c>
      <c r="J71" t="s">
        <v>3</v>
      </c>
      <c r="K71" t="s">
        <v>339</v>
      </c>
      <c r="L71">
        <v>1191</v>
      </c>
      <c r="N71">
        <v>1013</v>
      </c>
      <c r="O71" t="s">
        <v>295</v>
      </c>
      <c r="P71" t="s">
        <v>295</v>
      </c>
      <c r="Q71">
        <v>1</v>
      </c>
      <c r="X71">
        <v>12.53</v>
      </c>
      <c r="Y71">
        <v>0</v>
      </c>
      <c r="Z71">
        <v>0</v>
      </c>
      <c r="AA71">
        <v>0</v>
      </c>
      <c r="AB71">
        <v>8.5299999999999994</v>
      </c>
      <c r="AC71">
        <v>0</v>
      </c>
      <c r="AD71">
        <v>1</v>
      </c>
      <c r="AE71">
        <v>1</v>
      </c>
      <c r="AF71" t="s">
        <v>3</v>
      </c>
      <c r="AG71">
        <v>12.53</v>
      </c>
      <c r="AH71">
        <v>2</v>
      </c>
      <c r="AI71">
        <v>34575942</v>
      </c>
      <c r="AJ71">
        <v>51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ROW(Source!A40)</f>
        <v>40</v>
      </c>
      <c r="B72">
        <v>34575947</v>
      </c>
      <c r="C72">
        <v>34575941</v>
      </c>
      <c r="D72">
        <v>31709492</v>
      </c>
      <c r="E72">
        <v>1</v>
      </c>
      <c r="F72">
        <v>1</v>
      </c>
      <c r="G72">
        <v>1</v>
      </c>
      <c r="H72">
        <v>1</v>
      </c>
      <c r="I72" t="s">
        <v>296</v>
      </c>
      <c r="J72" t="s">
        <v>3</v>
      </c>
      <c r="K72" t="s">
        <v>297</v>
      </c>
      <c r="L72">
        <v>1191</v>
      </c>
      <c r="N72">
        <v>1013</v>
      </c>
      <c r="O72" t="s">
        <v>295</v>
      </c>
      <c r="P72" t="s">
        <v>295</v>
      </c>
      <c r="Q72">
        <v>1</v>
      </c>
      <c r="X72">
        <v>3.04</v>
      </c>
      <c r="Y72">
        <v>0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2</v>
      </c>
      <c r="AF72" t="s">
        <v>3</v>
      </c>
      <c r="AG72">
        <v>3.04</v>
      </c>
      <c r="AH72">
        <v>2</v>
      </c>
      <c r="AI72">
        <v>34575943</v>
      </c>
      <c r="AJ72">
        <v>52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ROW(Source!A40)</f>
        <v>40</v>
      </c>
      <c r="B73">
        <v>34575948</v>
      </c>
      <c r="C73">
        <v>34575941</v>
      </c>
      <c r="D73">
        <v>31527482</v>
      </c>
      <c r="E73">
        <v>1</v>
      </c>
      <c r="F73">
        <v>1</v>
      </c>
      <c r="G73">
        <v>1</v>
      </c>
      <c r="H73">
        <v>2</v>
      </c>
      <c r="I73" t="s">
        <v>312</v>
      </c>
      <c r="J73" t="s">
        <v>313</v>
      </c>
      <c r="K73" t="s">
        <v>314</v>
      </c>
      <c r="L73">
        <v>1368</v>
      </c>
      <c r="N73">
        <v>1011</v>
      </c>
      <c r="O73" t="s">
        <v>301</v>
      </c>
      <c r="P73" t="s">
        <v>301</v>
      </c>
      <c r="Q73">
        <v>1</v>
      </c>
      <c r="X73">
        <v>12.18</v>
      </c>
      <c r="Y73">
        <v>0</v>
      </c>
      <c r="Z73">
        <v>0.55000000000000004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12.18</v>
      </c>
      <c r="AH73">
        <v>2</v>
      </c>
      <c r="AI73">
        <v>34575944</v>
      </c>
      <c r="AJ73">
        <v>53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ROW(Source!A40)</f>
        <v>40</v>
      </c>
      <c r="B74">
        <v>34575949</v>
      </c>
      <c r="C74">
        <v>34575941</v>
      </c>
      <c r="D74">
        <v>31528466</v>
      </c>
      <c r="E74">
        <v>1</v>
      </c>
      <c r="F74">
        <v>1</v>
      </c>
      <c r="G74">
        <v>1</v>
      </c>
      <c r="H74">
        <v>2</v>
      </c>
      <c r="I74" t="s">
        <v>315</v>
      </c>
      <c r="J74" t="s">
        <v>316</v>
      </c>
      <c r="K74" t="s">
        <v>317</v>
      </c>
      <c r="L74">
        <v>1368</v>
      </c>
      <c r="N74">
        <v>1011</v>
      </c>
      <c r="O74" t="s">
        <v>301</v>
      </c>
      <c r="P74" t="s">
        <v>301</v>
      </c>
      <c r="Q74">
        <v>1</v>
      </c>
      <c r="X74">
        <v>3.04</v>
      </c>
      <c r="Y74">
        <v>0</v>
      </c>
      <c r="Z74">
        <v>90</v>
      </c>
      <c r="AA74">
        <v>10.06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3.04</v>
      </c>
      <c r="AH74">
        <v>2</v>
      </c>
      <c r="AI74">
        <v>34575945</v>
      </c>
      <c r="AJ74">
        <v>54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ROW(Source!A41)</f>
        <v>41</v>
      </c>
      <c r="B75">
        <v>34575946</v>
      </c>
      <c r="C75">
        <v>34575941</v>
      </c>
      <c r="D75">
        <v>31709863</v>
      </c>
      <c r="E75">
        <v>1</v>
      </c>
      <c r="F75">
        <v>1</v>
      </c>
      <c r="G75">
        <v>1</v>
      </c>
      <c r="H75">
        <v>1</v>
      </c>
      <c r="I75" t="s">
        <v>338</v>
      </c>
      <c r="J75" t="s">
        <v>3</v>
      </c>
      <c r="K75" t="s">
        <v>339</v>
      </c>
      <c r="L75">
        <v>1191</v>
      </c>
      <c r="N75">
        <v>1013</v>
      </c>
      <c r="O75" t="s">
        <v>295</v>
      </c>
      <c r="P75" t="s">
        <v>295</v>
      </c>
      <c r="Q75">
        <v>1</v>
      </c>
      <c r="X75">
        <v>12.53</v>
      </c>
      <c r="Y75">
        <v>0</v>
      </c>
      <c r="Z75">
        <v>0</v>
      </c>
      <c r="AA75">
        <v>0</v>
      </c>
      <c r="AB75">
        <v>8.5299999999999994</v>
      </c>
      <c r="AC75">
        <v>0</v>
      </c>
      <c r="AD75">
        <v>1</v>
      </c>
      <c r="AE75">
        <v>1</v>
      </c>
      <c r="AF75" t="s">
        <v>3</v>
      </c>
      <c r="AG75">
        <v>12.53</v>
      </c>
      <c r="AH75">
        <v>2</v>
      </c>
      <c r="AI75">
        <v>34575942</v>
      </c>
      <c r="AJ75">
        <v>55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ROW(Source!A41)</f>
        <v>41</v>
      </c>
      <c r="B76">
        <v>34575947</v>
      </c>
      <c r="C76">
        <v>34575941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296</v>
      </c>
      <c r="J76" t="s">
        <v>3</v>
      </c>
      <c r="K76" t="s">
        <v>297</v>
      </c>
      <c r="L76">
        <v>1191</v>
      </c>
      <c r="N76">
        <v>1013</v>
      </c>
      <c r="O76" t="s">
        <v>295</v>
      </c>
      <c r="P76" t="s">
        <v>295</v>
      </c>
      <c r="Q76">
        <v>1</v>
      </c>
      <c r="X76">
        <v>3.04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3.04</v>
      </c>
      <c r="AH76">
        <v>2</v>
      </c>
      <c r="AI76">
        <v>34575943</v>
      </c>
      <c r="AJ76">
        <v>56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ROW(Source!A41)</f>
        <v>41</v>
      </c>
      <c r="B77">
        <v>34575948</v>
      </c>
      <c r="C77">
        <v>34575941</v>
      </c>
      <c r="D77">
        <v>31527482</v>
      </c>
      <c r="E77">
        <v>1</v>
      </c>
      <c r="F77">
        <v>1</v>
      </c>
      <c r="G77">
        <v>1</v>
      </c>
      <c r="H77">
        <v>2</v>
      </c>
      <c r="I77" t="s">
        <v>312</v>
      </c>
      <c r="J77" t="s">
        <v>313</v>
      </c>
      <c r="K77" t="s">
        <v>314</v>
      </c>
      <c r="L77">
        <v>1368</v>
      </c>
      <c r="N77">
        <v>1011</v>
      </c>
      <c r="O77" t="s">
        <v>301</v>
      </c>
      <c r="P77" t="s">
        <v>301</v>
      </c>
      <c r="Q77">
        <v>1</v>
      </c>
      <c r="X77">
        <v>12.18</v>
      </c>
      <c r="Y77">
        <v>0</v>
      </c>
      <c r="Z77">
        <v>0.55000000000000004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12.18</v>
      </c>
      <c r="AH77">
        <v>2</v>
      </c>
      <c r="AI77">
        <v>34575944</v>
      </c>
      <c r="AJ77">
        <v>57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ROW(Source!A41)</f>
        <v>41</v>
      </c>
      <c r="B78">
        <v>34575949</v>
      </c>
      <c r="C78">
        <v>34575941</v>
      </c>
      <c r="D78">
        <v>31528466</v>
      </c>
      <c r="E78">
        <v>1</v>
      </c>
      <c r="F78">
        <v>1</v>
      </c>
      <c r="G78">
        <v>1</v>
      </c>
      <c r="H78">
        <v>2</v>
      </c>
      <c r="I78" t="s">
        <v>315</v>
      </c>
      <c r="J78" t="s">
        <v>316</v>
      </c>
      <c r="K78" t="s">
        <v>317</v>
      </c>
      <c r="L78">
        <v>1368</v>
      </c>
      <c r="N78">
        <v>1011</v>
      </c>
      <c r="O78" t="s">
        <v>301</v>
      </c>
      <c r="P78" t="s">
        <v>301</v>
      </c>
      <c r="Q78">
        <v>1</v>
      </c>
      <c r="X78">
        <v>3.04</v>
      </c>
      <c r="Y78">
        <v>0</v>
      </c>
      <c r="Z78">
        <v>90</v>
      </c>
      <c r="AA78">
        <v>10.06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3.04</v>
      </c>
      <c r="AH78">
        <v>2</v>
      </c>
      <c r="AI78">
        <v>34575945</v>
      </c>
      <c r="AJ78">
        <v>58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ROW(Source!A42)</f>
        <v>42</v>
      </c>
      <c r="B79">
        <v>34575952</v>
      </c>
      <c r="C79">
        <v>34575950</v>
      </c>
      <c r="D79">
        <v>31709613</v>
      </c>
      <c r="E79">
        <v>1</v>
      </c>
      <c r="F79">
        <v>1</v>
      </c>
      <c r="G79">
        <v>1</v>
      </c>
      <c r="H79">
        <v>1</v>
      </c>
      <c r="I79" t="s">
        <v>293</v>
      </c>
      <c r="J79" t="s">
        <v>3</v>
      </c>
      <c r="K79" t="s">
        <v>294</v>
      </c>
      <c r="L79">
        <v>1191</v>
      </c>
      <c r="N79">
        <v>1013</v>
      </c>
      <c r="O79" t="s">
        <v>295</v>
      </c>
      <c r="P79" t="s">
        <v>295</v>
      </c>
      <c r="Q79">
        <v>1</v>
      </c>
      <c r="X79">
        <v>154</v>
      </c>
      <c r="Y79">
        <v>0</v>
      </c>
      <c r="Z79">
        <v>0</v>
      </c>
      <c r="AA79">
        <v>0</v>
      </c>
      <c r="AB79">
        <v>7.8</v>
      </c>
      <c r="AC79">
        <v>0</v>
      </c>
      <c r="AD79">
        <v>1</v>
      </c>
      <c r="AE79">
        <v>1</v>
      </c>
      <c r="AF79" t="s">
        <v>3</v>
      </c>
      <c r="AG79">
        <v>154</v>
      </c>
      <c r="AH79">
        <v>2</v>
      </c>
      <c r="AI79">
        <v>34575951</v>
      </c>
      <c r="AJ79">
        <v>59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ROW(Source!A43)</f>
        <v>43</v>
      </c>
      <c r="B80">
        <v>34575952</v>
      </c>
      <c r="C80">
        <v>34575950</v>
      </c>
      <c r="D80">
        <v>31709613</v>
      </c>
      <c r="E80">
        <v>1</v>
      </c>
      <c r="F80">
        <v>1</v>
      </c>
      <c r="G80">
        <v>1</v>
      </c>
      <c r="H80">
        <v>1</v>
      </c>
      <c r="I80" t="s">
        <v>293</v>
      </c>
      <c r="J80" t="s">
        <v>3</v>
      </c>
      <c r="K80" t="s">
        <v>294</v>
      </c>
      <c r="L80">
        <v>1191</v>
      </c>
      <c r="N80">
        <v>1013</v>
      </c>
      <c r="O80" t="s">
        <v>295</v>
      </c>
      <c r="P80" t="s">
        <v>295</v>
      </c>
      <c r="Q80">
        <v>1</v>
      </c>
      <c r="X80">
        <v>154</v>
      </c>
      <c r="Y80">
        <v>0</v>
      </c>
      <c r="Z80">
        <v>0</v>
      </c>
      <c r="AA80">
        <v>0</v>
      </c>
      <c r="AB80">
        <v>7.8</v>
      </c>
      <c r="AC80">
        <v>0</v>
      </c>
      <c r="AD80">
        <v>1</v>
      </c>
      <c r="AE80">
        <v>1</v>
      </c>
      <c r="AF80" t="s">
        <v>3</v>
      </c>
      <c r="AG80">
        <v>154</v>
      </c>
      <c r="AH80">
        <v>2</v>
      </c>
      <c r="AI80">
        <v>34575951</v>
      </c>
      <c r="AJ80">
        <v>60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ROW(Source!A44)</f>
        <v>44</v>
      </c>
      <c r="B81">
        <v>34575955</v>
      </c>
      <c r="C81">
        <v>34575953</v>
      </c>
      <c r="D81">
        <v>31716117</v>
      </c>
      <c r="E81">
        <v>1</v>
      </c>
      <c r="F81">
        <v>1</v>
      </c>
      <c r="G81">
        <v>1</v>
      </c>
      <c r="H81">
        <v>1</v>
      </c>
      <c r="I81" t="s">
        <v>340</v>
      </c>
      <c r="J81" t="s">
        <v>3</v>
      </c>
      <c r="K81" t="s">
        <v>341</v>
      </c>
      <c r="L81">
        <v>1191</v>
      </c>
      <c r="N81">
        <v>1013</v>
      </c>
      <c r="O81" t="s">
        <v>295</v>
      </c>
      <c r="P81" t="s">
        <v>295</v>
      </c>
      <c r="Q81">
        <v>1</v>
      </c>
      <c r="X81">
        <v>97.2</v>
      </c>
      <c r="Y81">
        <v>0</v>
      </c>
      <c r="Z81">
        <v>0</v>
      </c>
      <c r="AA81">
        <v>0</v>
      </c>
      <c r="AB81">
        <v>7.5</v>
      </c>
      <c r="AC81">
        <v>0</v>
      </c>
      <c r="AD81">
        <v>1</v>
      </c>
      <c r="AE81">
        <v>1</v>
      </c>
      <c r="AF81" t="s">
        <v>3</v>
      </c>
      <c r="AG81">
        <v>97.2</v>
      </c>
      <c r="AH81">
        <v>2</v>
      </c>
      <c r="AI81">
        <v>34575954</v>
      </c>
      <c r="AJ81">
        <v>61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ROW(Source!A45)</f>
        <v>45</v>
      </c>
      <c r="B82">
        <v>34575955</v>
      </c>
      <c r="C82">
        <v>34575953</v>
      </c>
      <c r="D82">
        <v>31716117</v>
      </c>
      <c r="E82">
        <v>1</v>
      </c>
      <c r="F82">
        <v>1</v>
      </c>
      <c r="G82">
        <v>1</v>
      </c>
      <c r="H82">
        <v>1</v>
      </c>
      <c r="I82" t="s">
        <v>340</v>
      </c>
      <c r="J82" t="s">
        <v>3</v>
      </c>
      <c r="K82" t="s">
        <v>341</v>
      </c>
      <c r="L82">
        <v>1191</v>
      </c>
      <c r="N82">
        <v>1013</v>
      </c>
      <c r="O82" t="s">
        <v>295</v>
      </c>
      <c r="P82" t="s">
        <v>295</v>
      </c>
      <c r="Q82">
        <v>1</v>
      </c>
      <c r="X82">
        <v>97.2</v>
      </c>
      <c r="Y82">
        <v>0</v>
      </c>
      <c r="Z82">
        <v>0</v>
      </c>
      <c r="AA82">
        <v>0</v>
      </c>
      <c r="AB82">
        <v>7.5</v>
      </c>
      <c r="AC82">
        <v>0</v>
      </c>
      <c r="AD82">
        <v>1</v>
      </c>
      <c r="AE82">
        <v>1</v>
      </c>
      <c r="AF82" t="s">
        <v>3</v>
      </c>
      <c r="AG82">
        <v>97.2</v>
      </c>
      <c r="AH82">
        <v>2</v>
      </c>
      <c r="AI82">
        <v>34575954</v>
      </c>
      <c r="AJ82">
        <v>62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ROW(Source!A46)</f>
        <v>46</v>
      </c>
      <c r="B83">
        <v>34575960</v>
      </c>
      <c r="C83">
        <v>34575956</v>
      </c>
      <c r="D83">
        <v>31709492</v>
      </c>
      <c r="E83">
        <v>1</v>
      </c>
      <c r="F83">
        <v>1</v>
      </c>
      <c r="G83">
        <v>1</v>
      </c>
      <c r="H83">
        <v>1</v>
      </c>
      <c r="I83" t="s">
        <v>296</v>
      </c>
      <c r="J83" t="s">
        <v>3</v>
      </c>
      <c r="K83" t="s">
        <v>297</v>
      </c>
      <c r="L83">
        <v>1191</v>
      </c>
      <c r="N83">
        <v>1013</v>
      </c>
      <c r="O83" t="s">
        <v>295</v>
      </c>
      <c r="P83" t="s">
        <v>295</v>
      </c>
      <c r="Q83">
        <v>1</v>
      </c>
      <c r="X83">
        <v>1.1000000000000001</v>
      </c>
      <c r="Y83">
        <v>0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2</v>
      </c>
      <c r="AF83" t="s">
        <v>3</v>
      </c>
      <c r="AG83">
        <v>1.1000000000000001</v>
      </c>
      <c r="AH83">
        <v>2</v>
      </c>
      <c r="AI83">
        <v>34575957</v>
      </c>
      <c r="AJ83">
        <v>63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ROW(Source!A46)</f>
        <v>46</v>
      </c>
      <c r="B84">
        <v>34575961</v>
      </c>
      <c r="C84">
        <v>34575956</v>
      </c>
      <c r="D84">
        <v>31525949</v>
      </c>
      <c r="E84">
        <v>1</v>
      </c>
      <c r="F84">
        <v>1</v>
      </c>
      <c r="G84">
        <v>1</v>
      </c>
      <c r="H84">
        <v>2</v>
      </c>
      <c r="I84" t="s">
        <v>335</v>
      </c>
      <c r="J84" t="s">
        <v>336</v>
      </c>
      <c r="K84" t="s">
        <v>337</v>
      </c>
      <c r="L84">
        <v>1368</v>
      </c>
      <c r="N84">
        <v>1011</v>
      </c>
      <c r="O84" t="s">
        <v>301</v>
      </c>
      <c r="P84" t="s">
        <v>301</v>
      </c>
      <c r="Q84">
        <v>1</v>
      </c>
      <c r="X84">
        <v>0.67</v>
      </c>
      <c r="Y84">
        <v>0</v>
      </c>
      <c r="Z84">
        <v>79.069999999999993</v>
      </c>
      <c r="AA84">
        <v>13.5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0.67</v>
      </c>
      <c r="AH84">
        <v>2</v>
      </c>
      <c r="AI84">
        <v>34575958</v>
      </c>
      <c r="AJ84">
        <v>64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ROW(Source!A46)</f>
        <v>46</v>
      </c>
      <c r="B85">
        <v>34575962</v>
      </c>
      <c r="C85">
        <v>34575956</v>
      </c>
      <c r="D85">
        <v>31525973</v>
      </c>
      <c r="E85">
        <v>1</v>
      </c>
      <c r="F85">
        <v>1</v>
      </c>
      <c r="G85">
        <v>1</v>
      </c>
      <c r="H85">
        <v>2</v>
      </c>
      <c r="I85" t="s">
        <v>342</v>
      </c>
      <c r="J85" t="s">
        <v>343</v>
      </c>
      <c r="K85" t="s">
        <v>344</v>
      </c>
      <c r="L85">
        <v>1368</v>
      </c>
      <c r="N85">
        <v>1011</v>
      </c>
      <c r="O85" t="s">
        <v>301</v>
      </c>
      <c r="P85" t="s">
        <v>301</v>
      </c>
      <c r="Q85">
        <v>1</v>
      </c>
      <c r="X85">
        <v>0.43</v>
      </c>
      <c r="Y85">
        <v>0</v>
      </c>
      <c r="Z85">
        <v>123</v>
      </c>
      <c r="AA85">
        <v>13.5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0.43</v>
      </c>
      <c r="AH85">
        <v>2</v>
      </c>
      <c r="AI85">
        <v>34575959</v>
      </c>
      <c r="AJ85">
        <v>65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ROW(Source!A47)</f>
        <v>47</v>
      </c>
      <c r="B86">
        <v>34575960</v>
      </c>
      <c r="C86">
        <v>34575956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296</v>
      </c>
      <c r="J86" t="s">
        <v>3</v>
      </c>
      <c r="K86" t="s">
        <v>297</v>
      </c>
      <c r="L86">
        <v>1191</v>
      </c>
      <c r="N86">
        <v>1013</v>
      </c>
      <c r="O86" t="s">
        <v>295</v>
      </c>
      <c r="P86" t="s">
        <v>295</v>
      </c>
      <c r="Q86">
        <v>1</v>
      </c>
      <c r="X86">
        <v>1.1000000000000001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1.1000000000000001</v>
      </c>
      <c r="AH86">
        <v>2</v>
      </c>
      <c r="AI86">
        <v>34575957</v>
      </c>
      <c r="AJ86">
        <v>66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ROW(Source!A47)</f>
        <v>47</v>
      </c>
      <c r="B87">
        <v>34575961</v>
      </c>
      <c r="C87">
        <v>34575956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335</v>
      </c>
      <c r="J87" t="s">
        <v>336</v>
      </c>
      <c r="K87" t="s">
        <v>337</v>
      </c>
      <c r="L87">
        <v>1368</v>
      </c>
      <c r="N87">
        <v>1011</v>
      </c>
      <c r="O87" t="s">
        <v>301</v>
      </c>
      <c r="P87" t="s">
        <v>301</v>
      </c>
      <c r="Q87">
        <v>1</v>
      </c>
      <c r="X87">
        <v>0.67</v>
      </c>
      <c r="Y87">
        <v>0</v>
      </c>
      <c r="Z87">
        <v>79.069999999999993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0.67</v>
      </c>
      <c r="AH87">
        <v>2</v>
      </c>
      <c r="AI87">
        <v>34575958</v>
      </c>
      <c r="AJ87">
        <v>67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ROW(Source!A47)</f>
        <v>47</v>
      </c>
      <c r="B88">
        <v>34575962</v>
      </c>
      <c r="C88">
        <v>34575956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342</v>
      </c>
      <c r="J88" t="s">
        <v>343</v>
      </c>
      <c r="K88" t="s">
        <v>344</v>
      </c>
      <c r="L88">
        <v>1368</v>
      </c>
      <c r="N88">
        <v>1011</v>
      </c>
      <c r="O88" t="s">
        <v>301</v>
      </c>
      <c r="P88" t="s">
        <v>301</v>
      </c>
      <c r="Q88">
        <v>1</v>
      </c>
      <c r="X88">
        <v>0.43</v>
      </c>
      <c r="Y88">
        <v>0</v>
      </c>
      <c r="Z88">
        <v>123</v>
      </c>
      <c r="AA88">
        <v>13.5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0.43</v>
      </c>
      <c r="AH88">
        <v>2</v>
      </c>
      <c r="AI88">
        <v>34575959</v>
      </c>
      <c r="AJ88">
        <v>68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ROW(Source!A48)</f>
        <v>48</v>
      </c>
      <c r="B89">
        <v>34575970</v>
      </c>
      <c r="C89">
        <v>34575963</v>
      </c>
      <c r="D89">
        <v>31711106</v>
      </c>
      <c r="E89">
        <v>1</v>
      </c>
      <c r="F89">
        <v>1</v>
      </c>
      <c r="G89">
        <v>1</v>
      </c>
      <c r="H89">
        <v>1</v>
      </c>
      <c r="I89" t="s">
        <v>345</v>
      </c>
      <c r="J89" t="s">
        <v>3</v>
      </c>
      <c r="K89" t="s">
        <v>346</v>
      </c>
      <c r="L89">
        <v>1191</v>
      </c>
      <c r="N89">
        <v>1013</v>
      </c>
      <c r="O89" t="s">
        <v>295</v>
      </c>
      <c r="P89" t="s">
        <v>295</v>
      </c>
      <c r="Q89">
        <v>1</v>
      </c>
      <c r="X89">
        <v>15.72</v>
      </c>
      <c r="Y89">
        <v>0</v>
      </c>
      <c r="Z89">
        <v>0</v>
      </c>
      <c r="AA89">
        <v>0</v>
      </c>
      <c r="AB89">
        <v>8.02</v>
      </c>
      <c r="AC89">
        <v>0</v>
      </c>
      <c r="AD89">
        <v>1</v>
      </c>
      <c r="AE89">
        <v>1</v>
      </c>
      <c r="AF89" t="s">
        <v>3</v>
      </c>
      <c r="AG89">
        <v>15.72</v>
      </c>
      <c r="AH89">
        <v>2</v>
      </c>
      <c r="AI89">
        <v>34575964</v>
      </c>
      <c r="AJ89">
        <v>69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ROW(Source!A48)</f>
        <v>48</v>
      </c>
      <c r="B90">
        <v>34575971</v>
      </c>
      <c r="C90">
        <v>34575963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296</v>
      </c>
      <c r="J90" t="s">
        <v>3</v>
      </c>
      <c r="K90" t="s">
        <v>297</v>
      </c>
      <c r="L90">
        <v>1191</v>
      </c>
      <c r="N90">
        <v>1013</v>
      </c>
      <c r="O90" t="s">
        <v>295</v>
      </c>
      <c r="P90" t="s">
        <v>295</v>
      </c>
      <c r="Q90">
        <v>1</v>
      </c>
      <c r="X90">
        <v>13.88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3</v>
      </c>
      <c r="AG90">
        <v>13.88</v>
      </c>
      <c r="AH90">
        <v>2</v>
      </c>
      <c r="AI90">
        <v>34575965</v>
      </c>
      <c r="AJ90">
        <v>70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ROW(Source!A48)</f>
        <v>48</v>
      </c>
      <c r="B91">
        <v>34575972</v>
      </c>
      <c r="C91">
        <v>34575963</v>
      </c>
      <c r="D91">
        <v>31525973</v>
      </c>
      <c r="E91">
        <v>1</v>
      </c>
      <c r="F91">
        <v>1</v>
      </c>
      <c r="G91">
        <v>1</v>
      </c>
      <c r="H91">
        <v>2</v>
      </c>
      <c r="I91" t="s">
        <v>342</v>
      </c>
      <c r="J91" t="s">
        <v>343</v>
      </c>
      <c r="K91" t="s">
        <v>344</v>
      </c>
      <c r="L91">
        <v>1368</v>
      </c>
      <c r="N91">
        <v>1011</v>
      </c>
      <c r="O91" t="s">
        <v>301</v>
      </c>
      <c r="P91" t="s">
        <v>301</v>
      </c>
      <c r="Q91">
        <v>1</v>
      </c>
      <c r="X91">
        <v>1.77</v>
      </c>
      <c r="Y91">
        <v>0</v>
      </c>
      <c r="Z91">
        <v>123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1.77</v>
      </c>
      <c r="AH91">
        <v>2</v>
      </c>
      <c r="AI91">
        <v>34575966</v>
      </c>
      <c r="AJ91">
        <v>71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ROW(Source!A48)</f>
        <v>48</v>
      </c>
      <c r="B92">
        <v>34575973</v>
      </c>
      <c r="C92">
        <v>34575963</v>
      </c>
      <c r="D92">
        <v>31526978</v>
      </c>
      <c r="E92">
        <v>1</v>
      </c>
      <c r="F92">
        <v>1</v>
      </c>
      <c r="G92">
        <v>1</v>
      </c>
      <c r="H92">
        <v>2</v>
      </c>
      <c r="I92" t="s">
        <v>347</v>
      </c>
      <c r="J92" t="s">
        <v>348</v>
      </c>
      <c r="K92" t="s">
        <v>349</v>
      </c>
      <c r="L92">
        <v>1368</v>
      </c>
      <c r="N92">
        <v>1011</v>
      </c>
      <c r="O92" t="s">
        <v>301</v>
      </c>
      <c r="P92" t="s">
        <v>301</v>
      </c>
      <c r="Q92">
        <v>1</v>
      </c>
      <c r="X92">
        <v>4.29</v>
      </c>
      <c r="Y92">
        <v>0</v>
      </c>
      <c r="Z92">
        <v>89.99</v>
      </c>
      <c r="AA92">
        <v>10.06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4.29</v>
      </c>
      <c r="AH92">
        <v>2</v>
      </c>
      <c r="AI92">
        <v>34575967</v>
      </c>
      <c r="AJ92">
        <v>72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ROW(Source!A48)</f>
        <v>48</v>
      </c>
      <c r="B93">
        <v>34575974</v>
      </c>
      <c r="C93">
        <v>34575963</v>
      </c>
      <c r="D93">
        <v>31527342</v>
      </c>
      <c r="E93">
        <v>1</v>
      </c>
      <c r="F93">
        <v>1</v>
      </c>
      <c r="G93">
        <v>1</v>
      </c>
      <c r="H93">
        <v>2</v>
      </c>
      <c r="I93" t="s">
        <v>350</v>
      </c>
      <c r="J93" t="s">
        <v>351</v>
      </c>
      <c r="K93" t="s">
        <v>352</v>
      </c>
      <c r="L93">
        <v>1368</v>
      </c>
      <c r="N93">
        <v>1011</v>
      </c>
      <c r="O93" t="s">
        <v>301</v>
      </c>
      <c r="P93" t="s">
        <v>301</v>
      </c>
      <c r="Q93">
        <v>1</v>
      </c>
      <c r="X93">
        <v>7.08</v>
      </c>
      <c r="Y93">
        <v>0</v>
      </c>
      <c r="Z93">
        <v>206.01</v>
      </c>
      <c r="AA93">
        <v>14.4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7.08</v>
      </c>
      <c r="AH93">
        <v>2</v>
      </c>
      <c r="AI93">
        <v>34575968</v>
      </c>
      <c r="AJ93">
        <v>73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ROW(Source!A48)</f>
        <v>48</v>
      </c>
      <c r="B94">
        <v>34575975</v>
      </c>
      <c r="C94">
        <v>34575963</v>
      </c>
      <c r="D94">
        <v>31528071</v>
      </c>
      <c r="E94">
        <v>1</v>
      </c>
      <c r="F94">
        <v>1</v>
      </c>
      <c r="G94">
        <v>1</v>
      </c>
      <c r="H94">
        <v>2</v>
      </c>
      <c r="I94" t="s">
        <v>353</v>
      </c>
      <c r="J94" t="s">
        <v>354</v>
      </c>
      <c r="K94" t="s">
        <v>355</v>
      </c>
      <c r="L94">
        <v>1368</v>
      </c>
      <c r="N94">
        <v>1011</v>
      </c>
      <c r="O94" t="s">
        <v>301</v>
      </c>
      <c r="P94" t="s">
        <v>301</v>
      </c>
      <c r="Q94">
        <v>1</v>
      </c>
      <c r="X94">
        <v>0.74</v>
      </c>
      <c r="Y94">
        <v>0</v>
      </c>
      <c r="Z94">
        <v>110</v>
      </c>
      <c r="AA94">
        <v>11.6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0.74</v>
      </c>
      <c r="AH94">
        <v>2</v>
      </c>
      <c r="AI94">
        <v>34575969</v>
      </c>
      <c r="AJ94">
        <v>74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ROW(Source!A48)</f>
        <v>48</v>
      </c>
      <c r="B95">
        <v>34575976</v>
      </c>
      <c r="C95">
        <v>34575963</v>
      </c>
      <c r="D95">
        <v>31446395</v>
      </c>
      <c r="E95">
        <v>1</v>
      </c>
      <c r="F95">
        <v>1</v>
      </c>
      <c r="G95">
        <v>1</v>
      </c>
      <c r="H95">
        <v>3</v>
      </c>
      <c r="I95" t="s">
        <v>377</v>
      </c>
      <c r="J95" t="s">
        <v>378</v>
      </c>
      <c r="K95" t="s">
        <v>140</v>
      </c>
      <c r="L95">
        <v>1339</v>
      </c>
      <c r="N95">
        <v>1007</v>
      </c>
      <c r="O95" t="s">
        <v>35</v>
      </c>
      <c r="P95" t="s">
        <v>35</v>
      </c>
      <c r="Q95">
        <v>1</v>
      </c>
      <c r="X95">
        <v>5</v>
      </c>
      <c r="Y95">
        <v>2.44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5</v>
      </c>
      <c r="AH95">
        <v>3</v>
      </c>
      <c r="AI95">
        <v>-1</v>
      </c>
      <c r="AJ95" t="s">
        <v>3</v>
      </c>
      <c r="AK95">
        <v>4</v>
      </c>
      <c r="AL95">
        <v>-12.2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ROW(Source!A48)</f>
        <v>48</v>
      </c>
      <c r="B96">
        <v>34575977</v>
      </c>
      <c r="C96">
        <v>34575963</v>
      </c>
      <c r="D96">
        <v>31440689</v>
      </c>
      <c r="E96">
        <v>17</v>
      </c>
      <c r="F96">
        <v>1</v>
      </c>
      <c r="G96">
        <v>1</v>
      </c>
      <c r="H96">
        <v>3</v>
      </c>
      <c r="I96" t="s">
        <v>402</v>
      </c>
      <c r="J96" t="s">
        <v>3</v>
      </c>
      <c r="K96" t="s">
        <v>403</v>
      </c>
      <c r="L96">
        <v>1339</v>
      </c>
      <c r="N96">
        <v>1007</v>
      </c>
      <c r="O96" t="s">
        <v>35</v>
      </c>
      <c r="P96" t="s">
        <v>35</v>
      </c>
      <c r="Q96">
        <v>1</v>
      </c>
      <c r="X96">
        <v>0</v>
      </c>
      <c r="Y96">
        <v>0</v>
      </c>
      <c r="Z96">
        <v>0</v>
      </c>
      <c r="AA96">
        <v>0</v>
      </c>
      <c r="AB96">
        <v>0</v>
      </c>
      <c r="AC96">
        <v>1</v>
      </c>
      <c r="AD96">
        <v>0</v>
      </c>
      <c r="AE96">
        <v>0</v>
      </c>
      <c r="AF96" t="s">
        <v>3</v>
      </c>
      <c r="AG96">
        <v>0</v>
      </c>
      <c r="AH96">
        <v>3</v>
      </c>
      <c r="AI96">
        <v>-1</v>
      </c>
      <c r="AJ96" t="s">
        <v>3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ROW(Source!A49)</f>
        <v>49</v>
      </c>
      <c r="B97">
        <v>34575970</v>
      </c>
      <c r="C97">
        <v>34575963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345</v>
      </c>
      <c r="J97" t="s">
        <v>3</v>
      </c>
      <c r="K97" t="s">
        <v>346</v>
      </c>
      <c r="L97">
        <v>1191</v>
      </c>
      <c r="N97">
        <v>1013</v>
      </c>
      <c r="O97" t="s">
        <v>295</v>
      </c>
      <c r="P97" t="s">
        <v>295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34575964</v>
      </c>
      <c r="AJ97">
        <v>75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ROW(Source!A49)</f>
        <v>49</v>
      </c>
      <c r="B98">
        <v>34575971</v>
      </c>
      <c r="C98">
        <v>34575963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296</v>
      </c>
      <c r="J98" t="s">
        <v>3</v>
      </c>
      <c r="K98" t="s">
        <v>297</v>
      </c>
      <c r="L98">
        <v>1191</v>
      </c>
      <c r="N98">
        <v>1013</v>
      </c>
      <c r="O98" t="s">
        <v>295</v>
      </c>
      <c r="P98" t="s">
        <v>295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34575965</v>
      </c>
      <c r="AJ98">
        <v>76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ROW(Source!A49)</f>
        <v>49</v>
      </c>
      <c r="B99">
        <v>34575972</v>
      </c>
      <c r="C99">
        <v>34575963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342</v>
      </c>
      <c r="J99" t="s">
        <v>343</v>
      </c>
      <c r="K99" t="s">
        <v>344</v>
      </c>
      <c r="L99">
        <v>1368</v>
      </c>
      <c r="N99">
        <v>1011</v>
      </c>
      <c r="O99" t="s">
        <v>301</v>
      </c>
      <c r="P99" t="s">
        <v>301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34575966</v>
      </c>
      <c r="AJ99">
        <v>77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ROW(Source!A49)</f>
        <v>49</v>
      </c>
      <c r="B100">
        <v>34575973</v>
      </c>
      <c r="C100">
        <v>34575963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347</v>
      </c>
      <c r="J100" t="s">
        <v>348</v>
      </c>
      <c r="K100" t="s">
        <v>349</v>
      </c>
      <c r="L100">
        <v>1368</v>
      </c>
      <c r="N100">
        <v>1011</v>
      </c>
      <c r="O100" t="s">
        <v>301</v>
      </c>
      <c r="P100" t="s">
        <v>301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34575967</v>
      </c>
      <c r="AJ100">
        <v>78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ROW(Source!A49)</f>
        <v>49</v>
      </c>
      <c r="B101">
        <v>34575974</v>
      </c>
      <c r="C101">
        <v>34575963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350</v>
      </c>
      <c r="J101" t="s">
        <v>351</v>
      </c>
      <c r="K101" t="s">
        <v>352</v>
      </c>
      <c r="L101">
        <v>1368</v>
      </c>
      <c r="N101">
        <v>1011</v>
      </c>
      <c r="O101" t="s">
        <v>301</v>
      </c>
      <c r="P101" t="s">
        <v>301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34575968</v>
      </c>
      <c r="AJ101">
        <v>79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ROW(Source!A49)</f>
        <v>49</v>
      </c>
      <c r="B102">
        <v>34575975</v>
      </c>
      <c r="C102">
        <v>34575963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353</v>
      </c>
      <c r="J102" t="s">
        <v>354</v>
      </c>
      <c r="K102" t="s">
        <v>355</v>
      </c>
      <c r="L102">
        <v>1368</v>
      </c>
      <c r="N102">
        <v>1011</v>
      </c>
      <c r="O102" t="s">
        <v>301</v>
      </c>
      <c r="P102" t="s">
        <v>301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34575969</v>
      </c>
      <c r="AJ102">
        <v>80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ROW(Source!A49)</f>
        <v>49</v>
      </c>
      <c r="B103">
        <v>34575976</v>
      </c>
      <c r="C103">
        <v>34575963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377</v>
      </c>
      <c r="J103" t="s">
        <v>378</v>
      </c>
      <c r="K103" t="s">
        <v>140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ROW(Source!A49)</f>
        <v>49</v>
      </c>
      <c r="B104">
        <v>34575977</v>
      </c>
      <c r="C104">
        <v>34575963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402</v>
      </c>
      <c r="J104" t="s">
        <v>3</v>
      </c>
      <c r="K104" t="s">
        <v>403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ROW(Source!A50)</f>
        <v>50</v>
      </c>
      <c r="B105">
        <v>34575987</v>
      </c>
      <c r="C105">
        <v>34575978</v>
      </c>
      <c r="D105">
        <v>31711332</v>
      </c>
      <c r="E105">
        <v>1</v>
      </c>
      <c r="F105">
        <v>1</v>
      </c>
      <c r="G105">
        <v>1</v>
      </c>
      <c r="H105">
        <v>1</v>
      </c>
      <c r="I105" t="s">
        <v>307</v>
      </c>
      <c r="J105" t="s">
        <v>3</v>
      </c>
      <c r="K105" t="s">
        <v>308</v>
      </c>
      <c r="L105">
        <v>1191</v>
      </c>
      <c r="N105">
        <v>1013</v>
      </c>
      <c r="O105" t="s">
        <v>295</v>
      </c>
      <c r="P105" t="s">
        <v>295</v>
      </c>
      <c r="Q105">
        <v>1</v>
      </c>
      <c r="X105">
        <v>33.15</v>
      </c>
      <c r="Y105">
        <v>0</v>
      </c>
      <c r="Z105">
        <v>0</v>
      </c>
      <c r="AA105">
        <v>0</v>
      </c>
      <c r="AB105">
        <v>8.17</v>
      </c>
      <c r="AC105">
        <v>0</v>
      </c>
      <c r="AD105">
        <v>1</v>
      </c>
      <c r="AE105">
        <v>1</v>
      </c>
      <c r="AF105" t="s">
        <v>3</v>
      </c>
      <c r="AG105">
        <v>33.15</v>
      </c>
      <c r="AH105">
        <v>2</v>
      </c>
      <c r="AI105">
        <v>34575979</v>
      </c>
      <c r="AJ105">
        <v>81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ROW(Source!A50)</f>
        <v>50</v>
      </c>
      <c r="B106">
        <v>34575988</v>
      </c>
      <c r="C106">
        <v>34575978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296</v>
      </c>
      <c r="J106" t="s">
        <v>3</v>
      </c>
      <c r="K106" t="s">
        <v>297</v>
      </c>
      <c r="L106">
        <v>1191</v>
      </c>
      <c r="N106">
        <v>1013</v>
      </c>
      <c r="O106" t="s">
        <v>295</v>
      </c>
      <c r="P106" t="s">
        <v>295</v>
      </c>
      <c r="Q106">
        <v>1</v>
      </c>
      <c r="X106">
        <v>29.53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29.53</v>
      </c>
      <c r="AH106">
        <v>2</v>
      </c>
      <c r="AI106">
        <v>34575980</v>
      </c>
      <c r="AJ106">
        <v>82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ROW(Source!A50)</f>
        <v>50</v>
      </c>
      <c r="B107">
        <v>34575989</v>
      </c>
      <c r="C107">
        <v>34575978</v>
      </c>
      <c r="D107">
        <v>31525949</v>
      </c>
      <c r="E107">
        <v>1</v>
      </c>
      <c r="F107">
        <v>1</v>
      </c>
      <c r="G107">
        <v>1</v>
      </c>
      <c r="H107">
        <v>2</v>
      </c>
      <c r="I107" t="s">
        <v>335</v>
      </c>
      <c r="J107" t="s">
        <v>336</v>
      </c>
      <c r="K107" t="s">
        <v>337</v>
      </c>
      <c r="L107">
        <v>1368</v>
      </c>
      <c r="N107">
        <v>1011</v>
      </c>
      <c r="O107" t="s">
        <v>301</v>
      </c>
      <c r="P107" t="s">
        <v>301</v>
      </c>
      <c r="Q107">
        <v>1</v>
      </c>
      <c r="X107">
        <v>2.59</v>
      </c>
      <c r="Y107">
        <v>0</v>
      </c>
      <c r="Z107">
        <v>79.069999999999993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2.59</v>
      </c>
      <c r="AH107">
        <v>2</v>
      </c>
      <c r="AI107">
        <v>34575981</v>
      </c>
      <c r="AJ107">
        <v>83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ROW(Source!A50)</f>
        <v>50</v>
      </c>
      <c r="B108">
        <v>34575990</v>
      </c>
      <c r="C108">
        <v>34575978</v>
      </c>
      <c r="D108">
        <v>31525973</v>
      </c>
      <c r="E108">
        <v>1</v>
      </c>
      <c r="F108">
        <v>1</v>
      </c>
      <c r="G108">
        <v>1</v>
      </c>
      <c r="H108">
        <v>2</v>
      </c>
      <c r="I108" t="s">
        <v>342</v>
      </c>
      <c r="J108" t="s">
        <v>343</v>
      </c>
      <c r="K108" t="s">
        <v>344</v>
      </c>
      <c r="L108">
        <v>1368</v>
      </c>
      <c r="N108">
        <v>1011</v>
      </c>
      <c r="O108" t="s">
        <v>301</v>
      </c>
      <c r="P108" t="s">
        <v>301</v>
      </c>
      <c r="Q108">
        <v>1</v>
      </c>
      <c r="X108">
        <v>0.41</v>
      </c>
      <c r="Y108">
        <v>0</v>
      </c>
      <c r="Z108">
        <v>123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0.41</v>
      </c>
      <c r="AH108">
        <v>2</v>
      </c>
      <c r="AI108">
        <v>34575982</v>
      </c>
      <c r="AJ108">
        <v>84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ROW(Source!A50)</f>
        <v>50</v>
      </c>
      <c r="B109">
        <v>34575991</v>
      </c>
      <c r="C109">
        <v>34575978</v>
      </c>
      <c r="D109">
        <v>31526978</v>
      </c>
      <c r="E109">
        <v>1</v>
      </c>
      <c r="F109">
        <v>1</v>
      </c>
      <c r="G109">
        <v>1</v>
      </c>
      <c r="H109">
        <v>2</v>
      </c>
      <c r="I109" t="s">
        <v>347</v>
      </c>
      <c r="J109" t="s">
        <v>348</v>
      </c>
      <c r="K109" t="s">
        <v>349</v>
      </c>
      <c r="L109">
        <v>1368</v>
      </c>
      <c r="N109">
        <v>1011</v>
      </c>
      <c r="O109" t="s">
        <v>301</v>
      </c>
      <c r="P109" t="s">
        <v>301</v>
      </c>
      <c r="Q109">
        <v>1</v>
      </c>
      <c r="X109">
        <v>3.69</v>
      </c>
      <c r="Y109">
        <v>0</v>
      </c>
      <c r="Z109">
        <v>89.99</v>
      </c>
      <c r="AA109">
        <v>10.06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3.69</v>
      </c>
      <c r="AH109">
        <v>2</v>
      </c>
      <c r="AI109">
        <v>34575983</v>
      </c>
      <c r="AJ109">
        <v>85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ROW(Source!A50)</f>
        <v>50</v>
      </c>
      <c r="B110">
        <v>34575992</v>
      </c>
      <c r="C110">
        <v>34575978</v>
      </c>
      <c r="D110">
        <v>31527314</v>
      </c>
      <c r="E110">
        <v>1</v>
      </c>
      <c r="F110">
        <v>1</v>
      </c>
      <c r="G110">
        <v>1</v>
      </c>
      <c r="H110">
        <v>2</v>
      </c>
      <c r="I110" t="s">
        <v>356</v>
      </c>
      <c r="J110" t="s">
        <v>357</v>
      </c>
      <c r="K110" t="s">
        <v>358</v>
      </c>
      <c r="L110">
        <v>1368</v>
      </c>
      <c r="N110">
        <v>1011</v>
      </c>
      <c r="O110" t="s">
        <v>301</v>
      </c>
      <c r="P110" t="s">
        <v>301</v>
      </c>
      <c r="Q110">
        <v>1</v>
      </c>
      <c r="X110">
        <v>6.54</v>
      </c>
      <c r="Y110">
        <v>0</v>
      </c>
      <c r="Z110">
        <v>75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6.54</v>
      </c>
      <c r="AH110">
        <v>2</v>
      </c>
      <c r="AI110">
        <v>34575984</v>
      </c>
      <c r="AJ110">
        <v>86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ROW(Source!A50)</f>
        <v>50</v>
      </c>
      <c r="B111">
        <v>34575993</v>
      </c>
      <c r="C111">
        <v>34575978</v>
      </c>
      <c r="D111">
        <v>31527318</v>
      </c>
      <c r="E111">
        <v>1</v>
      </c>
      <c r="F111">
        <v>1</v>
      </c>
      <c r="G111">
        <v>1</v>
      </c>
      <c r="H111">
        <v>2</v>
      </c>
      <c r="I111" t="s">
        <v>359</v>
      </c>
      <c r="J111" t="s">
        <v>360</v>
      </c>
      <c r="K111" t="s">
        <v>361</v>
      </c>
      <c r="L111">
        <v>1368</v>
      </c>
      <c r="N111">
        <v>1011</v>
      </c>
      <c r="O111" t="s">
        <v>301</v>
      </c>
      <c r="P111" t="s">
        <v>301</v>
      </c>
      <c r="Q111">
        <v>1</v>
      </c>
      <c r="X111">
        <v>13.34</v>
      </c>
      <c r="Y111">
        <v>0</v>
      </c>
      <c r="Z111">
        <v>121</v>
      </c>
      <c r="AA111">
        <v>14.4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13.34</v>
      </c>
      <c r="AH111">
        <v>2</v>
      </c>
      <c r="AI111">
        <v>34575985</v>
      </c>
      <c r="AJ111">
        <v>87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</row>
    <row r="112" spans="1:44" x14ac:dyDescent="0.2">
      <c r="A112">
        <f>ROW(Source!A50)</f>
        <v>50</v>
      </c>
      <c r="B112">
        <v>34575994</v>
      </c>
      <c r="C112">
        <v>34575978</v>
      </c>
      <c r="D112">
        <v>31528071</v>
      </c>
      <c r="E112">
        <v>1</v>
      </c>
      <c r="F112">
        <v>1</v>
      </c>
      <c r="G112">
        <v>1</v>
      </c>
      <c r="H112">
        <v>2</v>
      </c>
      <c r="I112" t="s">
        <v>353</v>
      </c>
      <c r="J112" t="s">
        <v>354</v>
      </c>
      <c r="K112" t="s">
        <v>355</v>
      </c>
      <c r="L112">
        <v>1368</v>
      </c>
      <c r="N112">
        <v>1011</v>
      </c>
      <c r="O112" t="s">
        <v>301</v>
      </c>
      <c r="P112" t="s">
        <v>301</v>
      </c>
      <c r="Q112">
        <v>1</v>
      </c>
      <c r="X112">
        <v>2.96</v>
      </c>
      <c r="Y112">
        <v>0</v>
      </c>
      <c r="Z112">
        <v>110</v>
      </c>
      <c r="AA112">
        <v>11.6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2.96</v>
      </c>
      <c r="AH112">
        <v>2</v>
      </c>
      <c r="AI112">
        <v>34575986</v>
      </c>
      <c r="AJ112">
        <v>88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34575995</v>
      </c>
      <c r="C113">
        <v>34575978</v>
      </c>
      <c r="D113">
        <v>31446395</v>
      </c>
      <c r="E113">
        <v>1</v>
      </c>
      <c r="F113">
        <v>1</v>
      </c>
      <c r="G113">
        <v>1</v>
      </c>
      <c r="H113">
        <v>3</v>
      </c>
      <c r="I113" t="s">
        <v>377</v>
      </c>
      <c r="J113" t="s">
        <v>378</v>
      </c>
      <c r="K113" t="s">
        <v>140</v>
      </c>
      <c r="L113">
        <v>1339</v>
      </c>
      <c r="N113">
        <v>1007</v>
      </c>
      <c r="O113" t="s">
        <v>35</v>
      </c>
      <c r="P113" t="s">
        <v>35</v>
      </c>
      <c r="Q113">
        <v>1</v>
      </c>
      <c r="X113">
        <v>20</v>
      </c>
      <c r="Y113">
        <v>2.44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20</v>
      </c>
      <c r="AH113">
        <v>3</v>
      </c>
      <c r="AI113">
        <v>-1</v>
      </c>
      <c r="AJ113" t="s">
        <v>3</v>
      </c>
      <c r="AK113">
        <v>4</v>
      </c>
      <c r="AL113">
        <v>-48.8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ROW(Source!A50)</f>
        <v>50</v>
      </c>
      <c r="B114">
        <v>34575996</v>
      </c>
      <c r="C114">
        <v>34575978</v>
      </c>
      <c r="D114">
        <v>31450817</v>
      </c>
      <c r="E114">
        <v>1</v>
      </c>
      <c r="F114">
        <v>1</v>
      </c>
      <c r="G114">
        <v>1</v>
      </c>
      <c r="H114">
        <v>3</v>
      </c>
      <c r="I114" t="s">
        <v>404</v>
      </c>
      <c r="J114" t="s">
        <v>405</v>
      </c>
      <c r="K114" t="s">
        <v>406</v>
      </c>
      <c r="L114">
        <v>1339</v>
      </c>
      <c r="N114">
        <v>1007</v>
      </c>
      <c r="O114" t="s">
        <v>35</v>
      </c>
      <c r="P114" t="s">
        <v>35</v>
      </c>
      <c r="Q114">
        <v>1</v>
      </c>
      <c r="X114">
        <v>189</v>
      </c>
      <c r="Y114">
        <v>103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0</v>
      </c>
      <c r="AF114" t="s">
        <v>3</v>
      </c>
      <c r="AG114">
        <v>189</v>
      </c>
      <c r="AH114">
        <v>3</v>
      </c>
      <c r="AI114">
        <v>-1</v>
      </c>
      <c r="AJ114" t="s">
        <v>3</v>
      </c>
      <c r="AK114">
        <v>4</v>
      </c>
      <c r="AL114">
        <v>-19467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1</v>
      </c>
    </row>
    <row r="115" spans="1:44" x14ac:dyDescent="0.2">
      <c r="A115">
        <f>ROW(Source!A51)</f>
        <v>51</v>
      </c>
      <c r="B115">
        <v>34575987</v>
      </c>
      <c r="C115">
        <v>34575978</v>
      </c>
      <c r="D115">
        <v>31711332</v>
      </c>
      <c r="E115">
        <v>1</v>
      </c>
      <c r="F115">
        <v>1</v>
      </c>
      <c r="G115">
        <v>1</v>
      </c>
      <c r="H115">
        <v>1</v>
      </c>
      <c r="I115" t="s">
        <v>307</v>
      </c>
      <c r="J115" t="s">
        <v>3</v>
      </c>
      <c r="K115" t="s">
        <v>308</v>
      </c>
      <c r="L115">
        <v>1191</v>
      </c>
      <c r="N115">
        <v>1013</v>
      </c>
      <c r="O115" t="s">
        <v>295</v>
      </c>
      <c r="P115" t="s">
        <v>295</v>
      </c>
      <c r="Q115">
        <v>1</v>
      </c>
      <c r="X115">
        <v>33.15</v>
      </c>
      <c r="Y115">
        <v>0</v>
      </c>
      <c r="Z115">
        <v>0</v>
      </c>
      <c r="AA115">
        <v>0</v>
      </c>
      <c r="AB115">
        <v>8.17</v>
      </c>
      <c r="AC115">
        <v>0</v>
      </c>
      <c r="AD115">
        <v>1</v>
      </c>
      <c r="AE115">
        <v>1</v>
      </c>
      <c r="AF115" t="s">
        <v>3</v>
      </c>
      <c r="AG115">
        <v>33.15</v>
      </c>
      <c r="AH115">
        <v>2</v>
      </c>
      <c r="AI115">
        <v>34575979</v>
      </c>
      <c r="AJ115">
        <v>89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ROW(Source!A51)</f>
        <v>51</v>
      </c>
      <c r="B116">
        <v>34575988</v>
      </c>
      <c r="C116">
        <v>34575978</v>
      </c>
      <c r="D116">
        <v>31709492</v>
      </c>
      <c r="E116">
        <v>1</v>
      </c>
      <c r="F116">
        <v>1</v>
      </c>
      <c r="G116">
        <v>1</v>
      </c>
      <c r="H116">
        <v>1</v>
      </c>
      <c r="I116" t="s">
        <v>296</v>
      </c>
      <c r="J116" t="s">
        <v>3</v>
      </c>
      <c r="K116" t="s">
        <v>297</v>
      </c>
      <c r="L116">
        <v>1191</v>
      </c>
      <c r="N116">
        <v>1013</v>
      </c>
      <c r="O116" t="s">
        <v>295</v>
      </c>
      <c r="P116" t="s">
        <v>295</v>
      </c>
      <c r="Q116">
        <v>1</v>
      </c>
      <c r="X116">
        <v>29.53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2</v>
      </c>
      <c r="AF116" t="s">
        <v>3</v>
      </c>
      <c r="AG116">
        <v>29.53</v>
      </c>
      <c r="AH116">
        <v>2</v>
      </c>
      <c r="AI116">
        <v>34575980</v>
      </c>
      <c r="AJ116">
        <v>90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ROW(Source!A51)</f>
        <v>51</v>
      </c>
      <c r="B117">
        <v>34575989</v>
      </c>
      <c r="C117">
        <v>34575978</v>
      </c>
      <c r="D117">
        <v>31525949</v>
      </c>
      <c r="E117">
        <v>1</v>
      </c>
      <c r="F117">
        <v>1</v>
      </c>
      <c r="G117">
        <v>1</v>
      </c>
      <c r="H117">
        <v>2</v>
      </c>
      <c r="I117" t="s">
        <v>335</v>
      </c>
      <c r="J117" t="s">
        <v>336</v>
      </c>
      <c r="K117" t="s">
        <v>337</v>
      </c>
      <c r="L117">
        <v>1368</v>
      </c>
      <c r="N117">
        <v>1011</v>
      </c>
      <c r="O117" t="s">
        <v>301</v>
      </c>
      <c r="P117" t="s">
        <v>301</v>
      </c>
      <c r="Q117">
        <v>1</v>
      </c>
      <c r="X117">
        <v>2.59</v>
      </c>
      <c r="Y117">
        <v>0</v>
      </c>
      <c r="Z117">
        <v>79.069999999999993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2.59</v>
      </c>
      <c r="AH117">
        <v>2</v>
      </c>
      <c r="AI117">
        <v>34575981</v>
      </c>
      <c r="AJ117">
        <v>91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ROW(Source!A51)</f>
        <v>51</v>
      </c>
      <c r="B118">
        <v>34575990</v>
      </c>
      <c r="C118">
        <v>34575978</v>
      </c>
      <c r="D118">
        <v>31525973</v>
      </c>
      <c r="E118">
        <v>1</v>
      </c>
      <c r="F118">
        <v>1</v>
      </c>
      <c r="G118">
        <v>1</v>
      </c>
      <c r="H118">
        <v>2</v>
      </c>
      <c r="I118" t="s">
        <v>342</v>
      </c>
      <c r="J118" t="s">
        <v>343</v>
      </c>
      <c r="K118" t="s">
        <v>344</v>
      </c>
      <c r="L118">
        <v>1368</v>
      </c>
      <c r="N118">
        <v>1011</v>
      </c>
      <c r="O118" t="s">
        <v>301</v>
      </c>
      <c r="P118" t="s">
        <v>301</v>
      </c>
      <c r="Q118">
        <v>1</v>
      </c>
      <c r="X118">
        <v>0.41</v>
      </c>
      <c r="Y118">
        <v>0</v>
      </c>
      <c r="Z118">
        <v>123</v>
      </c>
      <c r="AA118">
        <v>13.5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0.41</v>
      </c>
      <c r="AH118">
        <v>2</v>
      </c>
      <c r="AI118">
        <v>34575982</v>
      </c>
      <c r="AJ118">
        <v>92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ROW(Source!A51)</f>
        <v>51</v>
      </c>
      <c r="B119">
        <v>34575991</v>
      </c>
      <c r="C119">
        <v>34575978</v>
      </c>
      <c r="D119">
        <v>31526978</v>
      </c>
      <c r="E119">
        <v>1</v>
      </c>
      <c r="F119">
        <v>1</v>
      </c>
      <c r="G119">
        <v>1</v>
      </c>
      <c r="H119">
        <v>2</v>
      </c>
      <c r="I119" t="s">
        <v>347</v>
      </c>
      <c r="J119" t="s">
        <v>348</v>
      </c>
      <c r="K119" t="s">
        <v>349</v>
      </c>
      <c r="L119">
        <v>1368</v>
      </c>
      <c r="N119">
        <v>1011</v>
      </c>
      <c r="O119" t="s">
        <v>301</v>
      </c>
      <c r="P119" t="s">
        <v>301</v>
      </c>
      <c r="Q119">
        <v>1</v>
      </c>
      <c r="X119">
        <v>3.69</v>
      </c>
      <c r="Y119">
        <v>0</v>
      </c>
      <c r="Z119">
        <v>89.99</v>
      </c>
      <c r="AA119">
        <v>10.06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3.69</v>
      </c>
      <c r="AH119">
        <v>2</v>
      </c>
      <c r="AI119">
        <v>34575983</v>
      </c>
      <c r="AJ119">
        <v>93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ROW(Source!A51)</f>
        <v>51</v>
      </c>
      <c r="B120">
        <v>34575992</v>
      </c>
      <c r="C120">
        <v>34575978</v>
      </c>
      <c r="D120">
        <v>31527314</v>
      </c>
      <c r="E120">
        <v>1</v>
      </c>
      <c r="F120">
        <v>1</v>
      </c>
      <c r="G120">
        <v>1</v>
      </c>
      <c r="H120">
        <v>2</v>
      </c>
      <c r="I120" t="s">
        <v>356</v>
      </c>
      <c r="J120" t="s">
        <v>357</v>
      </c>
      <c r="K120" t="s">
        <v>358</v>
      </c>
      <c r="L120">
        <v>1368</v>
      </c>
      <c r="N120">
        <v>1011</v>
      </c>
      <c r="O120" t="s">
        <v>301</v>
      </c>
      <c r="P120" t="s">
        <v>301</v>
      </c>
      <c r="Q120">
        <v>1</v>
      </c>
      <c r="X120">
        <v>6.54</v>
      </c>
      <c r="Y120">
        <v>0</v>
      </c>
      <c r="Z120">
        <v>75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6.54</v>
      </c>
      <c r="AH120">
        <v>2</v>
      </c>
      <c r="AI120">
        <v>34575984</v>
      </c>
      <c r="AJ120">
        <v>94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ROW(Source!A51)</f>
        <v>51</v>
      </c>
      <c r="B121">
        <v>34575993</v>
      </c>
      <c r="C121">
        <v>34575978</v>
      </c>
      <c r="D121">
        <v>31527318</v>
      </c>
      <c r="E121">
        <v>1</v>
      </c>
      <c r="F121">
        <v>1</v>
      </c>
      <c r="G121">
        <v>1</v>
      </c>
      <c r="H121">
        <v>2</v>
      </c>
      <c r="I121" t="s">
        <v>359</v>
      </c>
      <c r="J121" t="s">
        <v>360</v>
      </c>
      <c r="K121" t="s">
        <v>361</v>
      </c>
      <c r="L121">
        <v>1368</v>
      </c>
      <c r="N121">
        <v>1011</v>
      </c>
      <c r="O121" t="s">
        <v>301</v>
      </c>
      <c r="P121" t="s">
        <v>301</v>
      </c>
      <c r="Q121">
        <v>1</v>
      </c>
      <c r="X121">
        <v>13.34</v>
      </c>
      <c r="Y121">
        <v>0</v>
      </c>
      <c r="Z121">
        <v>121</v>
      </c>
      <c r="AA121">
        <v>14.4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13.34</v>
      </c>
      <c r="AH121">
        <v>2</v>
      </c>
      <c r="AI121">
        <v>34575985</v>
      </c>
      <c r="AJ121">
        <v>95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</row>
    <row r="122" spans="1:44" x14ac:dyDescent="0.2">
      <c r="A122">
        <f>ROW(Source!A51)</f>
        <v>51</v>
      </c>
      <c r="B122">
        <v>34575994</v>
      </c>
      <c r="C122">
        <v>34575978</v>
      </c>
      <c r="D122">
        <v>31528071</v>
      </c>
      <c r="E122">
        <v>1</v>
      </c>
      <c r="F122">
        <v>1</v>
      </c>
      <c r="G122">
        <v>1</v>
      </c>
      <c r="H122">
        <v>2</v>
      </c>
      <c r="I122" t="s">
        <v>353</v>
      </c>
      <c r="J122" t="s">
        <v>354</v>
      </c>
      <c r="K122" t="s">
        <v>355</v>
      </c>
      <c r="L122">
        <v>1368</v>
      </c>
      <c r="N122">
        <v>1011</v>
      </c>
      <c r="O122" t="s">
        <v>301</v>
      </c>
      <c r="P122" t="s">
        <v>301</v>
      </c>
      <c r="Q122">
        <v>1</v>
      </c>
      <c r="X122">
        <v>2.96</v>
      </c>
      <c r="Y122">
        <v>0</v>
      </c>
      <c r="Z122">
        <v>110</v>
      </c>
      <c r="AA122">
        <v>11.6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2.96</v>
      </c>
      <c r="AH122">
        <v>2</v>
      </c>
      <c r="AI122">
        <v>34575986</v>
      </c>
      <c r="AJ122">
        <v>96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</row>
    <row r="123" spans="1:44" x14ac:dyDescent="0.2">
      <c r="A123">
        <f>ROW(Source!A51)</f>
        <v>51</v>
      </c>
      <c r="B123">
        <v>34575995</v>
      </c>
      <c r="C123">
        <v>34575978</v>
      </c>
      <c r="D123">
        <v>31446395</v>
      </c>
      <c r="E123">
        <v>1</v>
      </c>
      <c r="F123">
        <v>1</v>
      </c>
      <c r="G123">
        <v>1</v>
      </c>
      <c r="H123">
        <v>3</v>
      </c>
      <c r="I123" t="s">
        <v>377</v>
      </c>
      <c r="J123" t="s">
        <v>378</v>
      </c>
      <c r="K123" t="s">
        <v>140</v>
      </c>
      <c r="L123">
        <v>1339</v>
      </c>
      <c r="N123">
        <v>1007</v>
      </c>
      <c r="O123" t="s">
        <v>35</v>
      </c>
      <c r="P123" t="s">
        <v>35</v>
      </c>
      <c r="Q123">
        <v>1</v>
      </c>
      <c r="X123">
        <v>20</v>
      </c>
      <c r="Y123">
        <v>2.44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20</v>
      </c>
      <c r="AH123">
        <v>3</v>
      </c>
      <c r="AI123">
        <v>-1</v>
      </c>
      <c r="AJ123" t="s">
        <v>3</v>
      </c>
      <c r="AK123">
        <v>4</v>
      </c>
      <c r="AL123">
        <v>-48.8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ROW(Source!A51)</f>
        <v>51</v>
      </c>
      <c r="B124">
        <v>34575996</v>
      </c>
      <c r="C124">
        <v>34575978</v>
      </c>
      <c r="D124">
        <v>31450817</v>
      </c>
      <c r="E124">
        <v>1</v>
      </c>
      <c r="F124">
        <v>1</v>
      </c>
      <c r="G124">
        <v>1</v>
      </c>
      <c r="H124">
        <v>3</v>
      </c>
      <c r="I124" t="s">
        <v>404</v>
      </c>
      <c r="J124" t="s">
        <v>405</v>
      </c>
      <c r="K124" t="s">
        <v>406</v>
      </c>
      <c r="L124">
        <v>1339</v>
      </c>
      <c r="N124">
        <v>1007</v>
      </c>
      <c r="O124" t="s">
        <v>35</v>
      </c>
      <c r="P124" t="s">
        <v>35</v>
      </c>
      <c r="Q124">
        <v>1</v>
      </c>
      <c r="X124">
        <v>189</v>
      </c>
      <c r="Y124">
        <v>103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189</v>
      </c>
      <c r="AH124">
        <v>3</v>
      </c>
      <c r="AI124">
        <v>-1</v>
      </c>
      <c r="AJ124" t="s">
        <v>3</v>
      </c>
      <c r="AK124">
        <v>4</v>
      </c>
      <c r="AL124">
        <v>-19467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ROW(Source!A52)</f>
        <v>52</v>
      </c>
      <c r="B125">
        <v>34576004</v>
      </c>
      <c r="C125">
        <v>34575997</v>
      </c>
      <c r="D125">
        <v>31714778</v>
      </c>
      <c r="E125">
        <v>1</v>
      </c>
      <c r="F125">
        <v>1</v>
      </c>
      <c r="G125">
        <v>1</v>
      </c>
      <c r="H125">
        <v>1</v>
      </c>
      <c r="I125" t="s">
        <v>362</v>
      </c>
      <c r="J125" t="s">
        <v>3</v>
      </c>
      <c r="K125" t="s">
        <v>363</v>
      </c>
      <c r="L125">
        <v>1191</v>
      </c>
      <c r="N125">
        <v>1013</v>
      </c>
      <c r="O125" t="s">
        <v>295</v>
      </c>
      <c r="P125" t="s">
        <v>295</v>
      </c>
      <c r="Q125">
        <v>1</v>
      </c>
      <c r="X125">
        <v>15.12</v>
      </c>
      <c r="Y125">
        <v>0</v>
      </c>
      <c r="Z125">
        <v>0</v>
      </c>
      <c r="AA125">
        <v>0</v>
      </c>
      <c r="AB125">
        <v>9.2899999999999991</v>
      </c>
      <c r="AC125">
        <v>0</v>
      </c>
      <c r="AD125">
        <v>1</v>
      </c>
      <c r="AE125">
        <v>1</v>
      </c>
      <c r="AF125" t="s">
        <v>3</v>
      </c>
      <c r="AG125">
        <v>15.12</v>
      </c>
      <c r="AH125">
        <v>2</v>
      </c>
      <c r="AI125">
        <v>34575998</v>
      </c>
      <c r="AJ125">
        <v>97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ROW(Source!A52)</f>
        <v>52</v>
      </c>
      <c r="B126">
        <v>34576005</v>
      </c>
      <c r="C126">
        <v>34575997</v>
      </c>
      <c r="D126">
        <v>31709492</v>
      </c>
      <c r="E126">
        <v>1</v>
      </c>
      <c r="F126">
        <v>1</v>
      </c>
      <c r="G126">
        <v>1</v>
      </c>
      <c r="H126">
        <v>1</v>
      </c>
      <c r="I126" t="s">
        <v>296</v>
      </c>
      <c r="J126" t="s">
        <v>3</v>
      </c>
      <c r="K126" t="s">
        <v>297</v>
      </c>
      <c r="L126">
        <v>1191</v>
      </c>
      <c r="N126">
        <v>1013</v>
      </c>
      <c r="O126" t="s">
        <v>295</v>
      </c>
      <c r="P126" t="s">
        <v>295</v>
      </c>
      <c r="Q126">
        <v>1</v>
      </c>
      <c r="X126">
        <v>7.0000000000000007E-2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2</v>
      </c>
      <c r="AF126" t="s">
        <v>3</v>
      </c>
      <c r="AG126">
        <v>7.0000000000000007E-2</v>
      </c>
      <c r="AH126">
        <v>2</v>
      </c>
      <c r="AI126">
        <v>34575999</v>
      </c>
      <c r="AJ126">
        <v>98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ROW(Source!A52)</f>
        <v>52</v>
      </c>
      <c r="B127">
        <v>34576006</v>
      </c>
      <c r="C127">
        <v>34575997</v>
      </c>
      <c r="D127">
        <v>31526753</v>
      </c>
      <c r="E127">
        <v>1</v>
      </c>
      <c r="F127">
        <v>1</v>
      </c>
      <c r="G127">
        <v>1</v>
      </c>
      <c r="H127">
        <v>2</v>
      </c>
      <c r="I127" t="s">
        <v>329</v>
      </c>
      <c r="J127" t="s">
        <v>330</v>
      </c>
      <c r="K127" t="s">
        <v>331</v>
      </c>
      <c r="L127">
        <v>1368</v>
      </c>
      <c r="N127">
        <v>1011</v>
      </c>
      <c r="O127" t="s">
        <v>301</v>
      </c>
      <c r="P127" t="s">
        <v>301</v>
      </c>
      <c r="Q127">
        <v>1</v>
      </c>
      <c r="X127">
        <v>0.02</v>
      </c>
      <c r="Y127">
        <v>0</v>
      </c>
      <c r="Z127">
        <v>111.99</v>
      </c>
      <c r="AA127">
        <v>13.5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0.02</v>
      </c>
      <c r="AH127">
        <v>2</v>
      </c>
      <c r="AI127">
        <v>34576000</v>
      </c>
      <c r="AJ127">
        <v>99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ROW(Source!A52)</f>
        <v>52</v>
      </c>
      <c r="B128">
        <v>34576007</v>
      </c>
      <c r="C128">
        <v>34575997</v>
      </c>
      <c r="D128">
        <v>31526978</v>
      </c>
      <c r="E128">
        <v>1</v>
      </c>
      <c r="F128">
        <v>1</v>
      </c>
      <c r="G128">
        <v>1</v>
      </c>
      <c r="H128">
        <v>2</v>
      </c>
      <c r="I128" t="s">
        <v>347</v>
      </c>
      <c r="J128" t="s">
        <v>348</v>
      </c>
      <c r="K128" t="s">
        <v>349</v>
      </c>
      <c r="L128">
        <v>1368</v>
      </c>
      <c r="N128">
        <v>1011</v>
      </c>
      <c r="O128" t="s">
        <v>301</v>
      </c>
      <c r="P128" t="s">
        <v>301</v>
      </c>
      <c r="Q128">
        <v>1</v>
      </c>
      <c r="X128">
        <v>0.03</v>
      </c>
      <c r="Y128">
        <v>0</v>
      </c>
      <c r="Z128">
        <v>89.99</v>
      </c>
      <c r="AA128">
        <v>10.06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0.03</v>
      </c>
      <c r="AH128">
        <v>2</v>
      </c>
      <c r="AI128">
        <v>34576001</v>
      </c>
      <c r="AJ128">
        <v>100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ROW(Source!A52)</f>
        <v>52</v>
      </c>
      <c r="B129">
        <v>34576008</v>
      </c>
      <c r="C129">
        <v>34575997</v>
      </c>
      <c r="D129">
        <v>31527473</v>
      </c>
      <c r="E129">
        <v>1</v>
      </c>
      <c r="F129">
        <v>1</v>
      </c>
      <c r="G129">
        <v>1</v>
      </c>
      <c r="H129">
        <v>2</v>
      </c>
      <c r="I129" t="s">
        <v>364</v>
      </c>
      <c r="J129" t="s">
        <v>365</v>
      </c>
      <c r="K129" t="s">
        <v>366</v>
      </c>
      <c r="L129">
        <v>1368</v>
      </c>
      <c r="N129">
        <v>1011</v>
      </c>
      <c r="O129" t="s">
        <v>301</v>
      </c>
      <c r="P129" t="s">
        <v>301</v>
      </c>
      <c r="Q129">
        <v>1</v>
      </c>
      <c r="X129">
        <v>0.85</v>
      </c>
      <c r="Y129">
        <v>0</v>
      </c>
      <c r="Z129">
        <v>60</v>
      </c>
      <c r="AA129">
        <v>0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0.85</v>
      </c>
      <c r="AH129">
        <v>2</v>
      </c>
      <c r="AI129">
        <v>34576002</v>
      </c>
      <c r="AJ129">
        <v>101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ROW(Source!A52)</f>
        <v>52</v>
      </c>
      <c r="B130">
        <v>34576009</v>
      </c>
      <c r="C130">
        <v>34575997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324</v>
      </c>
      <c r="J130" t="s">
        <v>325</v>
      </c>
      <c r="K130" t="s">
        <v>326</v>
      </c>
      <c r="L130">
        <v>1368</v>
      </c>
      <c r="N130">
        <v>1011</v>
      </c>
      <c r="O130" t="s">
        <v>301</v>
      </c>
      <c r="P130" t="s">
        <v>301</v>
      </c>
      <c r="Q130">
        <v>1</v>
      </c>
      <c r="X130">
        <v>0.02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0.02</v>
      </c>
      <c r="AH130">
        <v>2</v>
      </c>
      <c r="AI130">
        <v>34576003</v>
      </c>
      <c r="AJ130">
        <v>102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ROW(Source!A52)</f>
        <v>52</v>
      </c>
      <c r="B131">
        <v>34576010</v>
      </c>
      <c r="C131">
        <v>34575997</v>
      </c>
      <c r="D131">
        <v>31444438</v>
      </c>
      <c r="E131">
        <v>1</v>
      </c>
      <c r="F131">
        <v>1</v>
      </c>
      <c r="G131">
        <v>1</v>
      </c>
      <c r="H131">
        <v>3</v>
      </c>
      <c r="I131" t="s">
        <v>407</v>
      </c>
      <c r="J131" t="s">
        <v>408</v>
      </c>
      <c r="K131" t="s">
        <v>409</v>
      </c>
      <c r="L131">
        <v>1348</v>
      </c>
      <c r="N131">
        <v>1009</v>
      </c>
      <c r="O131" t="s">
        <v>136</v>
      </c>
      <c r="P131" t="s">
        <v>136</v>
      </c>
      <c r="Q131">
        <v>1000</v>
      </c>
      <c r="X131">
        <v>0.06</v>
      </c>
      <c r="Y131">
        <v>1690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0.06</v>
      </c>
      <c r="AH131">
        <v>3</v>
      </c>
      <c r="AI131">
        <v>-1</v>
      </c>
      <c r="AJ131" t="s">
        <v>3</v>
      </c>
      <c r="AK131">
        <v>4</v>
      </c>
      <c r="AL131">
        <v>-101.39999999999999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ROW(Source!A52)</f>
        <v>52</v>
      </c>
      <c r="B132">
        <v>34576011</v>
      </c>
      <c r="C132">
        <v>34575997</v>
      </c>
      <c r="D132">
        <v>31440689</v>
      </c>
      <c r="E132">
        <v>17</v>
      </c>
      <c r="F132">
        <v>1</v>
      </c>
      <c r="G132">
        <v>1</v>
      </c>
      <c r="H132">
        <v>3</v>
      </c>
      <c r="I132" t="s">
        <v>402</v>
      </c>
      <c r="J132" t="s">
        <v>3</v>
      </c>
      <c r="K132" t="s">
        <v>403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0.5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 t="s">
        <v>3</v>
      </c>
      <c r="AG132">
        <v>0.5</v>
      </c>
      <c r="AH132">
        <v>3</v>
      </c>
      <c r="AI132">
        <v>-1</v>
      </c>
      <c r="AJ132" t="s">
        <v>3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ROW(Source!A52)</f>
        <v>52</v>
      </c>
      <c r="B133">
        <v>34576012</v>
      </c>
      <c r="C133">
        <v>34575997</v>
      </c>
      <c r="D133">
        <v>31441791</v>
      </c>
      <c r="E133">
        <v>17</v>
      </c>
      <c r="F133">
        <v>1</v>
      </c>
      <c r="G133">
        <v>1</v>
      </c>
      <c r="H133">
        <v>3</v>
      </c>
      <c r="I133" t="s">
        <v>410</v>
      </c>
      <c r="J133" t="s">
        <v>3</v>
      </c>
      <c r="K133" t="s">
        <v>411</v>
      </c>
      <c r="L133">
        <v>1348</v>
      </c>
      <c r="N133">
        <v>1009</v>
      </c>
      <c r="O133" t="s">
        <v>136</v>
      </c>
      <c r="P133" t="s">
        <v>136</v>
      </c>
      <c r="Q133">
        <v>1000</v>
      </c>
      <c r="X133">
        <v>7.14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 t="s">
        <v>3</v>
      </c>
      <c r="AG133">
        <v>7.14</v>
      </c>
      <c r="AH133">
        <v>3</v>
      </c>
      <c r="AI133">
        <v>-1</v>
      </c>
      <c r="AJ133" t="s">
        <v>3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ROW(Source!A53)</f>
        <v>53</v>
      </c>
      <c r="B134">
        <v>34576004</v>
      </c>
      <c r="C134">
        <v>34575997</v>
      </c>
      <c r="D134">
        <v>31714778</v>
      </c>
      <c r="E134">
        <v>1</v>
      </c>
      <c r="F134">
        <v>1</v>
      </c>
      <c r="G134">
        <v>1</v>
      </c>
      <c r="H134">
        <v>1</v>
      </c>
      <c r="I134" t="s">
        <v>362</v>
      </c>
      <c r="J134" t="s">
        <v>3</v>
      </c>
      <c r="K134" t="s">
        <v>363</v>
      </c>
      <c r="L134">
        <v>1191</v>
      </c>
      <c r="N134">
        <v>1013</v>
      </c>
      <c r="O134" t="s">
        <v>295</v>
      </c>
      <c r="P134" t="s">
        <v>295</v>
      </c>
      <c r="Q134">
        <v>1</v>
      </c>
      <c r="X134">
        <v>15.12</v>
      </c>
      <c r="Y134">
        <v>0</v>
      </c>
      <c r="Z134">
        <v>0</v>
      </c>
      <c r="AA134">
        <v>0</v>
      </c>
      <c r="AB134">
        <v>9.2899999999999991</v>
      </c>
      <c r="AC134">
        <v>0</v>
      </c>
      <c r="AD134">
        <v>1</v>
      </c>
      <c r="AE134">
        <v>1</v>
      </c>
      <c r="AF134" t="s">
        <v>3</v>
      </c>
      <c r="AG134">
        <v>15.12</v>
      </c>
      <c r="AH134">
        <v>2</v>
      </c>
      <c r="AI134">
        <v>34575998</v>
      </c>
      <c r="AJ134">
        <v>103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ROW(Source!A53)</f>
        <v>53</v>
      </c>
      <c r="B135">
        <v>34576005</v>
      </c>
      <c r="C135">
        <v>34575997</v>
      </c>
      <c r="D135">
        <v>31709492</v>
      </c>
      <c r="E135">
        <v>1</v>
      </c>
      <c r="F135">
        <v>1</v>
      </c>
      <c r="G135">
        <v>1</v>
      </c>
      <c r="H135">
        <v>1</v>
      </c>
      <c r="I135" t="s">
        <v>296</v>
      </c>
      <c r="J135" t="s">
        <v>3</v>
      </c>
      <c r="K135" t="s">
        <v>297</v>
      </c>
      <c r="L135">
        <v>1191</v>
      </c>
      <c r="N135">
        <v>1013</v>
      </c>
      <c r="O135" t="s">
        <v>295</v>
      </c>
      <c r="P135" t="s">
        <v>295</v>
      </c>
      <c r="Q135">
        <v>1</v>
      </c>
      <c r="X135">
        <v>7.0000000000000007E-2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2</v>
      </c>
      <c r="AF135" t="s">
        <v>3</v>
      </c>
      <c r="AG135">
        <v>7.0000000000000007E-2</v>
      </c>
      <c r="AH135">
        <v>2</v>
      </c>
      <c r="AI135">
        <v>34575999</v>
      </c>
      <c r="AJ135">
        <v>104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ROW(Source!A53)</f>
        <v>53</v>
      </c>
      <c r="B136">
        <v>34576006</v>
      </c>
      <c r="C136">
        <v>34575997</v>
      </c>
      <c r="D136">
        <v>31526753</v>
      </c>
      <c r="E136">
        <v>1</v>
      </c>
      <c r="F136">
        <v>1</v>
      </c>
      <c r="G136">
        <v>1</v>
      </c>
      <c r="H136">
        <v>2</v>
      </c>
      <c r="I136" t="s">
        <v>329</v>
      </c>
      <c r="J136" t="s">
        <v>330</v>
      </c>
      <c r="K136" t="s">
        <v>331</v>
      </c>
      <c r="L136">
        <v>1368</v>
      </c>
      <c r="N136">
        <v>1011</v>
      </c>
      <c r="O136" t="s">
        <v>301</v>
      </c>
      <c r="P136" t="s">
        <v>301</v>
      </c>
      <c r="Q136">
        <v>1</v>
      </c>
      <c r="X136">
        <v>0.02</v>
      </c>
      <c r="Y136">
        <v>0</v>
      </c>
      <c r="Z136">
        <v>111.99</v>
      </c>
      <c r="AA136">
        <v>13.5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0.02</v>
      </c>
      <c r="AH136">
        <v>2</v>
      </c>
      <c r="AI136">
        <v>34576000</v>
      </c>
      <c r="AJ136">
        <v>105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ROW(Source!A53)</f>
        <v>53</v>
      </c>
      <c r="B137">
        <v>34576007</v>
      </c>
      <c r="C137">
        <v>34575997</v>
      </c>
      <c r="D137">
        <v>31526978</v>
      </c>
      <c r="E137">
        <v>1</v>
      </c>
      <c r="F137">
        <v>1</v>
      </c>
      <c r="G137">
        <v>1</v>
      </c>
      <c r="H137">
        <v>2</v>
      </c>
      <c r="I137" t="s">
        <v>347</v>
      </c>
      <c r="J137" t="s">
        <v>348</v>
      </c>
      <c r="K137" t="s">
        <v>349</v>
      </c>
      <c r="L137">
        <v>1368</v>
      </c>
      <c r="N137">
        <v>1011</v>
      </c>
      <c r="O137" t="s">
        <v>301</v>
      </c>
      <c r="P137" t="s">
        <v>301</v>
      </c>
      <c r="Q137">
        <v>1</v>
      </c>
      <c r="X137">
        <v>0.03</v>
      </c>
      <c r="Y137">
        <v>0</v>
      </c>
      <c r="Z137">
        <v>89.99</v>
      </c>
      <c r="AA137">
        <v>10.06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0.03</v>
      </c>
      <c r="AH137">
        <v>2</v>
      </c>
      <c r="AI137">
        <v>34576001</v>
      </c>
      <c r="AJ137">
        <v>106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ROW(Source!A53)</f>
        <v>53</v>
      </c>
      <c r="B138">
        <v>34576008</v>
      </c>
      <c r="C138">
        <v>34575997</v>
      </c>
      <c r="D138">
        <v>31527473</v>
      </c>
      <c r="E138">
        <v>1</v>
      </c>
      <c r="F138">
        <v>1</v>
      </c>
      <c r="G138">
        <v>1</v>
      </c>
      <c r="H138">
        <v>2</v>
      </c>
      <c r="I138" t="s">
        <v>364</v>
      </c>
      <c r="J138" t="s">
        <v>365</v>
      </c>
      <c r="K138" t="s">
        <v>366</v>
      </c>
      <c r="L138">
        <v>1368</v>
      </c>
      <c r="N138">
        <v>1011</v>
      </c>
      <c r="O138" t="s">
        <v>301</v>
      </c>
      <c r="P138" t="s">
        <v>301</v>
      </c>
      <c r="Q138">
        <v>1</v>
      </c>
      <c r="X138">
        <v>0.85</v>
      </c>
      <c r="Y138">
        <v>0</v>
      </c>
      <c r="Z138">
        <v>60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0.85</v>
      </c>
      <c r="AH138">
        <v>2</v>
      </c>
      <c r="AI138">
        <v>34576002</v>
      </c>
      <c r="AJ138">
        <v>107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ROW(Source!A53)</f>
        <v>53</v>
      </c>
      <c r="B139">
        <v>34576009</v>
      </c>
      <c r="C139">
        <v>34575997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324</v>
      </c>
      <c r="J139" t="s">
        <v>325</v>
      </c>
      <c r="K139" t="s">
        <v>326</v>
      </c>
      <c r="L139">
        <v>1368</v>
      </c>
      <c r="N139">
        <v>1011</v>
      </c>
      <c r="O139" t="s">
        <v>301</v>
      </c>
      <c r="P139" t="s">
        <v>301</v>
      </c>
      <c r="Q139">
        <v>1</v>
      </c>
      <c r="X139">
        <v>0.02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0.02</v>
      </c>
      <c r="AH139">
        <v>2</v>
      </c>
      <c r="AI139">
        <v>34576003</v>
      </c>
      <c r="AJ139">
        <v>108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ROW(Source!A53)</f>
        <v>53</v>
      </c>
      <c r="B140">
        <v>34576010</v>
      </c>
      <c r="C140">
        <v>34575997</v>
      </c>
      <c r="D140">
        <v>31444438</v>
      </c>
      <c r="E140">
        <v>1</v>
      </c>
      <c r="F140">
        <v>1</v>
      </c>
      <c r="G140">
        <v>1</v>
      </c>
      <c r="H140">
        <v>3</v>
      </c>
      <c r="I140" t="s">
        <v>407</v>
      </c>
      <c r="J140" t="s">
        <v>408</v>
      </c>
      <c r="K140" t="s">
        <v>409</v>
      </c>
      <c r="L140">
        <v>1348</v>
      </c>
      <c r="N140">
        <v>1009</v>
      </c>
      <c r="O140" t="s">
        <v>136</v>
      </c>
      <c r="P140" t="s">
        <v>136</v>
      </c>
      <c r="Q140">
        <v>1000</v>
      </c>
      <c r="X140">
        <v>0.06</v>
      </c>
      <c r="Y140">
        <v>1690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0.06</v>
      </c>
      <c r="AH140">
        <v>3</v>
      </c>
      <c r="AI140">
        <v>-1</v>
      </c>
      <c r="AJ140" t="s">
        <v>3</v>
      </c>
      <c r="AK140">
        <v>4</v>
      </c>
      <c r="AL140">
        <v>-101.39999999999999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ROW(Source!A53)</f>
        <v>53</v>
      </c>
      <c r="B141">
        <v>34576011</v>
      </c>
      <c r="C141">
        <v>34575997</v>
      </c>
      <c r="D141">
        <v>31440689</v>
      </c>
      <c r="E141">
        <v>17</v>
      </c>
      <c r="F141">
        <v>1</v>
      </c>
      <c r="G141">
        <v>1</v>
      </c>
      <c r="H141">
        <v>3</v>
      </c>
      <c r="I141" t="s">
        <v>402</v>
      </c>
      <c r="J141" t="s">
        <v>3</v>
      </c>
      <c r="K141" t="s">
        <v>403</v>
      </c>
      <c r="L141">
        <v>1339</v>
      </c>
      <c r="N141">
        <v>1007</v>
      </c>
      <c r="O141" t="s">
        <v>35</v>
      </c>
      <c r="P141" t="s">
        <v>35</v>
      </c>
      <c r="Q141">
        <v>1</v>
      </c>
      <c r="X141">
        <v>0.5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0.5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34576012</v>
      </c>
      <c r="C142">
        <v>34575997</v>
      </c>
      <c r="D142">
        <v>31441791</v>
      </c>
      <c r="E142">
        <v>17</v>
      </c>
      <c r="F142">
        <v>1</v>
      </c>
      <c r="G142">
        <v>1</v>
      </c>
      <c r="H142">
        <v>3</v>
      </c>
      <c r="I142" t="s">
        <v>410</v>
      </c>
      <c r="J142" t="s">
        <v>3</v>
      </c>
      <c r="K142" t="s">
        <v>411</v>
      </c>
      <c r="L142">
        <v>1348</v>
      </c>
      <c r="N142">
        <v>1009</v>
      </c>
      <c r="O142" t="s">
        <v>136</v>
      </c>
      <c r="P142" t="s">
        <v>136</v>
      </c>
      <c r="Q142">
        <v>1000</v>
      </c>
      <c r="X142">
        <v>7.14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 t="s">
        <v>3</v>
      </c>
      <c r="AG142">
        <v>7.14</v>
      </c>
      <c r="AH142">
        <v>3</v>
      </c>
      <c r="AI142">
        <v>-1</v>
      </c>
      <c r="AJ142" t="s">
        <v>3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ROW(Source!A54)</f>
        <v>54</v>
      </c>
      <c r="B143">
        <v>34576016</v>
      </c>
      <c r="C143">
        <v>34576013</v>
      </c>
      <c r="D143">
        <v>31714778</v>
      </c>
      <c r="E143">
        <v>1</v>
      </c>
      <c r="F143">
        <v>1</v>
      </c>
      <c r="G143">
        <v>1</v>
      </c>
      <c r="H143">
        <v>1</v>
      </c>
      <c r="I143" t="s">
        <v>362</v>
      </c>
      <c r="J143" t="s">
        <v>3</v>
      </c>
      <c r="K143" t="s">
        <v>363</v>
      </c>
      <c r="L143">
        <v>1191</v>
      </c>
      <c r="N143">
        <v>1013</v>
      </c>
      <c r="O143" t="s">
        <v>295</v>
      </c>
      <c r="P143" t="s">
        <v>295</v>
      </c>
      <c r="Q143">
        <v>1</v>
      </c>
      <c r="X143">
        <v>2.3199999999999998</v>
      </c>
      <c r="Y143">
        <v>0</v>
      </c>
      <c r="Z143">
        <v>0</v>
      </c>
      <c r="AA143">
        <v>0</v>
      </c>
      <c r="AB143">
        <v>9.2899999999999991</v>
      </c>
      <c r="AC143">
        <v>0</v>
      </c>
      <c r="AD143">
        <v>1</v>
      </c>
      <c r="AE143">
        <v>1</v>
      </c>
      <c r="AF143" t="s">
        <v>3</v>
      </c>
      <c r="AG143">
        <v>2.3199999999999998</v>
      </c>
      <c r="AH143">
        <v>2</v>
      </c>
      <c r="AI143">
        <v>34576014</v>
      </c>
      <c r="AJ143">
        <v>109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ROW(Source!A54)</f>
        <v>54</v>
      </c>
      <c r="B144">
        <v>34576017</v>
      </c>
      <c r="C144">
        <v>34576013</v>
      </c>
      <c r="D144">
        <v>31527473</v>
      </c>
      <c r="E144">
        <v>1</v>
      </c>
      <c r="F144">
        <v>1</v>
      </c>
      <c r="G144">
        <v>1</v>
      </c>
      <c r="H144">
        <v>2</v>
      </c>
      <c r="I144" t="s">
        <v>364</v>
      </c>
      <c r="J144" t="s">
        <v>365</v>
      </c>
      <c r="K144" t="s">
        <v>366</v>
      </c>
      <c r="L144">
        <v>1368</v>
      </c>
      <c r="N144">
        <v>1011</v>
      </c>
      <c r="O144" t="s">
        <v>301</v>
      </c>
      <c r="P144" t="s">
        <v>301</v>
      </c>
      <c r="Q144">
        <v>1</v>
      </c>
      <c r="X144">
        <v>0.14000000000000001</v>
      </c>
      <c r="Y144">
        <v>0</v>
      </c>
      <c r="Z144">
        <v>60</v>
      </c>
      <c r="AA144">
        <v>0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0.14000000000000001</v>
      </c>
      <c r="AH144">
        <v>2</v>
      </c>
      <c r="AI144">
        <v>34576015</v>
      </c>
      <c r="AJ144">
        <v>110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ROW(Source!A54)</f>
        <v>54</v>
      </c>
      <c r="B145">
        <v>34576018</v>
      </c>
      <c r="C145">
        <v>34576013</v>
      </c>
      <c r="D145">
        <v>31441791</v>
      </c>
      <c r="E145">
        <v>17</v>
      </c>
      <c r="F145">
        <v>1</v>
      </c>
      <c r="G145">
        <v>1</v>
      </c>
      <c r="H145">
        <v>3</v>
      </c>
      <c r="I145" t="s">
        <v>410</v>
      </c>
      <c r="J145" t="s">
        <v>3</v>
      </c>
      <c r="K145" t="s">
        <v>411</v>
      </c>
      <c r="L145">
        <v>1348</v>
      </c>
      <c r="N145">
        <v>1009</v>
      </c>
      <c r="O145" t="s">
        <v>136</v>
      </c>
      <c r="P145" t="s">
        <v>136</v>
      </c>
      <c r="Q145">
        <v>1000</v>
      </c>
      <c r="X145">
        <v>1.21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 t="s">
        <v>3</v>
      </c>
      <c r="AG145">
        <v>1.21</v>
      </c>
      <c r="AH145">
        <v>3</v>
      </c>
      <c r="AI145">
        <v>-1</v>
      </c>
      <c r="AJ145" t="s">
        <v>3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ROW(Source!A55)</f>
        <v>55</v>
      </c>
      <c r="B146">
        <v>34576016</v>
      </c>
      <c r="C146">
        <v>34576013</v>
      </c>
      <c r="D146">
        <v>31714778</v>
      </c>
      <c r="E146">
        <v>1</v>
      </c>
      <c r="F146">
        <v>1</v>
      </c>
      <c r="G146">
        <v>1</v>
      </c>
      <c r="H146">
        <v>1</v>
      </c>
      <c r="I146" t="s">
        <v>362</v>
      </c>
      <c r="J146" t="s">
        <v>3</v>
      </c>
      <c r="K146" t="s">
        <v>363</v>
      </c>
      <c r="L146">
        <v>1191</v>
      </c>
      <c r="N146">
        <v>1013</v>
      </c>
      <c r="O146" t="s">
        <v>295</v>
      </c>
      <c r="P146" t="s">
        <v>295</v>
      </c>
      <c r="Q146">
        <v>1</v>
      </c>
      <c r="X146">
        <v>2.3199999999999998</v>
      </c>
      <c r="Y146">
        <v>0</v>
      </c>
      <c r="Z146">
        <v>0</v>
      </c>
      <c r="AA146">
        <v>0</v>
      </c>
      <c r="AB146">
        <v>9.2899999999999991</v>
      </c>
      <c r="AC146">
        <v>0</v>
      </c>
      <c r="AD146">
        <v>1</v>
      </c>
      <c r="AE146">
        <v>1</v>
      </c>
      <c r="AF146" t="s">
        <v>3</v>
      </c>
      <c r="AG146">
        <v>2.3199999999999998</v>
      </c>
      <c r="AH146">
        <v>2</v>
      </c>
      <c r="AI146">
        <v>34576014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ROW(Source!A55)</f>
        <v>55</v>
      </c>
      <c r="B147">
        <v>34576017</v>
      </c>
      <c r="C147">
        <v>34576013</v>
      </c>
      <c r="D147">
        <v>31527473</v>
      </c>
      <c r="E147">
        <v>1</v>
      </c>
      <c r="F147">
        <v>1</v>
      </c>
      <c r="G147">
        <v>1</v>
      </c>
      <c r="H147">
        <v>2</v>
      </c>
      <c r="I147" t="s">
        <v>364</v>
      </c>
      <c r="J147" t="s">
        <v>365</v>
      </c>
      <c r="K147" t="s">
        <v>366</v>
      </c>
      <c r="L147">
        <v>1368</v>
      </c>
      <c r="N147">
        <v>1011</v>
      </c>
      <c r="O147" t="s">
        <v>301</v>
      </c>
      <c r="P147" t="s">
        <v>301</v>
      </c>
      <c r="Q147">
        <v>1</v>
      </c>
      <c r="X147">
        <v>0.14000000000000001</v>
      </c>
      <c r="Y147">
        <v>0</v>
      </c>
      <c r="Z147">
        <v>60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0.14000000000000001</v>
      </c>
      <c r="AH147">
        <v>2</v>
      </c>
      <c r="AI147">
        <v>34576015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ROW(Source!A55)</f>
        <v>55</v>
      </c>
      <c r="B148">
        <v>34576018</v>
      </c>
      <c r="C148">
        <v>34576013</v>
      </c>
      <c r="D148">
        <v>31441791</v>
      </c>
      <c r="E148">
        <v>17</v>
      </c>
      <c r="F148">
        <v>1</v>
      </c>
      <c r="G148">
        <v>1</v>
      </c>
      <c r="H148">
        <v>3</v>
      </c>
      <c r="I148" t="s">
        <v>410</v>
      </c>
      <c r="J148" t="s">
        <v>3</v>
      </c>
      <c r="K148" t="s">
        <v>411</v>
      </c>
      <c r="L148">
        <v>1348</v>
      </c>
      <c r="N148">
        <v>1009</v>
      </c>
      <c r="O148" t="s">
        <v>136</v>
      </c>
      <c r="P148" t="s">
        <v>136</v>
      </c>
      <c r="Q148">
        <v>1000</v>
      </c>
      <c r="X148">
        <v>1.21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 t="s">
        <v>3</v>
      </c>
      <c r="AG148">
        <v>1.21</v>
      </c>
      <c r="AH148">
        <v>3</v>
      </c>
      <c r="AI148">
        <v>-1</v>
      </c>
      <c r="AJ148" t="s">
        <v>3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</row>
    <row r="149" spans="1:44" x14ac:dyDescent="0.2">
      <c r="A149">
        <f>ROW(Source!A56)</f>
        <v>56</v>
      </c>
      <c r="B149">
        <v>34576025</v>
      </c>
      <c r="C149">
        <v>34576019</v>
      </c>
      <c r="D149">
        <v>31709494</v>
      </c>
      <c r="E149">
        <v>1</v>
      </c>
      <c r="F149">
        <v>1</v>
      </c>
      <c r="G149">
        <v>1</v>
      </c>
      <c r="H149">
        <v>1</v>
      </c>
      <c r="I149" t="s">
        <v>367</v>
      </c>
      <c r="J149" t="s">
        <v>3</v>
      </c>
      <c r="K149" t="s">
        <v>368</v>
      </c>
      <c r="L149">
        <v>1191</v>
      </c>
      <c r="N149">
        <v>1013</v>
      </c>
      <c r="O149" t="s">
        <v>295</v>
      </c>
      <c r="P149" t="s">
        <v>295</v>
      </c>
      <c r="Q149">
        <v>1</v>
      </c>
      <c r="X149">
        <v>10.7</v>
      </c>
      <c r="Y149">
        <v>0</v>
      </c>
      <c r="Z149">
        <v>0</v>
      </c>
      <c r="AA149">
        <v>0</v>
      </c>
      <c r="AB149">
        <v>9.4</v>
      </c>
      <c r="AC149">
        <v>0</v>
      </c>
      <c r="AD149">
        <v>1</v>
      </c>
      <c r="AE149">
        <v>1</v>
      </c>
      <c r="AF149" t="s">
        <v>3</v>
      </c>
      <c r="AG149">
        <v>10.7</v>
      </c>
      <c r="AH149">
        <v>2</v>
      </c>
      <c r="AI149">
        <v>34576020</v>
      </c>
      <c r="AJ149">
        <v>113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ROW(Source!A56)</f>
        <v>56</v>
      </c>
      <c r="B150">
        <v>34576026</v>
      </c>
      <c r="C150">
        <v>34576019</v>
      </c>
      <c r="D150">
        <v>31709492</v>
      </c>
      <c r="E150">
        <v>1</v>
      </c>
      <c r="F150">
        <v>1</v>
      </c>
      <c r="G150">
        <v>1</v>
      </c>
      <c r="H150">
        <v>1</v>
      </c>
      <c r="I150" t="s">
        <v>296</v>
      </c>
      <c r="J150" t="s">
        <v>3</v>
      </c>
      <c r="K150" t="s">
        <v>297</v>
      </c>
      <c r="L150">
        <v>1191</v>
      </c>
      <c r="N150">
        <v>1013</v>
      </c>
      <c r="O150" t="s">
        <v>295</v>
      </c>
      <c r="P150" t="s">
        <v>295</v>
      </c>
      <c r="Q150">
        <v>1</v>
      </c>
      <c r="X150">
        <v>0.38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2</v>
      </c>
      <c r="AF150" t="s">
        <v>3</v>
      </c>
      <c r="AG150">
        <v>0.38</v>
      </c>
      <c r="AH150">
        <v>2</v>
      </c>
      <c r="AI150">
        <v>34576021</v>
      </c>
      <c r="AJ150">
        <v>114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ROW(Source!A56)</f>
        <v>56</v>
      </c>
      <c r="B151">
        <v>34576027</v>
      </c>
      <c r="C151">
        <v>34576019</v>
      </c>
      <c r="D151">
        <v>31526753</v>
      </c>
      <c r="E151">
        <v>1</v>
      </c>
      <c r="F151">
        <v>1</v>
      </c>
      <c r="G151">
        <v>1</v>
      </c>
      <c r="H151">
        <v>2</v>
      </c>
      <c r="I151" t="s">
        <v>329</v>
      </c>
      <c r="J151" t="s">
        <v>330</v>
      </c>
      <c r="K151" t="s">
        <v>331</v>
      </c>
      <c r="L151">
        <v>1368</v>
      </c>
      <c r="N151">
        <v>1011</v>
      </c>
      <c r="O151" t="s">
        <v>301</v>
      </c>
      <c r="P151" t="s">
        <v>301</v>
      </c>
      <c r="Q151">
        <v>1</v>
      </c>
      <c r="X151">
        <v>0.19</v>
      </c>
      <c r="Y151">
        <v>0</v>
      </c>
      <c r="Z151">
        <v>111.99</v>
      </c>
      <c r="AA151">
        <v>13.5</v>
      </c>
      <c r="AB151">
        <v>0</v>
      </c>
      <c r="AC151">
        <v>0</v>
      </c>
      <c r="AD151">
        <v>1</v>
      </c>
      <c r="AE151">
        <v>0</v>
      </c>
      <c r="AF151" t="s">
        <v>3</v>
      </c>
      <c r="AG151">
        <v>0.19</v>
      </c>
      <c r="AH151">
        <v>2</v>
      </c>
      <c r="AI151">
        <v>34576022</v>
      </c>
      <c r="AJ151">
        <v>115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ROW(Source!A56)</f>
        <v>56</v>
      </c>
      <c r="B152">
        <v>34576028</v>
      </c>
      <c r="C152">
        <v>34576019</v>
      </c>
      <c r="D152">
        <v>31528142</v>
      </c>
      <c r="E152">
        <v>1</v>
      </c>
      <c r="F152">
        <v>1</v>
      </c>
      <c r="G152">
        <v>1</v>
      </c>
      <c r="H152">
        <v>2</v>
      </c>
      <c r="I152" t="s">
        <v>324</v>
      </c>
      <c r="J152" t="s">
        <v>325</v>
      </c>
      <c r="K152" t="s">
        <v>326</v>
      </c>
      <c r="L152">
        <v>1368</v>
      </c>
      <c r="N152">
        <v>1011</v>
      </c>
      <c r="O152" t="s">
        <v>301</v>
      </c>
      <c r="P152" t="s">
        <v>301</v>
      </c>
      <c r="Q152">
        <v>1</v>
      </c>
      <c r="X152">
        <v>0.19</v>
      </c>
      <c r="Y152">
        <v>0</v>
      </c>
      <c r="Z152">
        <v>65.709999999999994</v>
      </c>
      <c r="AA152">
        <v>11.6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0.19</v>
      </c>
      <c r="AH152">
        <v>2</v>
      </c>
      <c r="AI152">
        <v>34576023</v>
      </c>
      <c r="AJ152">
        <v>116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ROW(Source!A56)</f>
        <v>56</v>
      </c>
      <c r="B153">
        <v>34576029</v>
      </c>
      <c r="C153">
        <v>34576019</v>
      </c>
      <c r="D153">
        <v>31528446</v>
      </c>
      <c r="E153">
        <v>1</v>
      </c>
      <c r="F153">
        <v>1</v>
      </c>
      <c r="G153">
        <v>1</v>
      </c>
      <c r="H153">
        <v>2</v>
      </c>
      <c r="I153" t="s">
        <v>332</v>
      </c>
      <c r="J153" t="s">
        <v>333</v>
      </c>
      <c r="K153" t="s">
        <v>334</v>
      </c>
      <c r="L153">
        <v>1368</v>
      </c>
      <c r="N153">
        <v>1011</v>
      </c>
      <c r="O153" t="s">
        <v>301</v>
      </c>
      <c r="P153" t="s">
        <v>301</v>
      </c>
      <c r="Q153">
        <v>1</v>
      </c>
      <c r="X153">
        <v>1.75</v>
      </c>
      <c r="Y153">
        <v>0</v>
      </c>
      <c r="Z153">
        <v>8.1</v>
      </c>
      <c r="AA153">
        <v>0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1.75</v>
      </c>
      <c r="AH153">
        <v>2</v>
      </c>
      <c r="AI153">
        <v>34576024</v>
      </c>
      <c r="AJ153">
        <v>117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ROW(Source!A56)</f>
        <v>56</v>
      </c>
      <c r="B154">
        <v>34576030</v>
      </c>
      <c r="C154">
        <v>34576019</v>
      </c>
      <c r="D154">
        <v>31447861</v>
      </c>
      <c r="E154">
        <v>1</v>
      </c>
      <c r="F154">
        <v>1</v>
      </c>
      <c r="G154">
        <v>1</v>
      </c>
      <c r="H154">
        <v>3</v>
      </c>
      <c r="I154" t="s">
        <v>390</v>
      </c>
      <c r="J154" t="s">
        <v>391</v>
      </c>
      <c r="K154" t="s">
        <v>392</v>
      </c>
      <c r="L154">
        <v>1346</v>
      </c>
      <c r="N154">
        <v>1009</v>
      </c>
      <c r="O154" t="s">
        <v>150</v>
      </c>
      <c r="P154" t="s">
        <v>150</v>
      </c>
      <c r="Q154">
        <v>1</v>
      </c>
      <c r="X154">
        <v>0.65</v>
      </c>
      <c r="Y154">
        <v>10.57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0.65</v>
      </c>
      <c r="AH154">
        <v>3</v>
      </c>
      <c r="AI154">
        <v>-1</v>
      </c>
      <c r="AJ154" t="s">
        <v>3</v>
      </c>
      <c r="AK154">
        <v>4</v>
      </c>
      <c r="AL154">
        <v>-6.8705000000000007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1</v>
      </c>
    </row>
    <row r="155" spans="1:44" x14ac:dyDescent="0.2">
      <c r="A155">
        <f>ROW(Source!A56)</f>
        <v>56</v>
      </c>
      <c r="B155">
        <v>34576031</v>
      </c>
      <c r="C155">
        <v>34576019</v>
      </c>
      <c r="D155">
        <v>31482927</v>
      </c>
      <c r="E155">
        <v>1</v>
      </c>
      <c r="F155">
        <v>1</v>
      </c>
      <c r="G155">
        <v>1</v>
      </c>
      <c r="H155">
        <v>3</v>
      </c>
      <c r="I155" t="s">
        <v>412</v>
      </c>
      <c r="J155" t="s">
        <v>413</v>
      </c>
      <c r="K155" t="s">
        <v>414</v>
      </c>
      <c r="L155">
        <v>1346</v>
      </c>
      <c r="N155">
        <v>1009</v>
      </c>
      <c r="O155" t="s">
        <v>150</v>
      </c>
      <c r="P155" t="s">
        <v>150</v>
      </c>
      <c r="Q155">
        <v>1</v>
      </c>
      <c r="X155">
        <v>2</v>
      </c>
      <c r="Y155">
        <v>238.48</v>
      </c>
      <c r="Z155">
        <v>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2</v>
      </c>
      <c r="AH155">
        <v>3</v>
      </c>
      <c r="AI155">
        <v>-1</v>
      </c>
      <c r="AJ155" t="s">
        <v>3</v>
      </c>
      <c r="AK155">
        <v>4</v>
      </c>
      <c r="AL155">
        <v>-476.96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1</v>
      </c>
    </row>
    <row r="156" spans="1:44" x14ac:dyDescent="0.2">
      <c r="A156">
        <f>ROW(Source!A56)</f>
        <v>56</v>
      </c>
      <c r="B156">
        <v>34576032</v>
      </c>
      <c r="C156">
        <v>34576019</v>
      </c>
      <c r="D156">
        <v>31443668</v>
      </c>
      <c r="E156">
        <v>17</v>
      </c>
      <c r="F156">
        <v>1</v>
      </c>
      <c r="G156">
        <v>1</v>
      </c>
      <c r="H156">
        <v>3</v>
      </c>
      <c r="I156" t="s">
        <v>399</v>
      </c>
      <c r="J156" t="s">
        <v>3</v>
      </c>
      <c r="K156" t="s">
        <v>400</v>
      </c>
      <c r="L156">
        <v>1374</v>
      </c>
      <c r="N156">
        <v>1013</v>
      </c>
      <c r="O156" t="s">
        <v>401</v>
      </c>
      <c r="P156" t="s">
        <v>401</v>
      </c>
      <c r="Q156">
        <v>1</v>
      </c>
      <c r="X156">
        <v>2.0099999999999998</v>
      </c>
      <c r="Y156">
        <v>1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2.0099999999999998</v>
      </c>
      <c r="AH156">
        <v>3</v>
      </c>
      <c r="AI156">
        <v>-1</v>
      </c>
      <c r="AJ156" t="s">
        <v>3</v>
      </c>
      <c r="AK156">
        <v>4</v>
      </c>
      <c r="AL156">
        <v>-2.0099999999999998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ROW(Source!A57)</f>
        <v>57</v>
      </c>
      <c r="B157">
        <v>34576025</v>
      </c>
      <c r="C157">
        <v>34576019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367</v>
      </c>
      <c r="J157" t="s">
        <v>3</v>
      </c>
      <c r="K157" t="s">
        <v>368</v>
      </c>
      <c r="L157">
        <v>1191</v>
      </c>
      <c r="N157">
        <v>1013</v>
      </c>
      <c r="O157" t="s">
        <v>295</v>
      </c>
      <c r="P157" t="s">
        <v>295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34576020</v>
      </c>
      <c r="AJ157">
        <v>118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ROW(Source!A57)</f>
        <v>57</v>
      </c>
      <c r="B158">
        <v>34576026</v>
      </c>
      <c r="C158">
        <v>34576019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296</v>
      </c>
      <c r="J158" t="s">
        <v>3</v>
      </c>
      <c r="K158" t="s">
        <v>297</v>
      </c>
      <c r="L158">
        <v>1191</v>
      </c>
      <c r="N158">
        <v>1013</v>
      </c>
      <c r="O158" t="s">
        <v>295</v>
      </c>
      <c r="P158" t="s">
        <v>295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34576021</v>
      </c>
      <c r="AJ158">
        <v>119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ROW(Source!A57)</f>
        <v>57</v>
      </c>
      <c r="B159">
        <v>34576027</v>
      </c>
      <c r="C159">
        <v>34576019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329</v>
      </c>
      <c r="J159" t="s">
        <v>330</v>
      </c>
      <c r="K159" t="s">
        <v>331</v>
      </c>
      <c r="L159">
        <v>1368</v>
      </c>
      <c r="N159">
        <v>1011</v>
      </c>
      <c r="O159" t="s">
        <v>301</v>
      </c>
      <c r="P159" t="s">
        <v>301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34576022</v>
      </c>
      <c r="AJ159">
        <v>120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ROW(Source!A57)</f>
        <v>57</v>
      </c>
      <c r="B160">
        <v>34576028</v>
      </c>
      <c r="C160">
        <v>34576019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324</v>
      </c>
      <c r="J160" t="s">
        <v>325</v>
      </c>
      <c r="K160" t="s">
        <v>326</v>
      </c>
      <c r="L160">
        <v>1368</v>
      </c>
      <c r="N160">
        <v>1011</v>
      </c>
      <c r="O160" t="s">
        <v>301</v>
      </c>
      <c r="P160" t="s">
        <v>301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34576023</v>
      </c>
      <c r="AJ160">
        <v>121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ROW(Source!A57)</f>
        <v>57</v>
      </c>
      <c r="B161">
        <v>34576029</v>
      </c>
      <c r="C161">
        <v>34576019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332</v>
      </c>
      <c r="J161" t="s">
        <v>333</v>
      </c>
      <c r="K161" t="s">
        <v>334</v>
      </c>
      <c r="L161">
        <v>1368</v>
      </c>
      <c r="N161">
        <v>1011</v>
      </c>
      <c r="O161" t="s">
        <v>301</v>
      </c>
      <c r="P161" t="s">
        <v>301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34576024</v>
      </c>
      <c r="AJ161">
        <v>122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ROW(Source!A57)</f>
        <v>57</v>
      </c>
      <c r="B162">
        <v>34576030</v>
      </c>
      <c r="C162">
        <v>34576019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390</v>
      </c>
      <c r="J162" t="s">
        <v>391</v>
      </c>
      <c r="K162" t="s">
        <v>392</v>
      </c>
      <c r="L162">
        <v>1346</v>
      </c>
      <c r="N162">
        <v>1009</v>
      </c>
      <c r="O162" t="s">
        <v>150</v>
      </c>
      <c r="P162" t="s">
        <v>150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ROW(Source!A57)</f>
        <v>57</v>
      </c>
      <c r="B163">
        <v>34576031</v>
      </c>
      <c r="C163">
        <v>34576019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412</v>
      </c>
      <c r="J163" t="s">
        <v>413</v>
      </c>
      <c r="K163" t="s">
        <v>414</v>
      </c>
      <c r="L163">
        <v>1346</v>
      </c>
      <c r="N163">
        <v>1009</v>
      </c>
      <c r="O163" t="s">
        <v>150</v>
      </c>
      <c r="P163" t="s">
        <v>150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ROW(Source!A57)</f>
        <v>57</v>
      </c>
      <c r="B164">
        <v>34576032</v>
      </c>
      <c r="C164">
        <v>34576019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399</v>
      </c>
      <c r="J164" t="s">
        <v>3</v>
      </c>
      <c r="K164" t="s">
        <v>400</v>
      </c>
      <c r="L164">
        <v>1374</v>
      </c>
      <c r="N164">
        <v>1013</v>
      </c>
      <c r="O164" t="s">
        <v>401</v>
      </c>
      <c r="P164" t="s">
        <v>401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ROW(Source!A58)</f>
        <v>58</v>
      </c>
      <c r="B165">
        <v>34576039</v>
      </c>
      <c r="C165">
        <v>34576033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367</v>
      </c>
      <c r="J165" t="s">
        <v>3</v>
      </c>
      <c r="K165" t="s">
        <v>368</v>
      </c>
      <c r="L165">
        <v>1191</v>
      </c>
      <c r="N165">
        <v>1013</v>
      </c>
      <c r="O165" t="s">
        <v>295</v>
      </c>
      <c r="P165" t="s">
        <v>295</v>
      </c>
      <c r="Q165">
        <v>1</v>
      </c>
      <c r="X165">
        <v>11.8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11.8</v>
      </c>
      <c r="AH165">
        <v>2</v>
      </c>
      <c r="AI165">
        <v>34576034</v>
      </c>
      <c r="AJ165">
        <v>123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ROW(Source!A58)</f>
        <v>58</v>
      </c>
      <c r="B166">
        <v>34576040</v>
      </c>
      <c r="C166">
        <v>34576033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296</v>
      </c>
      <c r="J166" t="s">
        <v>3</v>
      </c>
      <c r="K166" t="s">
        <v>297</v>
      </c>
      <c r="L166">
        <v>1191</v>
      </c>
      <c r="N166">
        <v>1013</v>
      </c>
      <c r="O166" t="s">
        <v>295</v>
      </c>
      <c r="P166" t="s">
        <v>295</v>
      </c>
      <c r="Q166">
        <v>1</v>
      </c>
      <c r="X166">
        <v>0.6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0.6</v>
      </c>
      <c r="AH166">
        <v>2</v>
      </c>
      <c r="AI166">
        <v>34576035</v>
      </c>
      <c r="AJ166">
        <v>124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ROW(Source!A58)</f>
        <v>58</v>
      </c>
      <c r="B167">
        <v>34576041</v>
      </c>
      <c r="C167">
        <v>34576033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329</v>
      </c>
      <c r="J167" t="s">
        <v>330</v>
      </c>
      <c r="K167" t="s">
        <v>331</v>
      </c>
      <c r="L167">
        <v>1368</v>
      </c>
      <c r="N167">
        <v>1011</v>
      </c>
      <c r="O167" t="s">
        <v>301</v>
      </c>
      <c r="P167" t="s">
        <v>301</v>
      </c>
      <c r="Q167">
        <v>1</v>
      </c>
      <c r="X167">
        <v>0.3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0.3</v>
      </c>
      <c r="AH167">
        <v>2</v>
      </c>
      <c r="AI167">
        <v>34576036</v>
      </c>
      <c r="AJ167">
        <v>125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ROW(Source!A58)</f>
        <v>58</v>
      </c>
      <c r="B168">
        <v>34576042</v>
      </c>
      <c r="C168">
        <v>34576033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324</v>
      </c>
      <c r="J168" t="s">
        <v>325</v>
      </c>
      <c r="K168" t="s">
        <v>326</v>
      </c>
      <c r="L168">
        <v>1368</v>
      </c>
      <c r="N168">
        <v>1011</v>
      </c>
      <c r="O168" t="s">
        <v>301</v>
      </c>
      <c r="P168" t="s">
        <v>301</v>
      </c>
      <c r="Q168">
        <v>1</v>
      </c>
      <c r="X168">
        <v>0.3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0.3</v>
      </c>
      <c r="AH168">
        <v>2</v>
      </c>
      <c r="AI168">
        <v>34576037</v>
      </c>
      <c r="AJ168">
        <v>126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ROW(Source!A58)</f>
        <v>58</v>
      </c>
      <c r="B169">
        <v>34576043</v>
      </c>
      <c r="C169">
        <v>34576033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332</v>
      </c>
      <c r="J169" t="s">
        <v>333</v>
      </c>
      <c r="K169" t="s">
        <v>334</v>
      </c>
      <c r="L169">
        <v>1368</v>
      </c>
      <c r="N169">
        <v>1011</v>
      </c>
      <c r="O169" t="s">
        <v>301</v>
      </c>
      <c r="P169" t="s">
        <v>301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34576038</v>
      </c>
      <c r="AJ169">
        <v>127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ROW(Source!A58)</f>
        <v>58</v>
      </c>
      <c r="B170">
        <v>34576044</v>
      </c>
      <c r="C170">
        <v>34576033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390</v>
      </c>
      <c r="J170" t="s">
        <v>391</v>
      </c>
      <c r="K170" t="s">
        <v>392</v>
      </c>
      <c r="L170">
        <v>1346</v>
      </c>
      <c r="N170">
        <v>1009</v>
      </c>
      <c r="O170" t="s">
        <v>150</v>
      </c>
      <c r="P170" t="s">
        <v>150</v>
      </c>
      <c r="Q170">
        <v>1</v>
      </c>
      <c r="X170">
        <v>0.72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0.72</v>
      </c>
      <c r="AH170">
        <v>3</v>
      </c>
      <c r="AI170">
        <v>-1</v>
      </c>
      <c r="AJ170" t="s">
        <v>3</v>
      </c>
      <c r="AK170">
        <v>4</v>
      </c>
      <c r="AL170">
        <v>-7.6104000000000003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ROW(Source!A58)</f>
        <v>58</v>
      </c>
      <c r="B171">
        <v>34576045</v>
      </c>
      <c r="C171">
        <v>34576033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412</v>
      </c>
      <c r="J171" t="s">
        <v>413</v>
      </c>
      <c r="K171" t="s">
        <v>414</v>
      </c>
      <c r="L171">
        <v>1346</v>
      </c>
      <c r="N171">
        <v>1009</v>
      </c>
      <c r="O171" t="s">
        <v>150</v>
      </c>
      <c r="P171" t="s">
        <v>150</v>
      </c>
      <c r="Q171">
        <v>1</v>
      </c>
      <c r="X171">
        <v>2.4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2.4</v>
      </c>
      <c r="AH171">
        <v>3</v>
      </c>
      <c r="AI171">
        <v>-1</v>
      </c>
      <c r="AJ171" t="s">
        <v>3</v>
      </c>
      <c r="AK171">
        <v>4</v>
      </c>
      <c r="AL171">
        <v>-572.35199999999998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ROW(Source!A58)</f>
        <v>58</v>
      </c>
      <c r="B172">
        <v>34576046</v>
      </c>
      <c r="C172">
        <v>34576033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399</v>
      </c>
      <c r="J172" t="s">
        <v>3</v>
      </c>
      <c r="K172" t="s">
        <v>400</v>
      </c>
      <c r="L172">
        <v>1374</v>
      </c>
      <c r="N172">
        <v>1013</v>
      </c>
      <c r="O172" t="s">
        <v>401</v>
      </c>
      <c r="P172" t="s">
        <v>401</v>
      </c>
      <c r="Q172">
        <v>1</v>
      </c>
      <c r="X172">
        <v>2.2200000000000002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2.2200000000000002</v>
      </c>
      <c r="AH172">
        <v>3</v>
      </c>
      <c r="AI172">
        <v>-1</v>
      </c>
      <c r="AJ172" t="s">
        <v>3</v>
      </c>
      <c r="AK172">
        <v>4</v>
      </c>
      <c r="AL172">
        <v>-2.2200000000000002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ROW(Source!A59)</f>
        <v>59</v>
      </c>
      <c r="B173">
        <v>34576039</v>
      </c>
      <c r="C173">
        <v>34576033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367</v>
      </c>
      <c r="J173" t="s">
        <v>3</v>
      </c>
      <c r="K173" t="s">
        <v>368</v>
      </c>
      <c r="L173">
        <v>1191</v>
      </c>
      <c r="N173">
        <v>1013</v>
      </c>
      <c r="O173" t="s">
        <v>295</v>
      </c>
      <c r="P173" t="s">
        <v>295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34576034</v>
      </c>
      <c r="AJ173">
        <v>128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ROW(Source!A59)</f>
        <v>59</v>
      </c>
      <c r="B174">
        <v>34576040</v>
      </c>
      <c r="C174">
        <v>34576033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296</v>
      </c>
      <c r="J174" t="s">
        <v>3</v>
      </c>
      <c r="K174" t="s">
        <v>297</v>
      </c>
      <c r="L174">
        <v>1191</v>
      </c>
      <c r="N174">
        <v>1013</v>
      </c>
      <c r="O174" t="s">
        <v>295</v>
      </c>
      <c r="P174" t="s">
        <v>295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34576035</v>
      </c>
      <c r="AJ174">
        <v>129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ROW(Source!A59)</f>
        <v>59</v>
      </c>
      <c r="B175">
        <v>34576041</v>
      </c>
      <c r="C175">
        <v>34576033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329</v>
      </c>
      <c r="J175" t="s">
        <v>330</v>
      </c>
      <c r="K175" t="s">
        <v>331</v>
      </c>
      <c r="L175">
        <v>1368</v>
      </c>
      <c r="N175">
        <v>1011</v>
      </c>
      <c r="O175" t="s">
        <v>301</v>
      </c>
      <c r="P175" t="s">
        <v>301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34576036</v>
      </c>
      <c r="AJ175">
        <v>130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ROW(Source!A59)</f>
        <v>59</v>
      </c>
      <c r="B176">
        <v>34576042</v>
      </c>
      <c r="C176">
        <v>34576033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324</v>
      </c>
      <c r="J176" t="s">
        <v>325</v>
      </c>
      <c r="K176" t="s">
        <v>326</v>
      </c>
      <c r="L176">
        <v>1368</v>
      </c>
      <c r="N176">
        <v>1011</v>
      </c>
      <c r="O176" t="s">
        <v>301</v>
      </c>
      <c r="P176" t="s">
        <v>301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34576037</v>
      </c>
      <c r="AJ176">
        <v>131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ROW(Source!A59)</f>
        <v>59</v>
      </c>
      <c r="B177">
        <v>34576043</v>
      </c>
      <c r="C177">
        <v>34576033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332</v>
      </c>
      <c r="J177" t="s">
        <v>333</v>
      </c>
      <c r="K177" t="s">
        <v>334</v>
      </c>
      <c r="L177">
        <v>1368</v>
      </c>
      <c r="N177">
        <v>1011</v>
      </c>
      <c r="O177" t="s">
        <v>301</v>
      </c>
      <c r="P177" t="s">
        <v>301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34576038</v>
      </c>
      <c r="AJ177">
        <v>132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ROW(Source!A59)</f>
        <v>59</v>
      </c>
      <c r="B178">
        <v>34576044</v>
      </c>
      <c r="C178">
        <v>34576033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390</v>
      </c>
      <c r="J178" t="s">
        <v>391</v>
      </c>
      <c r="K178" t="s">
        <v>392</v>
      </c>
      <c r="L178">
        <v>1346</v>
      </c>
      <c r="N178">
        <v>1009</v>
      </c>
      <c r="O178" t="s">
        <v>150</v>
      </c>
      <c r="P178" t="s">
        <v>150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ROW(Source!A59)</f>
        <v>59</v>
      </c>
      <c r="B179">
        <v>34576045</v>
      </c>
      <c r="C179">
        <v>34576033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412</v>
      </c>
      <c r="J179" t="s">
        <v>413</v>
      </c>
      <c r="K179" t="s">
        <v>414</v>
      </c>
      <c r="L179">
        <v>1346</v>
      </c>
      <c r="N179">
        <v>1009</v>
      </c>
      <c r="O179" t="s">
        <v>150</v>
      </c>
      <c r="P179" t="s">
        <v>150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ROW(Source!A59)</f>
        <v>59</v>
      </c>
      <c r="B180">
        <v>34576046</v>
      </c>
      <c r="C180">
        <v>34576033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399</v>
      </c>
      <c r="J180" t="s">
        <v>3</v>
      </c>
      <c r="K180" t="s">
        <v>400</v>
      </c>
      <c r="L180">
        <v>1374</v>
      </c>
      <c r="N180">
        <v>1013</v>
      </c>
      <c r="O180" t="s">
        <v>401</v>
      </c>
      <c r="P180" t="s">
        <v>401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ROW(Source!A60)</f>
        <v>60</v>
      </c>
      <c r="B181">
        <v>34576050</v>
      </c>
      <c r="C181">
        <v>34576047</v>
      </c>
      <c r="D181">
        <v>32163326</v>
      </c>
      <c r="E181">
        <v>1</v>
      </c>
      <c r="F181">
        <v>1</v>
      </c>
      <c r="G181">
        <v>1</v>
      </c>
      <c r="H181">
        <v>1</v>
      </c>
      <c r="I181" t="s">
        <v>369</v>
      </c>
      <c r="J181" t="s">
        <v>3</v>
      </c>
      <c r="K181" t="s">
        <v>370</v>
      </c>
      <c r="L181">
        <v>1191</v>
      </c>
      <c r="N181">
        <v>1013</v>
      </c>
      <c r="O181" t="s">
        <v>295</v>
      </c>
      <c r="P181" t="s">
        <v>295</v>
      </c>
      <c r="Q181">
        <v>1</v>
      </c>
      <c r="X181">
        <v>9</v>
      </c>
      <c r="Y181">
        <v>0</v>
      </c>
      <c r="Z181">
        <v>0</v>
      </c>
      <c r="AA181">
        <v>0</v>
      </c>
      <c r="AB181">
        <v>9.17</v>
      </c>
      <c r="AC181">
        <v>0</v>
      </c>
      <c r="AD181">
        <v>1</v>
      </c>
      <c r="AE181">
        <v>1</v>
      </c>
      <c r="AF181" t="s">
        <v>3</v>
      </c>
      <c r="AG181">
        <v>9</v>
      </c>
      <c r="AH181">
        <v>2</v>
      </c>
      <c r="AI181">
        <v>34576048</v>
      </c>
      <c r="AJ181">
        <v>133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ROW(Source!A60)</f>
        <v>60</v>
      </c>
      <c r="B182">
        <v>34576051</v>
      </c>
      <c r="C182">
        <v>34576047</v>
      </c>
      <c r="D182">
        <v>32163328</v>
      </c>
      <c r="E182">
        <v>1</v>
      </c>
      <c r="F182">
        <v>1</v>
      </c>
      <c r="G182">
        <v>1</v>
      </c>
      <c r="H182">
        <v>1</v>
      </c>
      <c r="I182" t="s">
        <v>371</v>
      </c>
      <c r="J182" t="s">
        <v>3</v>
      </c>
      <c r="K182" t="s">
        <v>372</v>
      </c>
      <c r="L182">
        <v>1191</v>
      </c>
      <c r="N182">
        <v>1013</v>
      </c>
      <c r="O182" t="s">
        <v>295</v>
      </c>
      <c r="P182" t="s">
        <v>295</v>
      </c>
      <c r="Q182">
        <v>1</v>
      </c>
      <c r="X182">
        <v>13.5</v>
      </c>
      <c r="Y182">
        <v>0</v>
      </c>
      <c r="Z182">
        <v>0</v>
      </c>
      <c r="AA182">
        <v>0</v>
      </c>
      <c r="AB182">
        <v>15.49</v>
      </c>
      <c r="AC182">
        <v>0</v>
      </c>
      <c r="AD182">
        <v>1</v>
      </c>
      <c r="AE182">
        <v>1</v>
      </c>
      <c r="AF182" t="s">
        <v>3</v>
      </c>
      <c r="AG182">
        <v>13.5</v>
      </c>
      <c r="AH182">
        <v>2</v>
      </c>
      <c r="AI182">
        <v>34576049</v>
      </c>
      <c r="AJ182">
        <v>134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ROW(Source!A61)</f>
        <v>61</v>
      </c>
      <c r="B183">
        <v>34576050</v>
      </c>
      <c r="C183">
        <v>34576047</v>
      </c>
      <c r="D183">
        <v>32163326</v>
      </c>
      <c r="E183">
        <v>1</v>
      </c>
      <c r="F183">
        <v>1</v>
      </c>
      <c r="G183">
        <v>1</v>
      </c>
      <c r="H183">
        <v>1</v>
      </c>
      <c r="I183" t="s">
        <v>369</v>
      </c>
      <c r="J183" t="s">
        <v>3</v>
      </c>
      <c r="K183" t="s">
        <v>370</v>
      </c>
      <c r="L183">
        <v>1191</v>
      </c>
      <c r="N183">
        <v>1013</v>
      </c>
      <c r="O183" t="s">
        <v>295</v>
      </c>
      <c r="P183" t="s">
        <v>295</v>
      </c>
      <c r="Q183">
        <v>1</v>
      </c>
      <c r="X183">
        <v>9</v>
      </c>
      <c r="Y183">
        <v>0</v>
      </c>
      <c r="Z183">
        <v>0</v>
      </c>
      <c r="AA183">
        <v>0</v>
      </c>
      <c r="AB183">
        <v>9.17</v>
      </c>
      <c r="AC183">
        <v>0</v>
      </c>
      <c r="AD183">
        <v>1</v>
      </c>
      <c r="AE183">
        <v>1</v>
      </c>
      <c r="AF183" t="s">
        <v>3</v>
      </c>
      <c r="AG183">
        <v>9</v>
      </c>
      <c r="AH183">
        <v>2</v>
      </c>
      <c r="AI183">
        <v>34576048</v>
      </c>
      <c r="AJ183">
        <v>135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ROW(Source!A61)</f>
        <v>61</v>
      </c>
      <c r="B184">
        <v>34576051</v>
      </c>
      <c r="C184">
        <v>34576047</v>
      </c>
      <c r="D184">
        <v>32163328</v>
      </c>
      <c r="E184">
        <v>1</v>
      </c>
      <c r="F184">
        <v>1</v>
      </c>
      <c r="G184">
        <v>1</v>
      </c>
      <c r="H184">
        <v>1</v>
      </c>
      <c r="I184" t="s">
        <v>371</v>
      </c>
      <c r="J184" t="s">
        <v>3</v>
      </c>
      <c r="K184" t="s">
        <v>372</v>
      </c>
      <c r="L184">
        <v>1191</v>
      </c>
      <c r="N184">
        <v>1013</v>
      </c>
      <c r="O184" t="s">
        <v>295</v>
      </c>
      <c r="P184" t="s">
        <v>295</v>
      </c>
      <c r="Q184">
        <v>1</v>
      </c>
      <c r="X184">
        <v>13.5</v>
      </c>
      <c r="Y184">
        <v>0</v>
      </c>
      <c r="Z184">
        <v>0</v>
      </c>
      <c r="AA184">
        <v>0</v>
      </c>
      <c r="AB184">
        <v>15.49</v>
      </c>
      <c r="AC184">
        <v>0</v>
      </c>
      <c r="AD184">
        <v>1</v>
      </c>
      <c r="AE184">
        <v>1</v>
      </c>
      <c r="AF184" t="s">
        <v>3</v>
      </c>
      <c r="AG184">
        <v>13.5</v>
      </c>
      <c r="AH184">
        <v>2</v>
      </c>
      <c r="AI184">
        <v>34576049</v>
      </c>
      <c r="AJ184">
        <v>136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ROW(Source!A62)</f>
        <v>62</v>
      </c>
      <c r="B185">
        <v>34576055</v>
      </c>
      <c r="C185">
        <v>34576052</v>
      </c>
      <c r="D185">
        <v>32164293</v>
      </c>
      <c r="E185">
        <v>1</v>
      </c>
      <c r="F185">
        <v>1</v>
      </c>
      <c r="G185">
        <v>1</v>
      </c>
      <c r="H185">
        <v>1</v>
      </c>
      <c r="I185" t="s">
        <v>373</v>
      </c>
      <c r="J185" t="s">
        <v>3</v>
      </c>
      <c r="K185" t="s">
        <v>374</v>
      </c>
      <c r="L185">
        <v>1191</v>
      </c>
      <c r="N185">
        <v>1013</v>
      </c>
      <c r="O185" t="s">
        <v>295</v>
      </c>
      <c r="P185" t="s">
        <v>295</v>
      </c>
      <c r="Q185">
        <v>1</v>
      </c>
      <c r="X185">
        <v>0.81</v>
      </c>
      <c r="Y185">
        <v>0</v>
      </c>
      <c r="Z185">
        <v>0</v>
      </c>
      <c r="AA185">
        <v>0</v>
      </c>
      <c r="AB185">
        <v>12.92</v>
      </c>
      <c r="AC185">
        <v>0</v>
      </c>
      <c r="AD185">
        <v>1</v>
      </c>
      <c r="AE185">
        <v>1</v>
      </c>
      <c r="AF185" t="s">
        <v>3</v>
      </c>
      <c r="AG185">
        <v>0.81</v>
      </c>
      <c r="AH185">
        <v>2</v>
      </c>
      <c r="AI185">
        <v>34576053</v>
      </c>
      <c r="AJ185">
        <v>137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ROW(Source!A62)</f>
        <v>62</v>
      </c>
      <c r="B186">
        <v>34576056</v>
      </c>
      <c r="C186">
        <v>34576052</v>
      </c>
      <c r="D186">
        <v>32163330</v>
      </c>
      <c r="E186">
        <v>1</v>
      </c>
      <c r="F186">
        <v>1</v>
      </c>
      <c r="G186">
        <v>1</v>
      </c>
      <c r="H186">
        <v>1</v>
      </c>
      <c r="I186" t="s">
        <v>375</v>
      </c>
      <c r="J186" t="s">
        <v>3</v>
      </c>
      <c r="K186" t="s">
        <v>376</v>
      </c>
      <c r="L186">
        <v>1191</v>
      </c>
      <c r="N186">
        <v>1013</v>
      </c>
      <c r="O186" t="s">
        <v>295</v>
      </c>
      <c r="P186" t="s">
        <v>295</v>
      </c>
      <c r="Q186">
        <v>1</v>
      </c>
      <c r="X186">
        <v>0.81</v>
      </c>
      <c r="Y186">
        <v>0</v>
      </c>
      <c r="Z186">
        <v>0</v>
      </c>
      <c r="AA186">
        <v>0</v>
      </c>
      <c r="AB186">
        <v>12.69</v>
      </c>
      <c r="AC186">
        <v>0</v>
      </c>
      <c r="AD186">
        <v>1</v>
      </c>
      <c r="AE186">
        <v>1</v>
      </c>
      <c r="AF186" t="s">
        <v>3</v>
      </c>
      <c r="AG186">
        <v>0.81</v>
      </c>
      <c r="AH186">
        <v>2</v>
      </c>
      <c r="AI186">
        <v>34576054</v>
      </c>
      <c r="AJ186">
        <v>138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</row>
    <row r="187" spans="1:44" x14ac:dyDescent="0.2">
      <c r="A187">
        <f>ROW(Source!A63)</f>
        <v>63</v>
      </c>
      <c r="B187">
        <v>34576055</v>
      </c>
      <c r="C187">
        <v>34576052</v>
      </c>
      <c r="D187">
        <v>32164293</v>
      </c>
      <c r="E187">
        <v>1</v>
      </c>
      <c r="F187">
        <v>1</v>
      </c>
      <c r="G187">
        <v>1</v>
      </c>
      <c r="H187">
        <v>1</v>
      </c>
      <c r="I187" t="s">
        <v>373</v>
      </c>
      <c r="J187" t="s">
        <v>3</v>
      </c>
      <c r="K187" t="s">
        <v>374</v>
      </c>
      <c r="L187">
        <v>1191</v>
      </c>
      <c r="N187">
        <v>1013</v>
      </c>
      <c r="O187" t="s">
        <v>295</v>
      </c>
      <c r="P187" t="s">
        <v>295</v>
      </c>
      <c r="Q187">
        <v>1</v>
      </c>
      <c r="X187">
        <v>0.81</v>
      </c>
      <c r="Y187">
        <v>0</v>
      </c>
      <c r="Z187">
        <v>0</v>
      </c>
      <c r="AA187">
        <v>0</v>
      </c>
      <c r="AB187">
        <v>12.92</v>
      </c>
      <c r="AC187">
        <v>0</v>
      </c>
      <c r="AD187">
        <v>1</v>
      </c>
      <c r="AE187">
        <v>1</v>
      </c>
      <c r="AF187" t="s">
        <v>3</v>
      </c>
      <c r="AG187">
        <v>0.81</v>
      </c>
      <c r="AH187">
        <v>2</v>
      </c>
      <c r="AI187">
        <v>34576053</v>
      </c>
      <c r="AJ187">
        <v>139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</row>
    <row r="188" spans="1:44" x14ac:dyDescent="0.2">
      <c r="A188">
        <f>ROW(Source!A63)</f>
        <v>63</v>
      </c>
      <c r="B188">
        <v>34576056</v>
      </c>
      <c r="C188">
        <v>34576052</v>
      </c>
      <c r="D188">
        <v>32163330</v>
      </c>
      <c r="E188">
        <v>1</v>
      </c>
      <c r="F188">
        <v>1</v>
      </c>
      <c r="G188">
        <v>1</v>
      </c>
      <c r="H188">
        <v>1</v>
      </c>
      <c r="I188" t="s">
        <v>375</v>
      </c>
      <c r="J188" t="s">
        <v>3</v>
      </c>
      <c r="K188" t="s">
        <v>376</v>
      </c>
      <c r="L188">
        <v>1191</v>
      </c>
      <c r="N188">
        <v>1013</v>
      </c>
      <c r="O188" t="s">
        <v>295</v>
      </c>
      <c r="P188" t="s">
        <v>295</v>
      </c>
      <c r="Q188">
        <v>1</v>
      </c>
      <c r="X188">
        <v>0.81</v>
      </c>
      <c r="Y188">
        <v>0</v>
      </c>
      <c r="Z188">
        <v>0</v>
      </c>
      <c r="AA188">
        <v>0</v>
      </c>
      <c r="AB188">
        <v>12.69</v>
      </c>
      <c r="AC188">
        <v>0</v>
      </c>
      <c r="AD188">
        <v>1</v>
      </c>
      <c r="AE188">
        <v>1</v>
      </c>
      <c r="AF188" t="s">
        <v>3</v>
      </c>
      <c r="AG188">
        <v>0.81</v>
      </c>
      <c r="AH188">
        <v>2</v>
      </c>
      <c r="AI188">
        <v>34576054</v>
      </c>
      <c r="AJ188">
        <v>140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</row>
    <row r="189" spans="1:44" x14ac:dyDescent="0.2">
      <c r="A189">
        <f>ROW(Source!A64)</f>
        <v>64</v>
      </c>
      <c r="B189">
        <v>34576060</v>
      </c>
      <c r="C189">
        <v>34576057</v>
      </c>
      <c r="D189">
        <v>32164293</v>
      </c>
      <c r="E189">
        <v>1</v>
      </c>
      <c r="F189">
        <v>1</v>
      </c>
      <c r="G189">
        <v>1</v>
      </c>
      <c r="H189">
        <v>1</v>
      </c>
      <c r="I189" t="s">
        <v>373</v>
      </c>
      <c r="J189" t="s">
        <v>3</v>
      </c>
      <c r="K189" t="s">
        <v>374</v>
      </c>
      <c r="L189">
        <v>1191</v>
      </c>
      <c r="N189">
        <v>1013</v>
      </c>
      <c r="O189" t="s">
        <v>295</v>
      </c>
      <c r="P189" t="s">
        <v>295</v>
      </c>
      <c r="Q189">
        <v>1</v>
      </c>
      <c r="X189">
        <v>6.48</v>
      </c>
      <c r="Y189">
        <v>0</v>
      </c>
      <c r="Z189">
        <v>0</v>
      </c>
      <c r="AA189">
        <v>0</v>
      </c>
      <c r="AB189">
        <v>12.92</v>
      </c>
      <c r="AC189">
        <v>0</v>
      </c>
      <c r="AD189">
        <v>1</v>
      </c>
      <c r="AE189">
        <v>1</v>
      </c>
      <c r="AF189" t="s">
        <v>3</v>
      </c>
      <c r="AG189">
        <v>6.48</v>
      </c>
      <c r="AH189">
        <v>2</v>
      </c>
      <c r="AI189">
        <v>34576058</v>
      </c>
      <c r="AJ189">
        <v>141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ROW(Source!A64)</f>
        <v>64</v>
      </c>
      <c r="B190">
        <v>34576061</v>
      </c>
      <c r="C190">
        <v>34576057</v>
      </c>
      <c r="D190">
        <v>32163330</v>
      </c>
      <c r="E190">
        <v>1</v>
      </c>
      <c r="F190">
        <v>1</v>
      </c>
      <c r="G190">
        <v>1</v>
      </c>
      <c r="H190">
        <v>1</v>
      </c>
      <c r="I190" t="s">
        <v>375</v>
      </c>
      <c r="J190" t="s">
        <v>3</v>
      </c>
      <c r="K190" t="s">
        <v>376</v>
      </c>
      <c r="L190">
        <v>1191</v>
      </c>
      <c r="N190">
        <v>1013</v>
      </c>
      <c r="O190" t="s">
        <v>295</v>
      </c>
      <c r="P190" t="s">
        <v>295</v>
      </c>
      <c r="Q190">
        <v>1</v>
      </c>
      <c r="X190">
        <v>6.48</v>
      </c>
      <c r="Y190">
        <v>0</v>
      </c>
      <c r="Z190">
        <v>0</v>
      </c>
      <c r="AA190">
        <v>0</v>
      </c>
      <c r="AB190">
        <v>12.69</v>
      </c>
      <c r="AC190">
        <v>0</v>
      </c>
      <c r="AD190">
        <v>1</v>
      </c>
      <c r="AE190">
        <v>1</v>
      </c>
      <c r="AF190" t="s">
        <v>3</v>
      </c>
      <c r="AG190">
        <v>6.48</v>
      </c>
      <c r="AH190">
        <v>2</v>
      </c>
      <c r="AI190">
        <v>34576059</v>
      </c>
      <c r="AJ190">
        <v>142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ROW(Source!A65)</f>
        <v>65</v>
      </c>
      <c r="B191">
        <v>34576060</v>
      </c>
      <c r="C191">
        <v>34576057</v>
      </c>
      <c r="D191">
        <v>32164293</v>
      </c>
      <c r="E191">
        <v>1</v>
      </c>
      <c r="F191">
        <v>1</v>
      </c>
      <c r="G191">
        <v>1</v>
      </c>
      <c r="H191">
        <v>1</v>
      </c>
      <c r="I191" t="s">
        <v>373</v>
      </c>
      <c r="J191" t="s">
        <v>3</v>
      </c>
      <c r="K191" t="s">
        <v>374</v>
      </c>
      <c r="L191">
        <v>1191</v>
      </c>
      <c r="N191">
        <v>1013</v>
      </c>
      <c r="O191" t="s">
        <v>295</v>
      </c>
      <c r="P191" t="s">
        <v>295</v>
      </c>
      <c r="Q191">
        <v>1</v>
      </c>
      <c r="X191">
        <v>6.48</v>
      </c>
      <c r="Y191">
        <v>0</v>
      </c>
      <c r="Z191">
        <v>0</v>
      </c>
      <c r="AA191">
        <v>0</v>
      </c>
      <c r="AB191">
        <v>12.92</v>
      </c>
      <c r="AC191">
        <v>0</v>
      </c>
      <c r="AD191">
        <v>1</v>
      </c>
      <c r="AE191">
        <v>1</v>
      </c>
      <c r="AF191" t="s">
        <v>3</v>
      </c>
      <c r="AG191">
        <v>6.48</v>
      </c>
      <c r="AH191">
        <v>2</v>
      </c>
      <c r="AI191">
        <v>34576058</v>
      </c>
      <c r="AJ191">
        <v>143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ROW(Source!A65)</f>
        <v>65</v>
      </c>
      <c r="B192">
        <v>34576061</v>
      </c>
      <c r="C192">
        <v>34576057</v>
      </c>
      <c r="D192">
        <v>32163330</v>
      </c>
      <c r="E192">
        <v>1</v>
      </c>
      <c r="F192">
        <v>1</v>
      </c>
      <c r="G192">
        <v>1</v>
      </c>
      <c r="H192">
        <v>1</v>
      </c>
      <c r="I192" t="s">
        <v>375</v>
      </c>
      <c r="J192" t="s">
        <v>3</v>
      </c>
      <c r="K192" t="s">
        <v>376</v>
      </c>
      <c r="L192">
        <v>1191</v>
      </c>
      <c r="N192">
        <v>1013</v>
      </c>
      <c r="O192" t="s">
        <v>295</v>
      </c>
      <c r="P192" t="s">
        <v>295</v>
      </c>
      <c r="Q192">
        <v>1</v>
      </c>
      <c r="X192">
        <v>6.48</v>
      </c>
      <c r="Y192">
        <v>0</v>
      </c>
      <c r="Z192">
        <v>0</v>
      </c>
      <c r="AA192">
        <v>0</v>
      </c>
      <c r="AB192">
        <v>12.69</v>
      </c>
      <c r="AC192">
        <v>0</v>
      </c>
      <c r="AD192">
        <v>1</v>
      </c>
      <c r="AE192">
        <v>1</v>
      </c>
      <c r="AF192" t="s">
        <v>3</v>
      </c>
      <c r="AG192">
        <v>6.48</v>
      </c>
      <c r="AH192">
        <v>2</v>
      </c>
      <c r="AI192">
        <v>34576059</v>
      </c>
      <c r="AJ192">
        <v>144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2019-01-30T10:44:20Z</dcterms:created>
  <dcterms:modified xsi:type="dcterms:W3CDTF">2019-05-17T11:48:17Z</dcterms:modified>
</cp:coreProperties>
</file>