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3470" yWindow="270" windowWidth="15330" windowHeight="12555" tabRatio="821" activeTab="2"/>
  </bookViews>
  <sheets>
    <sheet name="по стандарту №24 2018" sheetId="17" r:id="rId1"/>
    <sheet name="расшифровка прочих расх. 2018" sheetId="18" r:id="rId2"/>
    <sheet name="расшифровка проч.неподконт.расх" sheetId="19" r:id="rId3"/>
  </sheets>
  <externalReferences>
    <externalReference r:id="rId4"/>
    <externalReference r:id="rId5"/>
    <externalReference r:id="rId6"/>
    <externalReference r:id="rId7"/>
  </externalReferences>
  <definedNames>
    <definedName name="_xlnm.Print_Titles" localSheetId="2">'расшифровка проч.неподконт.расх'!$3:$3</definedName>
    <definedName name="_xlnm.Print_Titles" localSheetId="1">'расшифровка прочих расх. 2018'!$3:$3</definedName>
    <definedName name="_xlnm.Print_Area" localSheetId="0">'по стандарту №24 2018'!$A$1:$DD$63</definedName>
    <definedName name="_xlnm.Print_Area" localSheetId="2">'расшифровка проч.неподконт.расх'!$A$1:$D$6</definedName>
    <definedName name="_xlnm.Print_Area" localSheetId="1">'расшифровка прочих расх. 2018'!$A$1:$D$30</definedName>
  </definedNames>
  <calcPr calcId="144525"/>
</workbook>
</file>

<file path=xl/calcChain.xml><?xml version="1.0" encoding="utf-8"?>
<calcChain xmlns="http://schemas.openxmlformats.org/spreadsheetml/2006/main">
  <c r="BT31" i="17" l="1"/>
  <c r="C7" i="18" l="1"/>
  <c r="CD60" i="17" l="1"/>
  <c r="CD58" i="17"/>
  <c r="CD56" i="17"/>
  <c r="CD54" i="17"/>
  <c r="CD41" i="17" l="1"/>
  <c r="BT48" i="17" l="1"/>
  <c r="CD39" i="17" l="1"/>
  <c r="CD31" i="17" s="1"/>
  <c r="CD18" i="17" s="1"/>
  <c r="CD48" i="17" l="1"/>
  <c r="D6" i="19"/>
  <c r="D5" i="19"/>
  <c r="C6" i="19"/>
  <c r="C5" i="19"/>
  <c r="B6" i="19"/>
  <c r="B5" i="19"/>
  <c r="CD47" i="17"/>
  <c r="BT47" i="17"/>
  <c r="BT49" i="17" s="1"/>
  <c r="CD44" i="17"/>
  <c r="BT44" i="17"/>
  <c r="BT45" i="17"/>
  <c r="BT41" i="17"/>
  <c r="C4" i="19" l="1"/>
  <c r="CD49" i="17"/>
  <c r="D4" i="19"/>
  <c r="CD40" i="17" l="1"/>
  <c r="BT40" i="17"/>
  <c r="BT39" i="17"/>
  <c r="CD38" i="17"/>
  <c r="BT38" i="17"/>
  <c r="CD37" i="17"/>
  <c r="BT37" i="17"/>
  <c r="CD35" i="17"/>
  <c r="CD34" i="17"/>
  <c r="BT35" i="17"/>
  <c r="BT34" i="17"/>
  <c r="D10" i="18"/>
  <c r="C10" i="18"/>
  <c r="CD24" i="17"/>
  <c r="D30" i="18"/>
  <c r="D29" i="18"/>
  <c r="C30" i="18"/>
  <c r="C29" i="18"/>
  <c r="D28" i="18"/>
  <c r="C28" i="18"/>
  <c r="D27" i="18"/>
  <c r="C27" i="18"/>
  <c r="D26" i="18"/>
  <c r="C26" i="18"/>
  <c r="D25" i="18"/>
  <c r="C25" i="18"/>
  <c r="CD26" i="17"/>
  <c r="D24" i="18"/>
  <c r="C24" i="18"/>
  <c r="D23" i="18"/>
  <c r="C23" i="18"/>
  <c r="D21" i="18"/>
  <c r="C21" i="18"/>
  <c r="D20" i="18"/>
  <c r="C20" i="18"/>
  <c r="D19" i="18"/>
  <c r="C19" i="18"/>
  <c r="D18" i="18"/>
  <c r="C18" i="18"/>
  <c r="D17" i="18"/>
  <c r="C17" i="18"/>
  <c r="D16" i="18"/>
  <c r="C16" i="18"/>
  <c r="D15" i="18"/>
  <c r="C15" i="18"/>
  <c r="D14" i="18"/>
  <c r="C14" i="18"/>
  <c r="D13" i="18"/>
  <c r="C13" i="18"/>
  <c r="D12" i="18"/>
  <c r="C12" i="18"/>
  <c r="D9" i="18"/>
  <c r="C9" i="18"/>
  <c r="D8" i="18"/>
  <c r="C8" i="18"/>
  <c r="D7" i="18"/>
  <c r="D6" i="18"/>
  <c r="C6" i="18"/>
  <c r="CD30" i="17"/>
  <c r="BT30" i="17"/>
  <c r="CD29" i="17"/>
  <c r="BT29" i="17"/>
  <c r="CD27" i="17"/>
  <c r="BT27" i="17"/>
  <c r="BT24" i="17"/>
  <c r="CD23" i="17"/>
  <c r="BT23" i="17"/>
  <c r="CD22" i="17"/>
  <c r="BT22" i="17"/>
  <c r="BT46" i="17" s="1"/>
  <c r="CD21" i="17"/>
  <c r="BT21" i="17"/>
  <c r="CD55" i="17" l="1"/>
  <c r="CD57" i="17"/>
  <c r="CD59" i="17"/>
  <c r="C11" i="18" l="1"/>
  <c r="C22" i="18"/>
  <c r="D11" i="18"/>
  <c r="CD20" i="17"/>
  <c r="D22" i="18"/>
  <c r="CD46" i="17"/>
  <c r="BT20" i="17"/>
  <c r="C5" i="18" l="1"/>
  <c r="C4" i="18" s="1"/>
  <c r="D5" i="18"/>
  <c r="D4" i="18" s="1"/>
  <c r="CD28" i="17" s="1"/>
  <c r="CD25" i="17" s="1"/>
  <c r="CD19" i="17" s="1"/>
  <c r="BT28" i="17" l="1"/>
  <c r="BT25" i="17" s="1"/>
  <c r="BT19" i="17" s="1"/>
  <c r="BT18" i="17" l="1"/>
</calcChain>
</file>

<file path=xl/sharedStrings.xml><?xml version="1.0" encoding="utf-8"?>
<sst xmlns="http://schemas.openxmlformats.org/spreadsheetml/2006/main" count="247" uniqueCount="188">
  <si>
    <t>Оплата работ и услуг сторонних организаций</t>
  </si>
  <si>
    <t>Расходы на юридические и информационные услуги</t>
  </si>
  <si>
    <t>Расходы на аудиторские и консультационные услуги</t>
  </si>
  <si>
    <t>Расходы на командировки и представительские</t>
  </si>
  <si>
    <t>Расходы на подготовку кадров</t>
  </si>
  <si>
    <t>Расходы на обеспечение нормальных условий труда и мер по технике безопасности</t>
  </si>
  <si>
    <t>Оплата услуг ОАО "ФСК ЕЭС"</t>
  </si>
  <si>
    <t>Обслуживание кассового аппарата</t>
  </si>
  <si>
    <t>Услуги по ремонту оргтехники</t>
  </si>
  <si>
    <t>Ремонт помещений</t>
  </si>
  <si>
    <t>Утилизация отходов</t>
  </si>
  <si>
    <t>Дератизация, СЭС</t>
  </si>
  <si>
    <t>Оплата проездных билетов</t>
  </si>
  <si>
    <t>Подписка на периодическую печать, спец.литература</t>
  </si>
  <si>
    <t>Объявления</t>
  </si>
  <si>
    <t>Расходы на услуги банков</t>
  </si>
  <si>
    <t>Оплата за поверку приборов учета</t>
  </si>
  <si>
    <t>Другие прочие расходы, всего, в том числе:</t>
  </si>
  <si>
    <t>Плата за аренду имущества</t>
  </si>
  <si>
    <t xml:space="preserve"> Платежи за регистрацию прав на  имущество и землю</t>
  </si>
  <si>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</si>
  <si>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</si>
  <si>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</si>
  <si>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</si>
  <si>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</si>
  <si>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</si>
  <si>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</si>
  <si>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</si>
  <si>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</si>
  <si>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</si>
  <si>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</si>
  <si>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</si>
  <si>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</si>
  <si>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№ п/п</t>
  </si>
  <si>
    <t>Показатель</t>
  </si>
  <si>
    <t>Ед. изм.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</si>
  <si>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</si>
  <si>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</si>
  <si>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</si>
  <si>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</si>
  <si>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</si>
  <si>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</si>
  <si>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</si>
  <si>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</si>
  <si>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</si>
  <si>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</si>
  <si>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</si>
  <si>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</si>
  <si>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</si>
  <si>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</si>
  <si>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</si>
  <si>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1.1.2</t>
  </si>
  <si>
    <t>Фонд оплаты труда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</si>
  <si>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</si>
  <si>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</si>
  <si>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</si>
  <si>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</si>
  <si>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</si>
  <si>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</si>
  <si>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</si>
  <si>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</si>
  <si>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</si>
  <si>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</si>
  <si>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</si>
  <si>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</si>
  <si>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</si>
  <si>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</si>
  <si>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</si>
  <si>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1.2.2</t>
  </si>
  <si>
    <t>Расходы на оплату технологического присоединения к сетям смежной сетевой организации</t>
  </si>
  <si>
    <t>1.2.3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</si>
  <si>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</si>
  <si>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</si>
  <si>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</si>
  <si>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</si>
  <si>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</si>
  <si>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</si>
  <si>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</si>
  <si>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</si>
  <si>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</si>
  <si>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</si>
  <si>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</si>
  <si>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</si>
  <si>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</si>
  <si>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</si>
  <si>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</si>
  <si>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</si>
  <si>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</si>
  <si>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</si>
  <si>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</si>
  <si>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</si>
  <si>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</si>
  <si>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</si>
  <si>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</si>
  <si>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</si>
  <si>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</si>
  <si>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</si>
  <si>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</si>
  <si>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</si>
  <si>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</si>
  <si>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</si>
  <si>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</si>
  <si>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</si>
  <si>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</si>
  <si>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</si>
  <si>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</si>
  <si>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</si>
  <si>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</si>
  <si>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</si>
  <si>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</si>
  <si>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</si>
  <si>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</si>
  <si>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</si>
  <si>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</si>
  <si>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</si>
  <si>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</si>
  <si>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</si>
  <si>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</si>
  <si>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</si>
  <si>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</si>
  <si>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</si>
  <si>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</si>
  <si>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</si>
  <si>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</si>
  <si>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</si>
  <si>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</si>
  <si>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</si>
  <si>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</si>
  <si>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</si>
  <si>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</si>
  <si>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</si>
  <si>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</si>
  <si>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</si>
  <si>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</si>
  <si>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</si>
  <si>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</si>
  <si>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</si>
  <si>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</si>
  <si>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</si>
  <si>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план</t>
  </si>
  <si>
    <t>факт</t>
  </si>
  <si>
    <t>5751028520</t>
  </si>
  <si>
    <t>571402001</t>
  </si>
  <si>
    <t xml:space="preserve">Примечание </t>
  </si>
  <si>
    <t xml:space="preserve"> Прочие услуги сторонних организаций</t>
  </si>
  <si>
    <t xml:space="preserve">  -</t>
  </si>
  <si>
    <t>АО "Орелоблэнерго"</t>
  </si>
  <si>
    <t>2015</t>
  </si>
  <si>
    <t>2019</t>
  </si>
  <si>
    <t xml:space="preserve">Расходы на страхование </t>
  </si>
  <si>
    <t>Расходы на услуги коммунального хозяйства (электроэнергия на хозяйственные нужды)</t>
  </si>
  <si>
    <t xml:space="preserve">Расходы на услуги вневедомственной охраны </t>
  </si>
  <si>
    <t>Установление охранных зон</t>
  </si>
  <si>
    <t>Почтовые расходы</t>
  </si>
  <si>
    <t>Статинформация</t>
  </si>
  <si>
    <t>6.1</t>
  </si>
  <si>
    <t>6.2</t>
  </si>
  <si>
    <t>6.3</t>
  </si>
  <si>
    <t>6.4</t>
  </si>
  <si>
    <t>6.5</t>
  </si>
  <si>
    <t>6.6</t>
  </si>
  <si>
    <t>6.7</t>
  </si>
  <si>
    <t>6.8</t>
  </si>
  <si>
    <t>1.4</t>
  </si>
  <si>
    <t>1.5</t>
  </si>
  <si>
    <t>1.6</t>
  </si>
  <si>
    <t>1.6.1</t>
  </si>
  <si>
    <t>1.6.2</t>
  </si>
  <si>
    <t>1.6.3</t>
  </si>
  <si>
    <t>1.6.4</t>
  </si>
  <si>
    <t>1.6.5</t>
  </si>
  <si>
    <t>1.6.6</t>
  </si>
  <si>
    <t xml:space="preserve"> Услуги связи</t>
  </si>
  <si>
    <t>1.</t>
  </si>
  <si>
    <t>2.</t>
  </si>
  <si>
    <t>3.</t>
  </si>
  <si>
    <t>4.</t>
  </si>
  <si>
    <t>5.</t>
  </si>
  <si>
    <t>6.</t>
  </si>
  <si>
    <t>Статья затрат</t>
  </si>
  <si>
    <t>Прочие расходы всего, в том числе:</t>
  </si>
  <si>
    <t xml:space="preserve">в том числе на работы и услуги производственного характера </t>
  </si>
  <si>
    <t>2018 год</t>
  </si>
  <si>
    <t>Расшифровка статьи 1.1.3.3 "Прочие расходы"                                                                                                                               в составе подконтрольных расходов АО "Орелоблэнерго" за 2018 год</t>
  </si>
  <si>
    <t xml:space="preserve"> УТ  2018 г.</t>
  </si>
  <si>
    <t>Факт 2018г.</t>
  </si>
  <si>
    <t>Расшифровка статьи 1.2.12 "Прочие неподконтрольные расходы"                                                                                                                                АО "Орелоблэнерго" за 2018 год</t>
  </si>
  <si>
    <t>Прочие неподконтрольные расходы всего, 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</si>
</sst>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р_._-;\-* #,##0.00_р_._-;_-* &quot;-&quot;??_р_._-;_-@_-"/>
    <numFmt numFmtId="164" formatCode="_-* #,##0.00\ _₽_-;\-* #,##0.00\ _₽_-;_-* &quot;-&quot;??\ _₽_-;_-@_-"/>
    <numFmt numFmtId="165" formatCode="0.0000000"/>
    <numFmt numFmtId="166" formatCode="#,##0.000"/>
    <numFmt numFmtId="167" formatCode="#,##0_);[Red]\(#,##0\)"/>
    <numFmt numFmtId="168" formatCode="#,##0.0"/>
    <numFmt numFmtId="169" formatCode="_-* #,##0.0_р_._-;\-* #,##0.0_р_._-;_-* &quot;-&quot;??_р_._-;_-@_-"/>
    <numFmt numFmtId="170" formatCode="_-* #,##0.00_р_._-;\-* #,##0.00_р_._-;_-* &quot;-&quot;?_р_._-;_-@_-"/>
    <numFmt numFmtId="171" formatCode="_-* #,##0.0\ _₽_-;\-* #,##0.0\ _₽_-;_-* &quot;-&quot;?\ _₽_-;_-@_-"/>
    <numFmt numFmtId="172" formatCode="_-* #,##0.00\ _₽_-;\-* #,##0.00\ _₽_-;_-* &quot;-&quot;?\ _₽_-;_-@_-"/>
    <numFmt numFmtId="173" formatCode="_-* #,##0_р_._-;\-* #,##0_р_._-;_-* &quot;-&quot;?_р_._-;_-@_-"/>
  </numFmts>
  <fonts count="2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8"/>
      <name val="Arial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2" fillId="0" borderId="0" applyBorder="0">
      <alignment horizontal="center" vertical="center" wrapText="1"/>
    </xf>
    <xf numFmtId="0" fontId="3" fillId="0" borderId="1" applyBorder="0">
      <alignment horizontal="center" vertical="center" wrapText="1"/>
    </xf>
    <xf numFmtId="165" fontId="5" fillId="0" borderId="0">
      <alignment vertical="top"/>
    </xf>
    <xf numFmtId="0" fontId="8" fillId="0" borderId="0"/>
    <xf numFmtId="0" fontId="6" fillId="0" borderId="0"/>
    <xf numFmtId="9" fontId="1" fillId="0" borderId="0" applyFont="0" applyFill="0" applyBorder="0" applyAlignment="0" applyProtection="0"/>
    <xf numFmtId="167" fontId="5" fillId="0" borderId="0">
      <alignment vertical="top"/>
    </xf>
    <xf numFmtId="43" fontId="1" fillId="0" borderId="0" applyFont="0" applyFill="0" applyBorder="0" applyAlignment="0" applyProtection="0"/>
    <xf numFmtId="4" fontId="4" fillId="2" borderId="0" applyBorder="0">
      <alignment horizontal="right"/>
    </xf>
  </cellStyleXfs>
  <cellXfs count="138">
    <xf numFmtId="0" fontId="0" fillId="0" borderId="0" xfId="0"/>
    <xf numFmtId="0" fontId="10" fillId="0" borderId="0" xfId="0" applyFont="1"/>
    <xf numFmtId="0" fontId="7" fillId="0" borderId="0" xfId="0" applyFont="1"/>
    <xf numFmtId="0" fontId="12" fillId="0" borderId="0" xfId="0" applyFont="1"/>
    <xf numFmtId="0" fontId="7" fillId="0" borderId="0" xfId="0" applyFont="1" applyAlignment="1">
      <alignment horizontal="left"/>
    </xf>
    <xf numFmtId="0" fontId="14" fillId="0" borderId="2" xfId="0" applyFont="1" applyBorder="1" applyAlignment="1">
      <alignment horizontal="center" vertical="center"/>
    </xf>
    <xf numFmtId="0" fontId="14" fillId="0" borderId="0" xfId="0" applyFont="1"/>
    <xf numFmtId="0" fontId="14" fillId="0" borderId="3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 wrapText="1"/>
    </xf>
    <xf numFmtId="171" fontId="14" fillId="0" borderId="0" xfId="0" applyNumberFormat="1" applyFont="1"/>
    <xf numFmtId="0" fontId="0" fillId="3" borderId="0" xfId="0" applyFont="1" applyFill="1"/>
    <xf numFmtId="0" fontId="19" fillId="3" borderId="0" xfId="0" applyFont="1" applyFill="1"/>
    <xf numFmtId="0" fontId="0" fillId="3" borderId="0" xfId="0" applyFont="1" applyFill="1" applyBorder="1"/>
    <xf numFmtId="0" fontId="9" fillId="3" borderId="0" xfId="5" applyNumberFormat="1" applyFont="1" applyFill="1" applyBorder="1" applyAlignment="1">
      <alignment horizontal="left"/>
    </xf>
    <xf numFmtId="168" fontId="9" fillId="3" borderId="0" xfId="5" applyNumberFormat="1" applyFont="1" applyFill="1" applyBorder="1" applyAlignment="1">
      <alignment horizontal="center"/>
    </xf>
    <xf numFmtId="0" fontId="17" fillId="3" borderId="0" xfId="0" applyFont="1" applyFill="1"/>
    <xf numFmtId="0" fontId="0" fillId="3" borderId="0" xfId="0" applyFont="1" applyFill="1" applyAlignment="1">
      <alignment horizontal="center"/>
    </xf>
    <xf numFmtId="164" fontId="10" fillId="0" borderId="0" xfId="0" applyNumberFormat="1" applyFont="1"/>
    <xf numFmtId="0" fontId="7" fillId="3" borderId="0" xfId="5" applyNumberFormat="1" applyFont="1" applyFill="1" applyBorder="1"/>
    <xf numFmtId="0" fontId="19" fillId="3" borderId="0" xfId="0" applyFont="1" applyFill="1" applyBorder="1" applyAlignment="1">
      <alignment horizontal="center" vertical="center"/>
    </xf>
    <xf numFmtId="0" fontId="19" fillId="3" borderId="0" xfId="0" applyFont="1" applyFill="1" applyBorder="1"/>
    <xf numFmtId="49" fontId="20" fillId="3" borderId="13" xfId="0" applyNumberFormat="1" applyFont="1" applyFill="1" applyBorder="1" applyAlignment="1">
      <alignment horizontal="center"/>
    </xf>
    <xf numFmtId="0" fontId="22" fillId="3" borderId="14" xfId="0" applyFont="1" applyFill="1" applyBorder="1" applyAlignment="1">
      <alignment horizontal="left" vertical="center" wrapText="1"/>
    </xf>
    <xf numFmtId="0" fontId="21" fillId="3" borderId="14" xfId="0" applyFont="1" applyFill="1" applyBorder="1" applyAlignment="1">
      <alignment wrapText="1"/>
    </xf>
    <xf numFmtId="0" fontId="21" fillId="3" borderId="14" xfId="0" applyFont="1" applyFill="1" applyBorder="1" applyAlignment="1">
      <alignment vertical="center" wrapText="1"/>
    </xf>
    <xf numFmtId="0" fontId="12" fillId="3" borderId="14" xfId="5" applyNumberFormat="1" applyFont="1" applyFill="1" applyBorder="1" applyAlignment="1">
      <alignment vertical="center" wrapText="1"/>
    </xf>
    <xf numFmtId="0" fontId="22" fillId="3" borderId="15" xfId="0" applyFont="1" applyFill="1" applyBorder="1" applyAlignment="1">
      <alignment horizontal="left" vertical="center" wrapText="1"/>
    </xf>
    <xf numFmtId="4" fontId="12" fillId="3" borderId="4" xfId="0" applyNumberFormat="1" applyFont="1" applyFill="1" applyBorder="1" applyAlignment="1">
      <alignment horizontal="center" vertical="center"/>
    </xf>
    <xf numFmtId="4" fontId="12" fillId="3" borderId="4" xfId="5" applyNumberFormat="1" applyFont="1" applyFill="1" applyBorder="1" applyAlignment="1">
      <alignment horizontal="center" vertical="center" wrapText="1"/>
    </xf>
    <xf numFmtId="4" fontId="12" fillId="3" borderId="16" xfId="0" applyNumberFormat="1" applyFont="1" applyFill="1" applyBorder="1" applyAlignment="1">
      <alignment horizontal="center" vertical="center"/>
    </xf>
    <xf numFmtId="4" fontId="12" fillId="3" borderId="14" xfId="0" applyNumberFormat="1" applyFont="1" applyFill="1" applyBorder="1" applyAlignment="1">
      <alignment horizontal="center" vertical="center"/>
    </xf>
    <xf numFmtId="4" fontId="12" fillId="3" borderId="14" xfId="5" applyNumberFormat="1" applyFont="1" applyFill="1" applyBorder="1" applyAlignment="1">
      <alignment horizontal="center" vertical="center" wrapText="1"/>
    </xf>
    <xf numFmtId="4" fontId="12" fillId="3" borderId="15" xfId="0" applyNumberFormat="1" applyFont="1" applyFill="1" applyBorder="1" applyAlignment="1">
      <alignment horizontal="center" vertical="center"/>
    </xf>
    <xf numFmtId="0" fontId="9" fillId="3" borderId="19" xfId="5" applyNumberFormat="1" applyFont="1" applyFill="1" applyBorder="1" applyAlignment="1">
      <alignment horizontal="center" vertical="center" wrapText="1"/>
    </xf>
    <xf numFmtId="0" fontId="9" fillId="3" borderId="11" xfId="5" applyNumberFormat="1" applyFont="1" applyFill="1" applyBorder="1" applyAlignment="1">
      <alignment horizontal="center" vertical="center"/>
    </xf>
    <xf numFmtId="0" fontId="9" fillId="3" borderId="20" xfId="5" applyNumberFormat="1" applyFont="1" applyFill="1" applyBorder="1" applyAlignment="1">
      <alignment horizontal="center" vertical="center" wrapText="1"/>
    </xf>
    <xf numFmtId="0" fontId="9" fillId="3" borderId="11" xfId="5" applyNumberFormat="1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/>
    </xf>
    <xf numFmtId="0" fontId="21" fillId="3" borderId="18" xfId="0" applyFont="1" applyFill="1" applyBorder="1" applyAlignment="1">
      <alignment horizontal="left" wrapText="1"/>
    </xf>
    <xf numFmtId="4" fontId="12" fillId="3" borderId="9" xfId="5" applyNumberFormat="1" applyFont="1" applyFill="1" applyBorder="1" applyAlignment="1">
      <alignment horizontal="center" vertical="center"/>
    </xf>
    <xf numFmtId="4" fontId="12" fillId="3" borderId="18" xfId="5" applyNumberFormat="1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center"/>
    </xf>
    <xf numFmtId="0" fontId="13" fillId="3" borderId="21" xfId="5" applyNumberFormat="1" applyFont="1" applyFill="1" applyBorder="1" applyAlignment="1">
      <alignment horizontal="left" vertical="center"/>
    </xf>
    <xf numFmtId="4" fontId="13" fillId="3" borderId="23" xfId="5" applyNumberFormat="1" applyFont="1" applyFill="1" applyBorder="1" applyAlignment="1">
      <alignment horizontal="center" vertical="center" wrapText="1"/>
    </xf>
    <xf numFmtId="4" fontId="13" fillId="3" borderId="21" xfId="5" applyNumberFormat="1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vertical="center"/>
    </xf>
    <xf numFmtId="49" fontId="20" fillId="3" borderId="12" xfId="0" applyNumberFormat="1" applyFont="1" applyFill="1" applyBorder="1" applyAlignment="1">
      <alignment horizontal="center" vertical="center"/>
    </xf>
    <xf numFmtId="49" fontId="20" fillId="3" borderId="13" xfId="0" applyNumberFormat="1" applyFont="1" applyFill="1" applyBorder="1" applyAlignment="1">
      <alignment horizontal="center" vertical="center"/>
    </xf>
    <xf numFmtId="4" fontId="21" fillId="3" borderId="18" xfId="0" applyNumberFormat="1" applyFont="1" applyFill="1" applyBorder="1" applyAlignment="1">
      <alignment horizontal="left" wrapText="1"/>
    </xf>
    <xf numFmtId="0" fontId="10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/>
    </xf>
    <xf numFmtId="49" fontId="7" fillId="0" borderId="9" xfId="0" applyNumberFormat="1" applyFont="1" applyBorder="1" applyAlignment="1">
      <alignment horizontal="left"/>
    </xf>
    <xf numFmtId="49" fontId="7" fillId="0" borderId="4" xfId="0" applyNumberFormat="1" applyFont="1" applyBorder="1" applyAlignment="1">
      <alignment horizontal="left"/>
    </xf>
    <xf numFmtId="49" fontId="7" fillId="0" borderId="9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170" fontId="16" fillId="0" borderId="2" xfId="0" applyNumberFormat="1" applyFont="1" applyBorder="1" applyAlignment="1">
      <alignment horizontal="center" vertical="center"/>
    </xf>
    <xf numFmtId="170" fontId="16" fillId="0" borderId="4" xfId="0" applyNumberFormat="1" applyFont="1" applyBorder="1" applyAlignment="1">
      <alignment horizontal="center" vertical="center"/>
    </xf>
    <xf numFmtId="170" fontId="16" fillId="0" borderId="3" xfId="0" applyNumberFormat="1" applyFont="1" applyBorder="1" applyAlignment="1">
      <alignment horizontal="center" vertical="center"/>
    </xf>
    <xf numFmtId="170" fontId="16" fillId="3" borderId="2" xfId="0" applyNumberFormat="1" applyFont="1" applyFill="1" applyBorder="1" applyAlignment="1">
      <alignment horizontal="left" vertical="center" wrapText="1"/>
    </xf>
    <xf numFmtId="170" fontId="16" fillId="3" borderId="4" xfId="0" applyNumberFormat="1" applyFont="1" applyFill="1" applyBorder="1" applyAlignment="1">
      <alignment horizontal="left" vertical="center" wrapText="1"/>
    </xf>
    <xf numFmtId="170" fontId="16" fillId="3" borderId="3" xfId="0" applyNumberFormat="1" applyFont="1" applyFill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justify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170" fontId="14" fillId="3" borderId="2" xfId="8" applyNumberFormat="1" applyFont="1" applyFill="1" applyBorder="1" applyAlignment="1">
      <alignment horizontal="center" vertical="center"/>
    </xf>
    <xf numFmtId="170" fontId="14" fillId="3" borderId="4" xfId="8" applyNumberFormat="1" applyFont="1" applyFill="1" applyBorder="1" applyAlignment="1">
      <alignment horizontal="center" vertical="center"/>
    </xf>
    <xf numFmtId="170" fontId="14" fillId="3" borderId="3" xfId="8" applyNumberFormat="1" applyFont="1" applyFill="1" applyBorder="1" applyAlignment="1">
      <alignment horizontal="center" vertical="center"/>
    </xf>
    <xf numFmtId="169" fontId="14" fillId="3" borderId="2" xfId="0" applyNumberFormat="1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170" fontId="16" fillId="3" borderId="2" xfId="8" applyNumberFormat="1" applyFont="1" applyFill="1" applyBorder="1" applyAlignment="1">
      <alignment horizontal="center" vertical="center"/>
    </xf>
    <xf numFmtId="170" fontId="16" fillId="3" borderId="4" xfId="8" applyNumberFormat="1" applyFont="1" applyFill="1" applyBorder="1" applyAlignment="1">
      <alignment horizontal="center" vertical="center"/>
    </xf>
    <xf numFmtId="170" fontId="16" fillId="3" borderId="3" xfId="8" applyNumberFormat="1" applyFont="1" applyFill="1" applyBorder="1" applyAlignment="1">
      <alignment horizontal="center" vertical="center"/>
    </xf>
    <xf numFmtId="43" fontId="16" fillId="3" borderId="2" xfId="0" applyNumberFormat="1" applyFont="1" applyFill="1" applyBorder="1" applyAlignment="1">
      <alignment horizontal="left" vertical="center" wrapText="1"/>
    </xf>
    <xf numFmtId="43" fontId="16" fillId="3" borderId="4" xfId="0" applyNumberFormat="1" applyFont="1" applyFill="1" applyBorder="1" applyAlignment="1">
      <alignment horizontal="left" vertical="center" wrapText="1"/>
    </xf>
    <xf numFmtId="43" fontId="16" fillId="3" borderId="3" xfId="0" applyNumberFormat="1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 wrapText="1"/>
    </xf>
    <xf numFmtId="173" fontId="14" fillId="3" borderId="2" xfId="8" applyNumberFormat="1" applyFont="1" applyFill="1" applyBorder="1" applyAlignment="1">
      <alignment horizontal="center" vertical="center"/>
    </xf>
    <xf numFmtId="173" fontId="14" fillId="3" borderId="4" xfId="8" applyNumberFormat="1" applyFont="1" applyFill="1" applyBorder="1" applyAlignment="1">
      <alignment horizontal="center" vertical="center"/>
    </xf>
    <xf numFmtId="173" fontId="14" fillId="3" borderId="3" xfId="8" applyNumberFormat="1" applyFont="1" applyFill="1" applyBorder="1" applyAlignment="1">
      <alignment horizontal="center" vertical="center"/>
    </xf>
    <xf numFmtId="170" fontId="14" fillId="3" borderId="2" xfId="0" applyNumberFormat="1" applyFont="1" applyFill="1" applyBorder="1" applyAlignment="1">
      <alignment horizontal="center" vertical="center"/>
    </xf>
    <xf numFmtId="170" fontId="14" fillId="3" borderId="4" xfId="0" applyNumberFormat="1" applyFont="1" applyFill="1" applyBorder="1" applyAlignment="1">
      <alignment horizontal="center" vertical="center"/>
    </xf>
    <xf numFmtId="170" fontId="14" fillId="3" borderId="3" xfId="0" applyNumberFormat="1" applyFont="1" applyFill="1" applyBorder="1" applyAlignment="1">
      <alignment horizontal="center" vertical="center"/>
    </xf>
    <xf numFmtId="172" fontId="14" fillId="3" borderId="2" xfId="0" applyNumberFormat="1" applyFont="1" applyFill="1" applyBorder="1" applyAlignment="1">
      <alignment horizontal="left" vertical="center" wrapText="1"/>
    </xf>
    <xf numFmtId="172" fontId="14" fillId="3" borderId="4" xfId="0" applyNumberFormat="1" applyFont="1" applyFill="1" applyBorder="1" applyAlignment="1">
      <alignment horizontal="left" vertical="center" wrapText="1"/>
    </xf>
    <xf numFmtId="172" fontId="14" fillId="3" borderId="3" xfId="0" applyNumberFormat="1" applyFont="1" applyFill="1" applyBorder="1" applyAlignment="1">
      <alignment horizontal="left" vertical="center" wrapText="1"/>
    </xf>
    <xf numFmtId="2" fontId="14" fillId="3" borderId="2" xfId="0" applyNumberFormat="1" applyFont="1" applyFill="1" applyBorder="1" applyAlignment="1">
      <alignment horizontal="center" vertical="center"/>
    </xf>
    <xf numFmtId="2" fontId="14" fillId="3" borderId="4" xfId="0" applyNumberFormat="1" applyFont="1" applyFill="1" applyBorder="1" applyAlignment="1">
      <alignment horizontal="center" vertical="center"/>
    </xf>
    <xf numFmtId="2" fontId="14" fillId="3" borderId="3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4" fontId="14" fillId="3" borderId="2" xfId="0" applyNumberFormat="1" applyFont="1" applyFill="1" applyBorder="1" applyAlignment="1">
      <alignment horizontal="center" vertical="center"/>
    </xf>
    <xf numFmtId="4" fontId="14" fillId="3" borderId="4" xfId="0" applyNumberFormat="1" applyFont="1" applyFill="1" applyBorder="1" applyAlignment="1">
      <alignment horizontal="center" vertical="center"/>
    </xf>
    <xf numFmtId="4" fontId="14" fillId="3" borderId="3" xfId="0" applyNumberFormat="1" applyFont="1" applyFill="1" applyBorder="1" applyAlignment="1">
      <alignment horizontal="center" vertical="center"/>
    </xf>
    <xf numFmtId="4" fontId="14" fillId="4" borderId="2" xfId="0" applyNumberFormat="1" applyFont="1" applyFill="1" applyBorder="1" applyAlignment="1">
      <alignment horizontal="center" vertical="center"/>
    </xf>
    <xf numFmtId="4" fontId="14" fillId="4" borderId="4" xfId="0" applyNumberFormat="1" applyFont="1" applyFill="1" applyBorder="1" applyAlignment="1">
      <alignment horizontal="center" vertical="center"/>
    </xf>
    <xf numFmtId="4" fontId="14" fillId="4" borderId="3" xfId="0" applyNumberFormat="1" applyFont="1" applyFill="1" applyBorder="1" applyAlignment="1">
      <alignment horizontal="center" vertical="center"/>
    </xf>
    <xf numFmtId="166" fontId="14" fillId="3" borderId="2" xfId="0" applyNumberFormat="1" applyFont="1" applyFill="1" applyBorder="1" applyAlignment="1">
      <alignment horizontal="center" vertical="center"/>
    </xf>
    <xf numFmtId="166" fontId="14" fillId="3" borderId="4" xfId="0" applyNumberFormat="1" applyFont="1" applyFill="1" applyBorder="1" applyAlignment="1">
      <alignment horizontal="center" vertical="center"/>
    </xf>
    <xf numFmtId="166" fontId="14" fillId="3" borderId="3" xfId="0" applyNumberFormat="1" applyFont="1" applyFill="1" applyBorder="1" applyAlignment="1">
      <alignment horizontal="center" vertical="center"/>
    </xf>
    <xf numFmtId="10" fontId="14" fillId="3" borderId="2" xfId="6" applyNumberFormat="1" applyFont="1" applyFill="1" applyBorder="1" applyAlignment="1">
      <alignment horizontal="center" vertical="center"/>
    </xf>
    <xf numFmtId="10" fontId="14" fillId="3" borderId="4" xfId="6" applyNumberFormat="1" applyFont="1" applyFill="1" applyBorder="1" applyAlignment="1">
      <alignment horizontal="center" vertical="center"/>
    </xf>
    <xf numFmtId="10" fontId="14" fillId="3" borderId="3" xfId="6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11" fillId="3" borderId="0" xfId="0" applyFont="1" applyFill="1" applyBorder="1" applyAlignment="1">
      <alignment horizontal="center" wrapText="1"/>
    </xf>
  </cellXfs>
  <cellStyles count="10">
    <cellStyle name="Заголовок" xfId="1"/>
    <cellStyle name="ЗаголовокСтолбца" xfId="2"/>
    <cellStyle name="Обычный" xfId="0" builtinId="0"/>
    <cellStyle name="Обычный 2" xfId="3"/>
    <cellStyle name="Обычный 3" xfId="4"/>
    <cellStyle name="Обычный 4" xfId="5"/>
    <cellStyle name="Процентный" xfId="6" builtinId="5"/>
    <cellStyle name="Стиль 1" xfId="7"/>
    <cellStyle name="Финансовый" xfId="8" builtinId="3"/>
    <cellStyle name="Формула" xfId="9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54;&#1056;&#1052;&#1048;&#1056;&#1054;&#1042;&#1040;&#1053;&#1048;&#1045;%20&#1045;&#1046;&#1045;&#1050;&#1042;&#1040;&#1056;&#1058;&#1040;&#1051;&#1068;&#1053;&#1067;&#1061;%20&#1047;&#1040;&#1058;&#1056;&#1040;&#1058;%20&#1044;&#1051;&#1071;%20&#1059;&#1058;/2018/&#1060;&#1040;&#1050;&#1058;%202018/&#1057;&#1084;&#1077;&#1090;&#1072;%20&#1079;&#1072;&#1090;&#1088;&#1072;&#1090;%20&#1040;&#1054;%20&#1054;&#1088;&#1077;&#1083;&#1086;&#1073;&#1083;&#1101;&#1085;&#1077;&#1088;&#1075;&#1086;%20&#1079;&#1072;%202018%20&#1075;&#1086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&#1042;&#1099;&#1087;&#1072;&#1076;&#1072;&#1102;&#1097;&#1080;&#1077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48;&#1047;&#1053;&#1045;&#1057;-&#1055;&#1051;&#1040;&#1053;/2018/&#1054;&#1058;&#1063;&#1045;&#1058;&#1067;%20&#1055;&#1054;%20&#1048;&#1057;&#1055;&#1054;&#1051;&#1053;&#1045;&#1053;&#1048;&#1070;%20&#1041;&#1048;&#1047;&#1053;&#1045;&#1057;-&#1055;&#1051;&#1040;&#1053;&#1040;/&#1054;&#1058;&#1063;&#1045;&#1058;%20&#1087;&#1086;%20&#1080;&#1089;&#1087;&#1086;&#1083;&#1085;&#1077;&#1085;&#1080;&#1102;%20&#1041;&#1048;&#1047;&#1053;&#1045;&#1057;-&#1055;&#1051;&#1040;&#1053;&#1040;%20&#1079;&#1072;%202018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9;&#1045;%20&#1080;%20&#1058;&#1077;&#1093;&#1093;&#1072;&#1088;&#1072;&#1082;&#1090;&#1077;&#1088;&#1080;&#1089;&#1090;&#1080;&#1082;&#1080;%20&#1085;&#1072;%2001.01.2019%20%20&#1089;%20&#1076;&#1072;&#1085;&#1085;&#1099;&#1084;&#1080;%20&#1087;&#1086;%20&#1057;&#1048;&#105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кт.смета за 1 квартал 2018г."/>
      <sheetName val="Факт.смета за 1 кв.2018 для УТ"/>
      <sheetName val="11 Прочие"/>
      <sheetName val="Факт.смета за 1 полугодие 2018г"/>
      <sheetName val="Смета за 1 полугод.2018 для УТ"/>
      <sheetName val="11 Прочие-полугодие"/>
      <sheetName val="11 Прочие 9 мес.2018"/>
      <sheetName val="Факт.смета за 9 мес. 2018"/>
      <sheetName val="Смета за 9 мес. 2018 для УТ"/>
      <sheetName val="Факт.смета за 2018"/>
      <sheetName val="11 Прочие 2018"/>
      <sheetName val="8 Инвестиции-свод"/>
      <sheetName val="Смета за 2018 для У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D7">
            <v>24962.39</v>
          </cell>
          <cell r="F7">
            <v>24704.064489999993</v>
          </cell>
        </row>
        <row r="8">
          <cell r="D8">
            <v>5239.49</v>
          </cell>
          <cell r="F8">
            <v>1844.5592799999686</v>
          </cell>
        </row>
        <row r="9">
          <cell r="D9">
            <v>198409.73</v>
          </cell>
          <cell r="F9">
            <v>212218.67003818997</v>
          </cell>
        </row>
        <row r="12">
          <cell r="F12">
            <v>16575.337260689997</v>
          </cell>
        </row>
        <row r="13">
          <cell r="F13">
            <v>1806.6848475000002</v>
          </cell>
        </row>
        <row r="15">
          <cell r="D15">
            <v>16155.47</v>
          </cell>
          <cell r="F15">
            <v>17955.344799999999</v>
          </cell>
        </row>
        <row r="17">
          <cell r="D17">
            <v>1586.13</v>
          </cell>
          <cell r="F17">
            <v>1525.2769799999999</v>
          </cell>
        </row>
        <row r="18">
          <cell r="D18">
            <v>2144</v>
          </cell>
          <cell r="F18">
            <v>2197.4041300000004</v>
          </cell>
        </row>
        <row r="19">
          <cell r="D19">
            <v>3248.42</v>
          </cell>
          <cell r="F19">
            <v>3815.4339</v>
          </cell>
        </row>
        <row r="20">
          <cell r="D20">
            <v>6</v>
          </cell>
          <cell r="F20">
            <v>5.8349099999999998</v>
          </cell>
        </row>
        <row r="21">
          <cell r="D21">
            <v>1456.78</v>
          </cell>
          <cell r="F21">
            <v>1160.8576499999999</v>
          </cell>
        </row>
        <row r="22">
          <cell r="D22">
            <v>1152.05</v>
          </cell>
          <cell r="F22">
            <v>1164.23829</v>
          </cell>
        </row>
        <row r="23">
          <cell r="D23">
            <v>2434.7600000000002</v>
          </cell>
          <cell r="F23">
            <v>2231.201</v>
          </cell>
        </row>
        <row r="25">
          <cell r="D25">
            <v>928.83</v>
          </cell>
          <cell r="F25">
            <v>886.85567000000015</v>
          </cell>
        </row>
        <row r="26">
          <cell r="D26">
            <v>5.25</v>
          </cell>
          <cell r="F26">
            <v>8.4496199999999995</v>
          </cell>
        </row>
        <row r="27">
          <cell r="D27">
            <v>31.64</v>
          </cell>
          <cell r="F27">
            <v>85.87379</v>
          </cell>
        </row>
        <row r="28">
          <cell r="D28">
            <v>826.92999999999984</v>
          </cell>
          <cell r="F28">
            <v>634.68191000000002</v>
          </cell>
        </row>
        <row r="29">
          <cell r="D29">
            <v>204.78</v>
          </cell>
          <cell r="F29">
            <v>281.10324999999995</v>
          </cell>
        </row>
        <row r="30">
          <cell r="D30">
            <v>152.63999999999999</v>
          </cell>
          <cell r="F30">
            <v>240.81505999999999</v>
          </cell>
        </row>
        <row r="31">
          <cell r="D31">
            <v>136.56</v>
          </cell>
          <cell r="F31">
            <v>87.793270000000007</v>
          </cell>
        </row>
        <row r="32">
          <cell r="D32">
            <v>736.68</v>
          </cell>
          <cell r="F32">
            <v>659.67550999999992</v>
          </cell>
        </row>
        <row r="33">
          <cell r="D33">
            <v>1901.39</v>
          </cell>
          <cell r="F33">
            <v>1588.50846</v>
          </cell>
        </row>
        <row r="34">
          <cell r="F34">
            <v>175.69199999999989</v>
          </cell>
        </row>
        <row r="36">
          <cell r="D36">
            <v>405.3</v>
          </cell>
          <cell r="F36">
            <v>470.28585161999996</v>
          </cell>
        </row>
        <row r="37">
          <cell r="D37">
            <v>458.36999999999989</v>
          </cell>
          <cell r="F37">
            <v>577.51527999999996</v>
          </cell>
        </row>
        <row r="38">
          <cell r="D38">
            <v>873.94</v>
          </cell>
          <cell r="F38">
            <v>838.18008999999995</v>
          </cell>
        </row>
        <row r="39">
          <cell r="D39">
            <v>345.15</v>
          </cell>
          <cell r="F39">
            <v>141.79011</v>
          </cell>
        </row>
        <row r="40">
          <cell r="D40">
            <v>5.49</v>
          </cell>
          <cell r="F40">
            <v>30.892499999999998</v>
          </cell>
        </row>
        <row r="41">
          <cell r="D41">
            <v>900.93000000000006</v>
          </cell>
          <cell r="F41">
            <v>1070.7507599999999</v>
          </cell>
        </row>
        <row r="42">
          <cell r="D42">
            <v>131.47999999999999</v>
          </cell>
          <cell r="F42">
            <v>165.38646</v>
          </cell>
        </row>
        <row r="43">
          <cell r="D43">
            <v>3.08</v>
          </cell>
          <cell r="F43">
            <v>4.0931899999999999</v>
          </cell>
        </row>
        <row r="45">
          <cell r="D45">
            <v>1036.51</v>
          </cell>
          <cell r="F45">
            <v>15655.599998349999</v>
          </cell>
        </row>
        <row r="48">
          <cell r="D48">
            <v>3959.84</v>
          </cell>
          <cell r="F48">
            <v>0</v>
          </cell>
        </row>
        <row r="50">
          <cell r="B50" t="str">
            <v>Теплоэнергия на хозяйственные нужды</v>
          </cell>
          <cell r="D50">
            <v>3893.692</v>
          </cell>
          <cell r="F50">
            <v>3411.3811000000001</v>
          </cell>
        </row>
        <row r="51">
          <cell r="D51">
            <v>73.601960000000005</v>
          </cell>
          <cell r="F51">
            <v>4964.7814399999988</v>
          </cell>
        </row>
        <row r="52">
          <cell r="D52">
            <v>25822.662329999999</v>
          </cell>
          <cell r="F52">
            <v>28503.000629999999</v>
          </cell>
        </row>
        <row r="58">
          <cell r="D58">
            <v>56212.557073347198</v>
          </cell>
          <cell r="F58">
            <v>55123.296244919999</v>
          </cell>
        </row>
        <row r="60">
          <cell r="D60">
            <v>768.61779999999999</v>
          </cell>
          <cell r="F60">
            <v>774.29196000000002</v>
          </cell>
        </row>
        <row r="61">
          <cell r="B61" t="str">
            <v>Страхование (обязательное)</v>
          </cell>
          <cell r="D61">
            <v>768.61779999999999</v>
          </cell>
          <cell r="F61">
            <v>774.29196000000002</v>
          </cell>
        </row>
        <row r="62">
          <cell r="D62">
            <v>21156</v>
          </cell>
          <cell r="F62">
            <v>30634.486059463408</v>
          </cell>
        </row>
        <row r="63">
          <cell r="D63">
            <v>136814.3554</v>
          </cell>
          <cell r="F63">
            <v>153249.09828000001</v>
          </cell>
        </row>
        <row r="64">
          <cell r="D64">
            <v>60785</v>
          </cell>
          <cell r="F64">
            <v>57514.59</v>
          </cell>
        </row>
        <row r="65">
          <cell r="D65">
            <v>-28859.194480000002</v>
          </cell>
        </row>
        <row r="66">
          <cell r="D66">
            <v>21045.810000000005</v>
          </cell>
        </row>
        <row r="75">
          <cell r="D75">
            <v>277854.55</v>
          </cell>
          <cell r="F75">
            <v>266169.82968999998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ьготы до 15"/>
      <sheetName val="Льготы до 150"/>
    </sheetNames>
    <sheetDataSet>
      <sheetData sheetId="0">
        <row r="714">
          <cell r="J714">
            <v>-21274101.75</v>
          </cell>
        </row>
      </sheetData>
      <sheetData sheetId="1">
        <row r="99">
          <cell r="L99">
            <v>-7502019.7299999986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аз"/>
      <sheetName val="2 Оцен показ-для отчета"/>
      <sheetName val="3 Прибыль с формулами"/>
      <sheetName val="3 Прибыль"/>
      <sheetName val="3 Прибыль без пени"/>
      <sheetName val="3 Прибыль-для отчета"/>
      <sheetName val="4 Выручка"/>
      <sheetName val="5 Потери 11,66%"/>
      <sheetName val="5 Потери 11,81%"/>
      <sheetName val="6 СМЕТА ЗАТРАТ СВОД"/>
      <sheetName val="6 СМЕТА ЗАТРАТ СВОД для печати"/>
      <sheetName val="6 СМЕТА ЗАТРАТ СВОД-для отчета"/>
      <sheetName val="7 Ремонты"/>
      <sheetName val="9 запасы закупки"/>
      <sheetName val="10 Оплата труда"/>
      <sheetName val="8 Инвестиции-свод"/>
      <sheetName val="9 Инвестиции-программа"/>
      <sheetName val=" 10 Оплата труда"/>
      <sheetName val="11 Прочие"/>
      <sheetName val="12 Прогноз.баланс"/>
      <sheetName val="15 Динамика_ДЗ"/>
      <sheetName val="16 Реестр_ДЗ_КЗ"/>
      <sheetName val="17 Расчет ЛДП"/>
      <sheetName val="18 Кредитный план"/>
      <sheetName val="% к уплате"/>
      <sheetName val="Баланс ээ"/>
    </sheetNames>
    <sheetDataSet>
      <sheetData sheetId="0" refreshError="1"/>
      <sheetData sheetId="1" refreshError="1"/>
      <sheetData sheetId="2">
        <row r="3">
          <cell r="E3" t="str">
            <v>ПЛАН                                2018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1">
          <cell r="V11">
            <v>109.82254999999999</v>
          </cell>
          <cell r="X11">
            <v>107.037379</v>
          </cell>
        </row>
      </sheetData>
      <sheetData sheetId="11">
        <row r="34">
          <cell r="E34">
            <v>48263.182572129568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>
        <row r="65">
          <cell r="H65">
            <v>15976703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30">
          <cell r="G30">
            <v>4569.4684931506845</v>
          </cell>
        </row>
      </sheetData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характеристики 2017"/>
      <sheetName val="УЕ 2018"/>
      <sheetName val="6 ТП КЭС"/>
      <sheetName val="выписка 6 ТП КЭС"/>
      <sheetName val="Для Тимохина"/>
    </sheetNames>
    <sheetDataSet>
      <sheetData sheetId="0"/>
      <sheetData sheetId="1">
        <row r="11">
          <cell r="D11">
            <v>29.626999999999999</v>
          </cell>
          <cell r="E11">
            <v>41.477800000000002</v>
          </cell>
        </row>
        <row r="12">
          <cell r="D12">
            <v>316.40418999999997</v>
          </cell>
          <cell r="E12">
            <v>348.04460900000004</v>
          </cell>
        </row>
        <row r="13">
          <cell r="D13">
            <v>162.25800000000001</v>
          </cell>
          <cell r="E13">
            <v>356.96760000000006</v>
          </cell>
        </row>
        <row r="14">
          <cell r="D14">
            <v>1430.8877</v>
          </cell>
          <cell r="E14">
            <v>2146.3315499999999</v>
          </cell>
        </row>
        <row r="15">
          <cell r="D15">
            <v>765.77299999999991</v>
          </cell>
          <cell r="E15">
            <v>2680.2054999999996</v>
          </cell>
        </row>
        <row r="16">
          <cell r="D16">
            <v>641.92999999999995</v>
          </cell>
          <cell r="E16">
            <v>1733.2109999999998</v>
          </cell>
        </row>
        <row r="17">
          <cell r="E17">
            <v>1918.9000000000003</v>
          </cell>
        </row>
        <row r="18">
          <cell r="E18">
            <v>17521.399999999998</v>
          </cell>
        </row>
        <row r="20">
          <cell r="E20">
            <v>25</v>
          </cell>
        </row>
        <row r="21">
          <cell r="E21">
            <v>1419.1</v>
          </cell>
        </row>
        <row r="22">
          <cell r="E22">
            <v>1509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71"/>
  <sheetViews>
    <sheetView view="pageBreakPreview" zoomScaleNormal="100" zoomScaleSheetLayoutView="100" workbookViewId="0">
      <pane xSplit="60" ySplit="16" topLeftCell="BI17" activePane="bottomRight" state="frozen"/>
      <selection pane="topRight" activeCell="BI1" sqref="BI1"/>
      <selection pane="bottomLeft" activeCell="A17" sqref="A17"/>
      <selection pane="bottomRight"/>
    </sheetView>
  </sheetViews>
  <sheetFormatPr defaultColWidth="0.85546875" defaultRowHeight="15"/>
  <cols>
    <col min="1" max="58" width="0.85546875" style="2"/>
    <col min="59" max="59" width="14.28515625" style="2" customWidth="1"/>
    <col min="60" max="60" width="3.42578125" style="2" customWidth="1"/>
    <col min="61" max="80" width="0.85546875" style="2"/>
    <col min="81" max="81" width="9.7109375" style="2" customWidth="1"/>
    <col min="82" max="90" width="0.85546875" style="2"/>
    <col min="91" max="91" width="11.5703125" style="2" customWidth="1"/>
    <col min="92" max="108" width="0.85546875" style="2"/>
    <col min="109" max="109" width="24.5703125" style="2" customWidth="1"/>
    <col min="110" max="16384" width="0.85546875" style="2"/>
  </cols>
  <sheetData>
    <row r="1" spans="1:108" s="1" customFormat="1" ht="12" customHeight="1">
      <c r="BO1" s="50" t="s">
        <v>20</v>
      </c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</row>
    <row r="2" spans="1:108" s="1" customFormat="1" ht="12" customHeight="1">
      <c r="BG2" s="18"/>
      <c r="BO2" s="50" t="s">
        <v>21</v>
      </c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</row>
    <row r="3" spans="1:108" s="1" customFormat="1" ht="12" customHeight="1">
      <c r="BG3" s="18"/>
      <c r="BO3" s="50" t="s">
        <v>22</v>
      </c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</row>
    <row r="4" spans="1:108" ht="21" customHeight="1"/>
    <row r="5" spans="1:108" s="3" customFormat="1" ht="14.25" customHeight="1">
      <c r="A5" s="51" t="s">
        <v>23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</row>
    <row r="6" spans="1:108" s="3" customFormat="1" ht="14.25" customHeight="1">
      <c r="A6" s="51" t="s">
        <v>24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</row>
    <row r="7" spans="1:108" s="3" customFormat="1" ht="14.25" customHeight="1">
      <c r="A7" s="51" t="s">
        <v>25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</row>
    <row r="8" spans="1:108" s="3" customFormat="1" ht="14.25" customHeight="1">
      <c r="A8" s="51" t="s">
        <v>26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</row>
    <row r="9" spans="1:108" ht="21" customHeight="1"/>
    <row r="10" spans="1:108">
      <c r="C10" s="4" t="s">
        <v>27</v>
      </c>
      <c r="D10" s="4"/>
      <c r="AG10" s="67" t="s">
        <v>146</v>
      </c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</row>
    <row r="11" spans="1:108">
      <c r="C11" s="4" t="s">
        <v>28</v>
      </c>
      <c r="D11" s="4"/>
      <c r="J11" s="68" t="s">
        <v>141</v>
      </c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</row>
    <row r="12" spans="1:108">
      <c r="C12" s="4" t="s">
        <v>29</v>
      </c>
      <c r="D12" s="4"/>
      <c r="J12" s="69" t="s">
        <v>142</v>
      </c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</row>
    <row r="13" spans="1:108">
      <c r="C13" s="4" t="s">
        <v>30</v>
      </c>
      <c r="D13" s="4"/>
      <c r="AQ13" s="70" t="s">
        <v>147</v>
      </c>
      <c r="AR13" s="70"/>
      <c r="AS13" s="70"/>
      <c r="AT13" s="70"/>
      <c r="AU13" s="70"/>
      <c r="AV13" s="70"/>
      <c r="AW13" s="70"/>
      <c r="AX13" s="70"/>
      <c r="AY13" s="71" t="s">
        <v>31</v>
      </c>
      <c r="AZ13" s="71"/>
      <c r="BA13" s="70" t="s">
        <v>148</v>
      </c>
      <c r="BB13" s="70"/>
      <c r="BC13" s="70"/>
      <c r="BD13" s="70"/>
      <c r="BE13" s="70"/>
      <c r="BF13" s="70"/>
      <c r="BG13" s="70"/>
      <c r="BH13" s="70"/>
      <c r="BI13" s="2" t="s">
        <v>32</v>
      </c>
    </row>
    <row r="14" spans="1:108" ht="15" customHeight="1"/>
    <row r="15" spans="1:108" s="6" customFormat="1" ht="13.5">
      <c r="A15" s="52" t="s">
        <v>33</v>
      </c>
      <c r="B15" s="53"/>
      <c r="C15" s="53"/>
      <c r="D15" s="53"/>
      <c r="E15" s="53"/>
      <c r="F15" s="53"/>
      <c r="G15" s="53"/>
      <c r="H15" s="53"/>
      <c r="I15" s="54"/>
      <c r="J15" s="58" t="s">
        <v>34</v>
      </c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4"/>
      <c r="BI15" s="52" t="s">
        <v>35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4"/>
      <c r="BT15" s="59" t="s">
        <v>182</v>
      </c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1"/>
      <c r="CN15" s="52" t="s">
        <v>143</v>
      </c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3"/>
    </row>
    <row r="16" spans="1:108" s="6" customFormat="1" ht="13.5">
      <c r="A16" s="55"/>
      <c r="B16" s="56"/>
      <c r="C16" s="56"/>
      <c r="D16" s="56"/>
      <c r="E16" s="56"/>
      <c r="F16" s="56"/>
      <c r="G16" s="56"/>
      <c r="H16" s="56"/>
      <c r="I16" s="57"/>
      <c r="J16" s="55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7"/>
      <c r="BI16" s="55"/>
      <c r="BJ16" s="56"/>
      <c r="BK16" s="56"/>
      <c r="BL16" s="56"/>
      <c r="BM16" s="56"/>
      <c r="BN16" s="56"/>
      <c r="BO16" s="56"/>
      <c r="BP16" s="56"/>
      <c r="BQ16" s="56"/>
      <c r="BR16" s="56"/>
      <c r="BS16" s="57"/>
      <c r="BT16" s="59" t="s">
        <v>139</v>
      </c>
      <c r="BU16" s="60"/>
      <c r="BV16" s="60"/>
      <c r="BW16" s="60"/>
      <c r="BX16" s="60"/>
      <c r="BY16" s="60"/>
      <c r="BZ16" s="60"/>
      <c r="CA16" s="60"/>
      <c r="CB16" s="60"/>
      <c r="CC16" s="61"/>
      <c r="CD16" s="59" t="s">
        <v>140</v>
      </c>
      <c r="CE16" s="60"/>
      <c r="CF16" s="60"/>
      <c r="CG16" s="60"/>
      <c r="CH16" s="60"/>
      <c r="CI16" s="60"/>
      <c r="CJ16" s="60"/>
      <c r="CK16" s="60"/>
      <c r="CL16" s="60"/>
      <c r="CM16" s="61"/>
      <c r="CN16" s="64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6"/>
    </row>
    <row r="17" spans="1:109" s="6" customFormat="1" ht="15" customHeight="1">
      <c r="A17" s="85" t="s">
        <v>36</v>
      </c>
      <c r="B17" s="86"/>
      <c r="C17" s="86"/>
      <c r="D17" s="86"/>
      <c r="E17" s="86"/>
      <c r="F17" s="86"/>
      <c r="G17" s="86"/>
      <c r="H17" s="86"/>
      <c r="I17" s="87"/>
      <c r="J17" s="5"/>
      <c r="K17" s="88" t="s">
        <v>37</v>
      </c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7"/>
      <c r="BI17" s="59" t="s">
        <v>38</v>
      </c>
      <c r="BJ17" s="60"/>
      <c r="BK17" s="60"/>
      <c r="BL17" s="60"/>
      <c r="BM17" s="60"/>
      <c r="BN17" s="60"/>
      <c r="BO17" s="60"/>
      <c r="BP17" s="60"/>
      <c r="BQ17" s="60"/>
      <c r="BR17" s="60"/>
      <c r="BS17" s="61"/>
      <c r="BT17" s="59" t="s">
        <v>38</v>
      </c>
      <c r="BU17" s="60"/>
      <c r="BV17" s="60"/>
      <c r="BW17" s="60"/>
      <c r="BX17" s="60"/>
      <c r="BY17" s="60"/>
      <c r="BZ17" s="60"/>
      <c r="CA17" s="60"/>
      <c r="CB17" s="60"/>
      <c r="CC17" s="61"/>
      <c r="CD17" s="59" t="s">
        <v>38</v>
      </c>
      <c r="CE17" s="60"/>
      <c r="CF17" s="60"/>
      <c r="CG17" s="60"/>
      <c r="CH17" s="60"/>
      <c r="CI17" s="60"/>
      <c r="CJ17" s="60"/>
      <c r="CK17" s="60"/>
      <c r="CL17" s="60"/>
      <c r="CM17" s="61"/>
      <c r="CN17" s="89" t="s">
        <v>38</v>
      </c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1"/>
    </row>
    <row r="18" spans="1:109" s="6" customFormat="1" ht="30" customHeight="1">
      <c r="A18" s="72" t="s">
        <v>39</v>
      </c>
      <c r="B18" s="73"/>
      <c r="C18" s="73"/>
      <c r="D18" s="73"/>
      <c r="E18" s="73"/>
      <c r="F18" s="73"/>
      <c r="G18" s="73"/>
      <c r="H18" s="73"/>
      <c r="I18" s="74"/>
      <c r="J18" s="8"/>
      <c r="K18" s="75" t="s">
        <v>40</v>
      </c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9"/>
      <c r="BI18" s="76" t="s">
        <v>41</v>
      </c>
      <c r="BJ18" s="77"/>
      <c r="BK18" s="77"/>
      <c r="BL18" s="77"/>
      <c r="BM18" s="77"/>
      <c r="BN18" s="77"/>
      <c r="BO18" s="77"/>
      <c r="BP18" s="77"/>
      <c r="BQ18" s="77"/>
      <c r="BR18" s="77"/>
      <c r="BS18" s="78"/>
      <c r="BT18" s="79">
        <f>BT19+BT31+BT45</f>
        <v>567553.1120833474</v>
      </c>
      <c r="BU18" s="80"/>
      <c r="BV18" s="80"/>
      <c r="BW18" s="80"/>
      <c r="BX18" s="80"/>
      <c r="BY18" s="80"/>
      <c r="BZ18" s="80"/>
      <c r="CA18" s="80"/>
      <c r="CB18" s="80"/>
      <c r="CC18" s="81"/>
      <c r="CD18" s="79">
        <f>CD19+CD31+CD45</f>
        <v>655377.8754425433</v>
      </c>
      <c r="CE18" s="80"/>
      <c r="CF18" s="80"/>
      <c r="CG18" s="80"/>
      <c r="CH18" s="80"/>
      <c r="CI18" s="80"/>
      <c r="CJ18" s="80"/>
      <c r="CK18" s="80"/>
      <c r="CL18" s="80"/>
      <c r="CM18" s="81"/>
      <c r="CN18" s="82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4"/>
    </row>
    <row r="19" spans="1:109" s="6" customFormat="1" ht="26.25" customHeight="1">
      <c r="A19" s="72" t="s">
        <v>42</v>
      </c>
      <c r="B19" s="73"/>
      <c r="C19" s="73"/>
      <c r="D19" s="73"/>
      <c r="E19" s="73"/>
      <c r="F19" s="73"/>
      <c r="G19" s="73"/>
      <c r="H19" s="73"/>
      <c r="I19" s="74"/>
      <c r="J19" s="8"/>
      <c r="K19" s="75" t="s">
        <v>43</v>
      </c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9"/>
      <c r="BI19" s="76" t="s">
        <v>41</v>
      </c>
      <c r="BJ19" s="77"/>
      <c r="BK19" s="77"/>
      <c r="BL19" s="77"/>
      <c r="BM19" s="77"/>
      <c r="BN19" s="77"/>
      <c r="BO19" s="77"/>
      <c r="BP19" s="77"/>
      <c r="BQ19" s="77"/>
      <c r="BR19" s="77"/>
      <c r="BS19" s="78"/>
      <c r="BT19" s="98">
        <f>BT20+BT24+BT25+BT29+BT30</f>
        <v>269840.01000000007</v>
      </c>
      <c r="BU19" s="99"/>
      <c r="BV19" s="99"/>
      <c r="BW19" s="99"/>
      <c r="BX19" s="99"/>
      <c r="BY19" s="99"/>
      <c r="BZ19" s="99"/>
      <c r="CA19" s="99"/>
      <c r="CB19" s="99"/>
      <c r="CC19" s="100"/>
      <c r="CD19" s="98">
        <f>CD20+CD24+CD25+CD29+CD30</f>
        <v>292426.82824815996</v>
      </c>
      <c r="CE19" s="99"/>
      <c r="CF19" s="99"/>
      <c r="CG19" s="99"/>
      <c r="CH19" s="99"/>
      <c r="CI19" s="99"/>
      <c r="CJ19" s="99"/>
      <c r="CK19" s="99"/>
      <c r="CL19" s="99"/>
      <c r="CM19" s="100"/>
      <c r="CN19" s="101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3"/>
      <c r="DE19" s="10"/>
    </row>
    <row r="20" spans="1:109" s="6" customFormat="1" ht="15" customHeight="1">
      <c r="A20" s="85" t="s">
        <v>44</v>
      </c>
      <c r="B20" s="86"/>
      <c r="C20" s="86"/>
      <c r="D20" s="86"/>
      <c r="E20" s="86"/>
      <c r="F20" s="86"/>
      <c r="G20" s="86"/>
      <c r="H20" s="86"/>
      <c r="I20" s="87"/>
      <c r="J20" s="5"/>
      <c r="K20" s="88" t="s">
        <v>45</v>
      </c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7"/>
      <c r="BI20" s="59" t="s">
        <v>41</v>
      </c>
      <c r="BJ20" s="60"/>
      <c r="BK20" s="60"/>
      <c r="BL20" s="60"/>
      <c r="BM20" s="60"/>
      <c r="BN20" s="60"/>
      <c r="BO20" s="60"/>
      <c r="BP20" s="60"/>
      <c r="BQ20" s="60"/>
      <c r="BR20" s="60"/>
      <c r="BS20" s="61"/>
      <c r="BT20" s="92">
        <f>BT21+BT22+BT23</f>
        <v>46357.35</v>
      </c>
      <c r="BU20" s="93"/>
      <c r="BV20" s="93"/>
      <c r="BW20" s="93"/>
      <c r="BX20" s="93"/>
      <c r="BY20" s="93"/>
      <c r="BZ20" s="93"/>
      <c r="CA20" s="93"/>
      <c r="CB20" s="93"/>
      <c r="CC20" s="94"/>
      <c r="CD20" s="92">
        <f>CD21+CD22+CD23</f>
        <v>44503.968569999968</v>
      </c>
      <c r="CE20" s="93"/>
      <c r="CF20" s="93"/>
      <c r="CG20" s="93"/>
      <c r="CH20" s="93"/>
      <c r="CI20" s="93"/>
      <c r="CJ20" s="93"/>
      <c r="CK20" s="93"/>
      <c r="CL20" s="93"/>
      <c r="CM20" s="94"/>
      <c r="CN20" s="95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7"/>
    </row>
    <row r="21" spans="1:109" s="6" customFormat="1" ht="30" customHeight="1">
      <c r="A21" s="85" t="s">
        <v>46</v>
      </c>
      <c r="B21" s="86"/>
      <c r="C21" s="86"/>
      <c r="D21" s="86"/>
      <c r="E21" s="86"/>
      <c r="F21" s="86"/>
      <c r="G21" s="86"/>
      <c r="H21" s="86"/>
      <c r="I21" s="87"/>
      <c r="J21" s="5"/>
      <c r="K21" s="88" t="s">
        <v>47</v>
      </c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7"/>
      <c r="BI21" s="59" t="s">
        <v>41</v>
      </c>
      <c r="BJ21" s="60"/>
      <c r="BK21" s="60"/>
      <c r="BL21" s="60"/>
      <c r="BM21" s="60"/>
      <c r="BN21" s="60"/>
      <c r="BO21" s="60"/>
      <c r="BP21" s="60"/>
      <c r="BQ21" s="60"/>
      <c r="BR21" s="60"/>
      <c r="BS21" s="61"/>
      <c r="BT21" s="92">
        <f>'[1]Смета за 2018 для УТ'!$D$7</f>
        <v>24962.39</v>
      </c>
      <c r="BU21" s="93"/>
      <c r="BV21" s="93"/>
      <c r="BW21" s="93"/>
      <c r="BX21" s="93"/>
      <c r="BY21" s="93"/>
      <c r="BZ21" s="93"/>
      <c r="CA21" s="93"/>
      <c r="CB21" s="93"/>
      <c r="CC21" s="94"/>
      <c r="CD21" s="92">
        <f>'[1]Смета за 2018 для УТ'!$F$7</f>
        <v>24704.064489999993</v>
      </c>
      <c r="CE21" s="93"/>
      <c r="CF21" s="93"/>
      <c r="CG21" s="93"/>
      <c r="CH21" s="93"/>
      <c r="CI21" s="93"/>
      <c r="CJ21" s="93"/>
      <c r="CK21" s="93"/>
      <c r="CL21" s="93"/>
      <c r="CM21" s="94"/>
      <c r="CN21" s="95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7"/>
    </row>
    <row r="22" spans="1:109" s="6" customFormat="1" ht="15" customHeight="1">
      <c r="A22" s="85" t="s">
        <v>48</v>
      </c>
      <c r="B22" s="86"/>
      <c r="C22" s="86"/>
      <c r="D22" s="86"/>
      <c r="E22" s="86"/>
      <c r="F22" s="86"/>
      <c r="G22" s="86"/>
      <c r="H22" s="86"/>
      <c r="I22" s="87"/>
      <c r="J22" s="5"/>
      <c r="K22" s="88" t="s">
        <v>49</v>
      </c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7"/>
      <c r="BI22" s="59" t="s">
        <v>41</v>
      </c>
      <c r="BJ22" s="60"/>
      <c r="BK22" s="60"/>
      <c r="BL22" s="60"/>
      <c r="BM22" s="60"/>
      <c r="BN22" s="60"/>
      <c r="BO22" s="60"/>
      <c r="BP22" s="60"/>
      <c r="BQ22" s="60"/>
      <c r="BR22" s="60"/>
      <c r="BS22" s="61"/>
      <c r="BT22" s="92">
        <f>'[1]Смета за 2018 для УТ'!$D$15</f>
        <v>16155.47</v>
      </c>
      <c r="BU22" s="93"/>
      <c r="BV22" s="93"/>
      <c r="BW22" s="93"/>
      <c r="BX22" s="93"/>
      <c r="BY22" s="93"/>
      <c r="BZ22" s="93"/>
      <c r="CA22" s="93"/>
      <c r="CB22" s="93"/>
      <c r="CC22" s="94"/>
      <c r="CD22" s="92">
        <f>'[1]Смета за 2018 для УТ'!$F$15</f>
        <v>17955.344799999999</v>
      </c>
      <c r="CE22" s="93"/>
      <c r="CF22" s="93"/>
      <c r="CG22" s="93"/>
      <c r="CH22" s="93"/>
      <c r="CI22" s="93"/>
      <c r="CJ22" s="93"/>
      <c r="CK22" s="93"/>
      <c r="CL22" s="93"/>
      <c r="CM22" s="94"/>
      <c r="CN22" s="95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7"/>
    </row>
    <row r="23" spans="1:109" s="6" customFormat="1" ht="29.25" customHeight="1">
      <c r="A23" s="85" t="s">
        <v>50</v>
      </c>
      <c r="B23" s="86"/>
      <c r="C23" s="86"/>
      <c r="D23" s="86"/>
      <c r="E23" s="86"/>
      <c r="F23" s="86"/>
      <c r="G23" s="86"/>
      <c r="H23" s="86"/>
      <c r="I23" s="87"/>
      <c r="J23" s="5"/>
      <c r="K23" s="88" t="s">
        <v>181</v>
      </c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7"/>
      <c r="BI23" s="59" t="s">
        <v>41</v>
      </c>
      <c r="BJ23" s="60"/>
      <c r="BK23" s="60"/>
      <c r="BL23" s="60"/>
      <c r="BM23" s="60"/>
      <c r="BN23" s="60"/>
      <c r="BO23" s="60"/>
      <c r="BP23" s="60"/>
      <c r="BQ23" s="60"/>
      <c r="BR23" s="60"/>
      <c r="BS23" s="61"/>
      <c r="BT23" s="92">
        <f>'[1]Смета за 2018 для УТ'!$D$8</f>
        <v>5239.49</v>
      </c>
      <c r="BU23" s="93"/>
      <c r="BV23" s="93"/>
      <c r="BW23" s="93"/>
      <c r="BX23" s="93"/>
      <c r="BY23" s="93"/>
      <c r="BZ23" s="93"/>
      <c r="CA23" s="93"/>
      <c r="CB23" s="93"/>
      <c r="CC23" s="94"/>
      <c r="CD23" s="92">
        <f>'[1]Смета за 2018 для УТ'!$F$8</f>
        <v>1844.5592799999686</v>
      </c>
      <c r="CE23" s="93"/>
      <c r="CF23" s="93"/>
      <c r="CG23" s="93"/>
      <c r="CH23" s="93"/>
      <c r="CI23" s="93"/>
      <c r="CJ23" s="93"/>
      <c r="CK23" s="93"/>
      <c r="CL23" s="93"/>
      <c r="CM23" s="94"/>
      <c r="CN23" s="95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7"/>
    </row>
    <row r="24" spans="1:109" s="6" customFormat="1" ht="15" customHeight="1">
      <c r="A24" s="85" t="s">
        <v>51</v>
      </c>
      <c r="B24" s="86"/>
      <c r="C24" s="86"/>
      <c r="D24" s="86"/>
      <c r="E24" s="86"/>
      <c r="F24" s="86"/>
      <c r="G24" s="86"/>
      <c r="H24" s="86"/>
      <c r="I24" s="87"/>
      <c r="J24" s="5"/>
      <c r="K24" s="88" t="s">
        <v>52</v>
      </c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7"/>
      <c r="BI24" s="59" t="s">
        <v>41</v>
      </c>
      <c r="BJ24" s="60"/>
      <c r="BK24" s="60"/>
      <c r="BL24" s="60"/>
      <c r="BM24" s="60"/>
      <c r="BN24" s="60"/>
      <c r="BO24" s="60"/>
      <c r="BP24" s="60"/>
      <c r="BQ24" s="60"/>
      <c r="BR24" s="60"/>
      <c r="BS24" s="61"/>
      <c r="BT24" s="92">
        <f>'[1]Смета за 2018 для УТ'!$D$9</f>
        <v>198409.73</v>
      </c>
      <c r="BU24" s="93"/>
      <c r="BV24" s="93"/>
      <c r="BW24" s="93"/>
      <c r="BX24" s="93"/>
      <c r="BY24" s="93"/>
      <c r="BZ24" s="93"/>
      <c r="CA24" s="93"/>
      <c r="CB24" s="93"/>
      <c r="CC24" s="94"/>
      <c r="CD24" s="92">
        <f>'[1]Смета за 2018 для УТ'!$F$9-'[1]Смета за 2018 для УТ'!$F$12-'[1]Смета за 2018 для УТ'!$F$13</f>
        <v>193836.64792999998</v>
      </c>
      <c r="CE24" s="93"/>
      <c r="CF24" s="93"/>
      <c r="CG24" s="93"/>
      <c r="CH24" s="93"/>
      <c r="CI24" s="93"/>
      <c r="CJ24" s="93"/>
      <c r="CK24" s="93"/>
      <c r="CL24" s="93"/>
      <c r="CM24" s="94"/>
      <c r="CN24" s="95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7"/>
    </row>
    <row r="25" spans="1:109" s="6" customFormat="1" ht="24.75" customHeight="1">
      <c r="A25" s="85" t="s">
        <v>53</v>
      </c>
      <c r="B25" s="86"/>
      <c r="C25" s="86"/>
      <c r="D25" s="86"/>
      <c r="E25" s="86"/>
      <c r="F25" s="86"/>
      <c r="G25" s="86"/>
      <c r="H25" s="86"/>
      <c r="I25" s="87"/>
      <c r="J25" s="5"/>
      <c r="K25" s="88" t="s">
        <v>54</v>
      </c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7"/>
      <c r="BI25" s="59" t="s">
        <v>41</v>
      </c>
      <c r="BJ25" s="60"/>
      <c r="BK25" s="60"/>
      <c r="BL25" s="60"/>
      <c r="BM25" s="60"/>
      <c r="BN25" s="60"/>
      <c r="BO25" s="60"/>
      <c r="BP25" s="60"/>
      <c r="BQ25" s="60"/>
      <c r="BR25" s="60"/>
      <c r="BS25" s="61"/>
      <c r="BT25" s="92">
        <f>BT26+BT27+BT28</f>
        <v>20076.580000000002</v>
      </c>
      <c r="BU25" s="93"/>
      <c r="BV25" s="93"/>
      <c r="BW25" s="93"/>
      <c r="BX25" s="93"/>
      <c r="BY25" s="93"/>
      <c r="BZ25" s="93"/>
      <c r="CA25" s="93"/>
      <c r="CB25" s="93"/>
      <c r="CC25" s="94"/>
      <c r="CD25" s="92">
        <f>CD26+CD27+CD28</f>
        <v>38430.611749809999</v>
      </c>
      <c r="CE25" s="93"/>
      <c r="CF25" s="93"/>
      <c r="CG25" s="93"/>
      <c r="CH25" s="93"/>
      <c r="CI25" s="93"/>
      <c r="CJ25" s="93"/>
      <c r="CK25" s="93"/>
      <c r="CL25" s="93"/>
      <c r="CM25" s="94"/>
      <c r="CN25" s="95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7"/>
    </row>
    <row r="26" spans="1:109" s="6" customFormat="1" ht="30" customHeight="1">
      <c r="A26" s="85" t="s">
        <v>55</v>
      </c>
      <c r="B26" s="86"/>
      <c r="C26" s="86"/>
      <c r="D26" s="86"/>
      <c r="E26" s="86"/>
      <c r="F26" s="86"/>
      <c r="G26" s="86"/>
      <c r="H26" s="86"/>
      <c r="I26" s="87"/>
      <c r="J26" s="5"/>
      <c r="K26" s="88" t="s">
        <v>56</v>
      </c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7"/>
      <c r="BI26" s="59" t="s">
        <v>41</v>
      </c>
      <c r="BJ26" s="60"/>
      <c r="BK26" s="60"/>
      <c r="BL26" s="60"/>
      <c r="BM26" s="60"/>
      <c r="BN26" s="60"/>
      <c r="BO26" s="60"/>
      <c r="BP26" s="60"/>
      <c r="BQ26" s="60"/>
      <c r="BR26" s="60"/>
      <c r="BS26" s="61"/>
      <c r="BT26" s="92">
        <v>0</v>
      </c>
      <c r="BU26" s="93"/>
      <c r="BV26" s="93"/>
      <c r="BW26" s="93"/>
      <c r="BX26" s="93"/>
      <c r="BY26" s="93"/>
      <c r="BZ26" s="93"/>
      <c r="CA26" s="93"/>
      <c r="CB26" s="93"/>
      <c r="CC26" s="94"/>
      <c r="CD26" s="92">
        <f>'[1]Смета за 2018 для УТ'!$F$12+'[1]Смета за 2018 для УТ'!$F$13</f>
        <v>18382.022108189998</v>
      </c>
      <c r="CE26" s="93"/>
      <c r="CF26" s="93"/>
      <c r="CG26" s="93"/>
      <c r="CH26" s="93"/>
      <c r="CI26" s="93"/>
      <c r="CJ26" s="93"/>
      <c r="CK26" s="93"/>
      <c r="CL26" s="93"/>
      <c r="CM26" s="94"/>
      <c r="CN26" s="95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7"/>
    </row>
    <row r="27" spans="1:109" s="6" customFormat="1" ht="15" customHeight="1">
      <c r="A27" s="85" t="s">
        <v>57</v>
      </c>
      <c r="B27" s="86"/>
      <c r="C27" s="86"/>
      <c r="D27" s="86"/>
      <c r="E27" s="86"/>
      <c r="F27" s="86"/>
      <c r="G27" s="86"/>
      <c r="H27" s="86"/>
      <c r="I27" s="87"/>
      <c r="J27" s="5"/>
      <c r="K27" s="88" t="s">
        <v>58</v>
      </c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7"/>
      <c r="BI27" s="59" t="s">
        <v>41</v>
      </c>
      <c r="BJ27" s="60"/>
      <c r="BK27" s="60"/>
      <c r="BL27" s="60"/>
      <c r="BM27" s="60"/>
      <c r="BN27" s="60"/>
      <c r="BO27" s="60"/>
      <c r="BP27" s="60"/>
      <c r="BQ27" s="60"/>
      <c r="BR27" s="60"/>
      <c r="BS27" s="61"/>
      <c r="BT27" s="92">
        <f>'[1]Смета за 2018 для УТ'!$D$23</f>
        <v>2434.7600000000002</v>
      </c>
      <c r="BU27" s="93"/>
      <c r="BV27" s="93"/>
      <c r="BW27" s="93"/>
      <c r="BX27" s="93"/>
      <c r="BY27" s="93"/>
      <c r="BZ27" s="93"/>
      <c r="CA27" s="93"/>
      <c r="CB27" s="93"/>
      <c r="CC27" s="94"/>
      <c r="CD27" s="92">
        <f>'[1]Смета за 2018 для УТ'!$F$23</f>
        <v>2231.201</v>
      </c>
      <c r="CE27" s="93"/>
      <c r="CF27" s="93"/>
      <c r="CG27" s="93"/>
      <c r="CH27" s="93"/>
      <c r="CI27" s="93"/>
      <c r="CJ27" s="93"/>
      <c r="CK27" s="93"/>
      <c r="CL27" s="93"/>
      <c r="CM27" s="94"/>
      <c r="CN27" s="95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7"/>
    </row>
    <row r="28" spans="1:109" s="6" customFormat="1" ht="30" customHeight="1">
      <c r="A28" s="85" t="s">
        <v>59</v>
      </c>
      <c r="B28" s="86"/>
      <c r="C28" s="86"/>
      <c r="D28" s="86"/>
      <c r="E28" s="86"/>
      <c r="F28" s="86"/>
      <c r="G28" s="86"/>
      <c r="H28" s="86"/>
      <c r="I28" s="87"/>
      <c r="J28" s="5"/>
      <c r="K28" s="88" t="s">
        <v>60</v>
      </c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7"/>
      <c r="BI28" s="59" t="s">
        <v>41</v>
      </c>
      <c r="BJ28" s="60"/>
      <c r="BK28" s="60"/>
      <c r="BL28" s="60"/>
      <c r="BM28" s="60"/>
      <c r="BN28" s="60"/>
      <c r="BO28" s="60"/>
      <c r="BP28" s="60"/>
      <c r="BQ28" s="60"/>
      <c r="BR28" s="60"/>
      <c r="BS28" s="61"/>
      <c r="BT28" s="92">
        <f>'расшифровка прочих расх. 2018'!C4</f>
        <v>17641.82</v>
      </c>
      <c r="BU28" s="93"/>
      <c r="BV28" s="93"/>
      <c r="BW28" s="93"/>
      <c r="BX28" s="93"/>
      <c r="BY28" s="93"/>
      <c r="BZ28" s="93"/>
      <c r="CA28" s="93"/>
      <c r="CB28" s="93"/>
      <c r="CC28" s="94"/>
      <c r="CD28" s="92">
        <f>'расшифровка прочих расх. 2018'!D4</f>
        <v>17817.38864162</v>
      </c>
      <c r="CE28" s="93"/>
      <c r="CF28" s="93"/>
      <c r="CG28" s="93"/>
      <c r="CH28" s="93"/>
      <c r="CI28" s="93"/>
      <c r="CJ28" s="93"/>
      <c r="CK28" s="93"/>
      <c r="CL28" s="93"/>
      <c r="CM28" s="94"/>
      <c r="CN28" s="95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7"/>
    </row>
    <row r="29" spans="1:109" s="6" customFormat="1" ht="36.75" customHeight="1">
      <c r="A29" s="85" t="s">
        <v>61</v>
      </c>
      <c r="B29" s="86"/>
      <c r="C29" s="86"/>
      <c r="D29" s="86"/>
      <c r="E29" s="86"/>
      <c r="F29" s="86"/>
      <c r="G29" s="86"/>
      <c r="H29" s="86"/>
      <c r="I29" s="87"/>
      <c r="J29" s="5"/>
      <c r="K29" s="88" t="s">
        <v>62</v>
      </c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7"/>
      <c r="BI29" s="59" t="s">
        <v>41</v>
      </c>
      <c r="BJ29" s="60"/>
      <c r="BK29" s="60"/>
      <c r="BL29" s="60"/>
      <c r="BM29" s="60"/>
      <c r="BN29" s="60"/>
      <c r="BO29" s="60"/>
      <c r="BP29" s="60"/>
      <c r="BQ29" s="60"/>
      <c r="BR29" s="60"/>
      <c r="BS29" s="61"/>
      <c r="BT29" s="92">
        <f>'[1]Смета за 2018 для УТ'!$D$45</f>
        <v>1036.51</v>
      </c>
      <c r="BU29" s="93"/>
      <c r="BV29" s="93"/>
      <c r="BW29" s="93"/>
      <c r="BX29" s="93"/>
      <c r="BY29" s="93"/>
      <c r="BZ29" s="93"/>
      <c r="CA29" s="93"/>
      <c r="CB29" s="93"/>
      <c r="CC29" s="94"/>
      <c r="CD29" s="92">
        <f>'[1]Смета за 2018 для УТ'!$F$45</f>
        <v>15655.599998349999</v>
      </c>
      <c r="CE29" s="93"/>
      <c r="CF29" s="93"/>
      <c r="CG29" s="93"/>
      <c r="CH29" s="93"/>
      <c r="CI29" s="93"/>
      <c r="CJ29" s="93"/>
      <c r="CK29" s="93"/>
      <c r="CL29" s="93"/>
      <c r="CM29" s="94"/>
      <c r="CN29" s="95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7"/>
    </row>
    <row r="30" spans="1:109" s="6" customFormat="1" ht="23.25" customHeight="1">
      <c r="A30" s="85" t="s">
        <v>63</v>
      </c>
      <c r="B30" s="86"/>
      <c r="C30" s="86"/>
      <c r="D30" s="86"/>
      <c r="E30" s="86"/>
      <c r="F30" s="86"/>
      <c r="G30" s="86"/>
      <c r="H30" s="86"/>
      <c r="I30" s="87"/>
      <c r="J30" s="5"/>
      <c r="K30" s="88" t="s">
        <v>64</v>
      </c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7"/>
      <c r="BI30" s="59" t="s">
        <v>41</v>
      </c>
      <c r="BJ30" s="60"/>
      <c r="BK30" s="60"/>
      <c r="BL30" s="60"/>
      <c r="BM30" s="60"/>
      <c r="BN30" s="60"/>
      <c r="BO30" s="60"/>
      <c r="BP30" s="60"/>
      <c r="BQ30" s="60"/>
      <c r="BR30" s="60"/>
      <c r="BS30" s="61"/>
      <c r="BT30" s="92">
        <f>'[1]Смета за 2018 для УТ'!$D$48</f>
        <v>3959.84</v>
      </c>
      <c r="BU30" s="93"/>
      <c r="BV30" s="93"/>
      <c r="BW30" s="93"/>
      <c r="BX30" s="93"/>
      <c r="BY30" s="93"/>
      <c r="BZ30" s="93"/>
      <c r="CA30" s="93"/>
      <c r="CB30" s="93"/>
      <c r="CC30" s="94"/>
      <c r="CD30" s="92">
        <f>'[1]Смета за 2018 для УТ'!$F$48</f>
        <v>0</v>
      </c>
      <c r="CE30" s="93"/>
      <c r="CF30" s="93"/>
      <c r="CG30" s="93"/>
      <c r="CH30" s="93"/>
      <c r="CI30" s="93"/>
      <c r="CJ30" s="93"/>
      <c r="CK30" s="93"/>
      <c r="CL30" s="93"/>
      <c r="CM30" s="94"/>
      <c r="CN30" s="95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7"/>
    </row>
    <row r="31" spans="1:109" s="6" customFormat="1" ht="30" customHeight="1">
      <c r="A31" s="72" t="s">
        <v>65</v>
      </c>
      <c r="B31" s="73"/>
      <c r="C31" s="73"/>
      <c r="D31" s="73"/>
      <c r="E31" s="73"/>
      <c r="F31" s="73"/>
      <c r="G31" s="73"/>
      <c r="H31" s="73"/>
      <c r="I31" s="74"/>
      <c r="J31" s="8"/>
      <c r="K31" s="75" t="s">
        <v>66</v>
      </c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9"/>
      <c r="BI31" s="76" t="s">
        <v>41</v>
      </c>
      <c r="BJ31" s="77"/>
      <c r="BK31" s="77"/>
      <c r="BL31" s="77"/>
      <c r="BM31" s="77"/>
      <c r="BN31" s="77"/>
      <c r="BO31" s="77"/>
      <c r="BP31" s="77"/>
      <c r="BQ31" s="77"/>
      <c r="BR31" s="77"/>
      <c r="BS31" s="78"/>
      <c r="BT31" s="98">
        <f>BT32+BT33+BT34+BT35+BT36+BT37+BT38+BT39+BT40+BT41+BT43+BT44</f>
        <v>326572.29656334722</v>
      </c>
      <c r="BU31" s="99"/>
      <c r="BV31" s="99"/>
      <c r="BW31" s="99"/>
      <c r="BX31" s="99"/>
      <c r="BY31" s="99"/>
      <c r="BZ31" s="99"/>
      <c r="CA31" s="99"/>
      <c r="CB31" s="99"/>
      <c r="CC31" s="100"/>
      <c r="CD31" s="98">
        <f>CD32+CD33+CD34+CD35+CD36+CD37+CD38+CD39+CD40+CD41+CD43+CD44</f>
        <v>362951.0471943834</v>
      </c>
      <c r="CE31" s="99"/>
      <c r="CF31" s="99"/>
      <c r="CG31" s="99"/>
      <c r="CH31" s="99"/>
      <c r="CI31" s="99"/>
      <c r="CJ31" s="99"/>
      <c r="CK31" s="99"/>
      <c r="CL31" s="99"/>
      <c r="CM31" s="100"/>
      <c r="CN31" s="101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3"/>
    </row>
    <row r="32" spans="1:109" s="6" customFormat="1" ht="15" customHeight="1">
      <c r="A32" s="85" t="s">
        <v>67</v>
      </c>
      <c r="B32" s="86"/>
      <c r="C32" s="86"/>
      <c r="D32" s="86"/>
      <c r="E32" s="86"/>
      <c r="F32" s="86"/>
      <c r="G32" s="86"/>
      <c r="H32" s="86"/>
      <c r="I32" s="87"/>
      <c r="J32" s="5"/>
      <c r="K32" s="88" t="s">
        <v>6</v>
      </c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7"/>
      <c r="BI32" s="59" t="s">
        <v>41</v>
      </c>
      <c r="BJ32" s="60"/>
      <c r="BK32" s="60"/>
      <c r="BL32" s="60"/>
      <c r="BM32" s="60"/>
      <c r="BN32" s="60"/>
      <c r="BO32" s="60"/>
      <c r="BP32" s="60"/>
      <c r="BQ32" s="60"/>
      <c r="BR32" s="60"/>
      <c r="BS32" s="61"/>
      <c r="BT32" s="92">
        <v>0</v>
      </c>
      <c r="BU32" s="93"/>
      <c r="BV32" s="93"/>
      <c r="BW32" s="93"/>
      <c r="BX32" s="93"/>
      <c r="BY32" s="93"/>
      <c r="BZ32" s="93"/>
      <c r="CA32" s="93"/>
      <c r="CB32" s="93"/>
      <c r="CC32" s="94"/>
      <c r="CD32" s="92">
        <v>0</v>
      </c>
      <c r="CE32" s="93"/>
      <c r="CF32" s="93"/>
      <c r="CG32" s="93"/>
      <c r="CH32" s="93"/>
      <c r="CI32" s="93"/>
      <c r="CJ32" s="93"/>
      <c r="CK32" s="93"/>
      <c r="CL32" s="93"/>
      <c r="CM32" s="94"/>
      <c r="CN32" s="104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7"/>
    </row>
    <row r="33" spans="1:108" s="6" customFormat="1" ht="34.5" customHeight="1">
      <c r="A33" s="85" t="s">
        <v>68</v>
      </c>
      <c r="B33" s="86"/>
      <c r="C33" s="86"/>
      <c r="D33" s="86"/>
      <c r="E33" s="86"/>
      <c r="F33" s="86"/>
      <c r="G33" s="86"/>
      <c r="H33" s="86"/>
      <c r="I33" s="87"/>
      <c r="J33" s="5"/>
      <c r="K33" s="88" t="s">
        <v>69</v>
      </c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7"/>
      <c r="BI33" s="59" t="s">
        <v>41</v>
      </c>
      <c r="BJ33" s="60"/>
      <c r="BK33" s="60"/>
      <c r="BL33" s="60"/>
      <c r="BM33" s="60"/>
      <c r="BN33" s="60"/>
      <c r="BO33" s="60"/>
      <c r="BP33" s="60"/>
      <c r="BQ33" s="60"/>
      <c r="BR33" s="60"/>
      <c r="BS33" s="61"/>
      <c r="BT33" s="92">
        <v>0</v>
      </c>
      <c r="BU33" s="93"/>
      <c r="BV33" s="93"/>
      <c r="BW33" s="93"/>
      <c r="BX33" s="93"/>
      <c r="BY33" s="93"/>
      <c r="BZ33" s="93"/>
      <c r="CA33" s="93"/>
      <c r="CB33" s="93"/>
      <c r="CC33" s="94"/>
      <c r="CD33" s="92">
        <v>0</v>
      </c>
      <c r="CE33" s="93"/>
      <c r="CF33" s="93"/>
      <c r="CG33" s="93"/>
      <c r="CH33" s="93"/>
      <c r="CI33" s="93"/>
      <c r="CJ33" s="93"/>
      <c r="CK33" s="93"/>
      <c r="CL33" s="93"/>
      <c r="CM33" s="94"/>
      <c r="CN33" s="104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7"/>
    </row>
    <row r="34" spans="1:108" s="6" customFormat="1" ht="15" customHeight="1">
      <c r="A34" s="85" t="s">
        <v>70</v>
      </c>
      <c r="B34" s="86"/>
      <c r="C34" s="86"/>
      <c r="D34" s="86"/>
      <c r="E34" s="86"/>
      <c r="F34" s="86"/>
      <c r="G34" s="86"/>
      <c r="H34" s="86"/>
      <c r="I34" s="87"/>
      <c r="J34" s="5"/>
      <c r="K34" s="88" t="s">
        <v>18</v>
      </c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7"/>
      <c r="BI34" s="59" t="s">
        <v>41</v>
      </c>
      <c r="BJ34" s="60"/>
      <c r="BK34" s="60"/>
      <c r="BL34" s="60"/>
      <c r="BM34" s="60"/>
      <c r="BN34" s="60"/>
      <c r="BO34" s="60"/>
      <c r="BP34" s="60"/>
      <c r="BQ34" s="60"/>
      <c r="BR34" s="60"/>
      <c r="BS34" s="61"/>
      <c r="BT34" s="92">
        <f>'[1]Смета за 2018 для УТ'!$D$51</f>
        <v>73.601960000000005</v>
      </c>
      <c r="BU34" s="93"/>
      <c r="BV34" s="93"/>
      <c r="BW34" s="93"/>
      <c r="BX34" s="93"/>
      <c r="BY34" s="93"/>
      <c r="BZ34" s="93"/>
      <c r="CA34" s="93"/>
      <c r="CB34" s="93"/>
      <c r="CC34" s="94"/>
      <c r="CD34" s="92">
        <f>'[1]Смета за 2018 для УТ'!$F$51</f>
        <v>4964.7814399999988</v>
      </c>
      <c r="CE34" s="93"/>
      <c r="CF34" s="93"/>
      <c r="CG34" s="93"/>
      <c r="CH34" s="93"/>
      <c r="CI34" s="93"/>
      <c r="CJ34" s="93"/>
      <c r="CK34" s="93"/>
      <c r="CL34" s="93"/>
      <c r="CM34" s="94"/>
      <c r="CN34" s="104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7"/>
    </row>
    <row r="35" spans="1:108" s="6" customFormat="1" ht="15" customHeight="1">
      <c r="A35" s="85" t="s">
        <v>71</v>
      </c>
      <c r="B35" s="86"/>
      <c r="C35" s="86"/>
      <c r="D35" s="86"/>
      <c r="E35" s="86"/>
      <c r="F35" s="86"/>
      <c r="G35" s="86"/>
      <c r="H35" s="86"/>
      <c r="I35" s="87"/>
      <c r="J35" s="5"/>
      <c r="K35" s="88" t="s">
        <v>72</v>
      </c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7"/>
      <c r="BI35" s="59" t="s">
        <v>41</v>
      </c>
      <c r="BJ35" s="60"/>
      <c r="BK35" s="60"/>
      <c r="BL35" s="60"/>
      <c r="BM35" s="60"/>
      <c r="BN35" s="60"/>
      <c r="BO35" s="60"/>
      <c r="BP35" s="60"/>
      <c r="BQ35" s="60"/>
      <c r="BR35" s="60"/>
      <c r="BS35" s="61"/>
      <c r="BT35" s="92">
        <f>'[1]Смета за 2018 для УТ'!$D$58</f>
        <v>56212.557073347198</v>
      </c>
      <c r="BU35" s="93"/>
      <c r="BV35" s="93"/>
      <c r="BW35" s="93"/>
      <c r="BX35" s="93"/>
      <c r="BY35" s="93"/>
      <c r="BZ35" s="93"/>
      <c r="CA35" s="93"/>
      <c r="CB35" s="93"/>
      <c r="CC35" s="94"/>
      <c r="CD35" s="92">
        <f>'[1]Смета за 2018 для УТ'!$F$58</f>
        <v>55123.296244919999</v>
      </c>
      <c r="CE35" s="93"/>
      <c r="CF35" s="93"/>
      <c r="CG35" s="93"/>
      <c r="CH35" s="93"/>
      <c r="CI35" s="93"/>
      <c r="CJ35" s="93"/>
      <c r="CK35" s="93"/>
      <c r="CL35" s="93"/>
      <c r="CM35" s="94"/>
      <c r="CN35" s="104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7"/>
    </row>
    <row r="36" spans="1:108" s="6" customFormat="1" ht="45" customHeight="1">
      <c r="A36" s="85" t="s">
        <v>73</v>
      </c>
      <c r="B36" s="86"/>
      <c r="C36" s="86"/>
      <c r="D36" s="86"/>
      <c r="E36" s="86"/>
      <c r="F36" s="86"/>
      <c r="G36" s="86"/>
      <c r="H36" s="86"/>
      <c r="I36" s="87"/>
      <c r="J36" s="5"/>
      <c r="K36" s="88" t="s">
        <v>74</v>
      </c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7"/>
      <c r="BI36" s="59" t="s">
        <v>41</v>
      </c>
      <c r="BJ36" s="60"/>
      <c r="BK36" s="60"/>
      <c r="BL36" s="60"/>
      <c r="BM36" s="60"/>
      <c r="BN36" s="60"/>
      <c r="BO36" s="60"/>
      <c r="BP36" s="60"/>
      <c r="BQ36" s="60"/>
      <c r="BR36" s="60"/>
      <c r="BS36" s="61"/>
      <c r="BT36" s="92">
        <v>0</v>
      </c>
      <c r="BU36" s="93"/>
      <c r="BV36" s="93"/>
      <c r="BW36" s="93"/>
      <c r="BX36" s="93"/>
      <c r="BY36" s="93"/>
      <c r="BZ36" s="93"/>
      <c r="CA36" s="93"/>
      <c r="CB36" s="93"/>
      <c r="CC36" s="94"/>
      <c r="CD36" s="92">
        <v>0</v>
      </c>
      <c r="CE36" s="93"/>
      <c r="CF36" s="93"/>
      <c r="CG36" s="93"/>
      <c r="CH36" s="93"/>
      <c r="CI36" s="93"/>
      <c r="CJ36" s="93"/>
      <c r="CK36" s="93"/>
      <c r="CL36" s="93"/>
      <c r="CM36" s="94"/>
      <c r="CN36" s="104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7"/>
    </row>
    <row r="37" spans="1:108" s="6" customFormat="1" ht="15" customHeight="1">
      <c r="A37" s="85" t="s">
        <v>75</v>
      </c>
      <c r="B37" s="86"/>
      <c r="C37" s="86"/>
      <c r="D37" s="86"/>
      <c r="E37" s="86"/>
      <c r="F37" s="86"/>
      <c r="G37" s="86"/>
      <c r="H37" s="86"/>
      <c r="I37" s="87"/>
      <c r="J37" s="5"/>
      <c r="K37" s="88" t="s">
        <v>76</v>
      </c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7"/>
      <c r="BI37" s="59" t="s">
        <v>41</v>
      </c>
      <c r="BJ37" s="60"/>
      <c r="BK37" s="60"/>
      <c r="BL37" s="60"/>
      <c r="BM37" s="60"/>
      <c r="BN37" s="60"/>
      <c r="BO37" s="60"/>
      <c r="BP37" s="60"/>
      <c r="BQ37" s="60"/>
      <c r="BR37" s="60"/>
      <c r="BS37" s="61"/>
      <c r="BT37" s="92">
        <f>'[1]Смета за 2018 для УТ'!$D$63</f>
        <v>136814.3554</v>
      </c>
      <c r="BU37" s="93"/>
      <c r="BV37" s="93"/>
      <c r="BW37" s="93"/>
      <c r="BX37" s="93"/>
      <c r="BY37" s="93"/>
      <c r="BZ37" s="93"/>
      <c r="CA37" s="93"/>
      <c r="CB37" s="93"/>
      <c r="CC37" s="94"/>
      <c r="CD37" s="92">
        <f>'[1]Смета за 2018 для УТ'!$F$63</f>
        <v>153249.09828000001</v>
      </c>
      <c r="CE37" s="93"/>
      <c r="CF37" s="93"/>
      <c r="CG37" s="93"/>
      <c r="CH37" s="93"/>
      <c r="CI37" s="93"/>
      <c r="CJ37" s="93"/>
      <c r="CK37" s="93"/>
      <c r="CL37" s="93"/>
      <c r="CM37" s="94"/>
      <c r="CN37" s="104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7"/>
    </row>
    <row r="38" spans="1:108" s="6" customFormat="1" ht="15" customHeight="1">
      <c r="A38" s="85" t="s">
        <v>77</v>
      </c>
      <c r="B38" s="86"/>
      <c r="C38" s="86"/>
      <c r="D38" s="86"/>
      <c r="E38" s="86"/>
      <c r="F38" s="86"/>
      <c r="G38" s="86"/>
      <c r="H38" s="86"/>
      <c r="I38" s="87"/>
      <c r="J38" s="5"/>
      <c r="K38" s="88" t="s">
        <v>78</v>
      </c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7"/>
      <c r="BI38" s="59" t="s">
        <v>41</v>
      </c>
      <c r="BJ38" s="60"/>
      <c r="BK38" s="60"/>
      <c r="BL38" s="60"/>
      <c r="BM38" s="60"/>
      <c r="BN38" s="60"/>
      <c r="BO38" s="60"/>
      <c r="BP38" s="60"/>
      <c r="BQ38" s="60"/>
      <c r="BR38" s="60"/>
      <c r="BS38" s="61"/>
      <c r="BT38" s="92">
        <f>'[1]Смета за 2018 для УТ'!$D$64</f>
        <v>60785</v>
      </c>
      <c r="BU38" s="93"/>
      <c r="BV38" s="93"/>
      <c r="BW38" s="93"/>
      <c r="BX38" s="93"/>
      <c r="BY38" s="93"/>
      <c r="BZ38" s="93"/>
      <c r="CA38" s="93"/>
      <c r="CB38" s="93"/>
      <c r="CC38" s="94"/>
      <c r="CD38" s="92">
        <f>'[1]Смета за 2018 для УТ'!$F$64</f>
        <v>57514.59</v>
      </c>
      <c r="CE38" s="93"/>
      <c r="CF38" s="93"/>
      <c r="CG38" s="93"/>
      <c r="CH38" s="93"/>
      <c r="CI38" s="93"/>
      <c r="CJ38" s="93"/>
      <c r="CK38" s="93"/>
      <c r="CL38" s="93"/>
      <c r="CM38" s="94"/>
      <c r="CN38" s="104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7"/>
    </row>
    <row r="39" spans="1:108" s="6" customFormat="1" ht="15" customHeight="1">
      <c r="A39" s="85" t="s">
        <v>79</v>
      </c>
      <c r="B39" s="86"/>
      <c r="C39" s="86"/>
      <c r="D39" s="86"/>
      <c r="E39" s="86"/>
      <c r="F39" s="86"/>
      <c r="G39" s="86"/>
      <c r="H39" s="86"/>
      <c r="I39" s="87"/>
      <c r="J39" s="5"/>
      <c r="K39" s="88" t="s">
        <v>80</v>
      </c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7"/>
      <c r="BI39" s="59" t="s">
        <v>41</v>
      </c>
      <c r="BJ39" s="60"/>
      <c r="BK39" s="60"/>
      <c r="BL39" s="60"/>
      <c r="BM39" s="60"/>
      <c r="BN39" s="60"/>
      <c r="BO39" s="60"/>
      <c r="BP39" s="60"/>
      <c r="BQ39" s="60"/>
      <c r="BR39" s="60"/>
      <c r="BS39" s="61"/>
      <c r="BT39" s="92">
        <f>'[1]Смета за 2018 для УТ'!$D$62</f>
        <v>21156</v>
      </c>
      <c r="BU39" s="93"/>
      <c r="BV39" s="93"/>
      <c r="BW39" s="93"/>
      <c r="BX39" s="93"/>
      <c r="BY39" s="93"/>
      <c r="BZ39" s="93"/>
      <c r="CA39" s="93"/>
      <c r="CB39" s="93"/>
      <c r="CC39" s="94"/>
      <c r="CD39" s="92">
        <f>'[1]Смета за 2018 для УТ'!$F$62+'[1]Смета за 2018 для УТ'!$K$62</f>
        <v>30634.486059463408</v>
      </c>
      <c r="CE39" s="93"/>
      <c r="CF39" s="93"/>
      <c r="CG39" s="93"/>
      <c r="CH39" s="93"/>
      <c r="CI39" s="93"/>
      <c r="CJ39" s="93"/>
      <c r="CK39" s="93"/>
      <c r="CL39" s="93"/>
      <c r="CM39" s="94"/>
      <c r="CN39" s="104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7"/>
    </row>
    <row r="40" spans="1:108" s="6" customFormat="1" ht="15" customHeight="1">
      <c r="A40" s="85" t="s">
        <v>81</v>
      </c>
      <c r="B40" s="86"/>
      <c r="C40" s="86"/>
      <c r="D40" s="86"/>
      <c r="E40" s="86"/>
      <c r="F40" s="86"/>
      <c r="G40" s="86"/>
      <c r="H40" s="86"/>
      <c r="I40" s="87"/>
      <c r="J40" s="5"/>
      <c r="K40" s="88" t="s">
        <v>82</v>
      </c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7"/>
      <c r="BI40" s="59" t="s">
        <v>41</v>
      </c>
      <c r="BJ40" s="60"/>
      <c r="BK40" s="60"/>
      <c r="BL40" s="60"/>
      <c r="BM40" s="60"/>
      <c r="BN40" s="60"/>
      <c r="BO40" s="60"/>
      <c r="BP40" s="60"/>
      <c r="BQ40" s="60"/>
      <c r="BR40" s="60"/>
      <c r="BS40" s="61"/>
      <c r="BT40" s="92">
        <f>'[1]Смета за 2018 для УТ'!$D$52</f>
        <v>25822.662329999999</v>
      </c>
      <c r="BU40" s="93"/>
      <c r="BV40" s="93"/>
      <c r="BW40" s="93"/>
      <c r="BX40" s="93"/>
      <c r="BY40" s="93"/>
      <c r="BZ40" s="93"/>
      <c r="CA40" s="93"/>
      <c r="CB40" s="93"/>
      <c r="CC40" s="94"/>
      <c r="CD40" s="92">
        <f>'[1]Смета за 2018 для УТ'!$F$52</f>
        <v>28503.000629999999</v>
      </c>
      <c r="CE40" s="93"/>
      <c r="CF40" s="93"/>
      <c r="CG40" s="93"/>
      <c r="CH40" s="93"/>
      <c r="CI40" s="93"/>
      <c r="CJ40" s="93"/>
      <c r="CK40" s="93"/>
      <c r="CL40" s="93"/>
      <c r="CM40" s="94"/>
      <c r="CN40" s="104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7"/>
    </row>
    <row r="41" spans="1:108" s="6" customFormat="1" ht="51" customHeight="1">
      <c r="A41" s="85" t="s">
        <v>83</v>
      </c>
      <c r="B41" s="86"/>
      <c r="C41" s="86"/>
      <c r="D41" s="86"/>
      <c r="E41" s="86"/>
      <c r="F41" s="86"/>
      <c r="G41" s="86"/>
      <c r="H41" s="86"/>
      <c r="I41" s="87"/>
      <c r="J41" s="5"/>
      <c r="K41" s="88" t="s">
        <v>84</v>
      </c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7"/>
      <c r="BI41" s="59" t="s">
        <v>41</v>
      </c>
      <c r="BJ41" s="60"/>
      <c r="BK41" s="60"/>
      <c r="BL41" s="60"/>
      <c r="BM41" s="60"/>
      <c r="BN41" s="60"/>
      <c r="BO41" s="60"/>
      <c r="BP41" s="60"/>
      <c r="BQ41" s="60"/>
      <c r="BR41" s="60"/>
      <c r="BS41" s="61"/>
      <c r="BT41" s="92">
        <f>'[1]Смета за 2018 для УТ'!$D$66</f>
        <v>21045.810000000005</v>
      </c>
      <c r="BU41" s="93"/>
      <c r="BV41" s="93"/>
      <c r="BW41" s="93"/>
      <c r="BX41" s="93"/>
      <c r="BY41" s="93"/>
      <c r="BZ41" s="93"/>
      <c r="CA41" s="93"/>
      <c r="CB41" s="93"/>
      <c r="CC41" s="94"/>
      <c r="CD41" s="92">
        <f>('[2]Льготы до 15'!$J$714+'[2]Льготы до 150'!$L$99)/-1000</f>
        <v>28776.121479999998</v>
      </c>
      <c r="CE41" s="93"/>
      <c r="CF41" s="93"/>
      <c r="CG41" s="93"/>
      <c r="CH41" s="93"/>
      <c r="CI41" s="93"/>
      <c r="CJ41" s="93"/>
      <c r="CK41" s="93"/>
      <c r="CL41" s="93"/>
      <c r="CM41" s="94"/>
      <c r="CN41" s="104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7"/>
    </row>
    <row r="42" spans="1:108" s="6" customFormat="1" ht="30" customHeight="1">
      <c r="A42" s="85" t="s">
        <v>85</v>
      </c>
      <c r="B42" s="86"/>
      <c r="C42" s="86"/>
      <c r="D42" s="86"/>
      <c r="E42" s="86"/>
      <c r="F42" s="86"/>
      <c r="G42" s="86"/>
      <c r="H42" s="86"/>
      <c r="I42" s="87"/>
      <c r="J42" s="5"/>
      <c r="K42" s="88" t="s">
        <v>86</v>
      </c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7"/>
      <c r="BI42" s="59" t="s">
        <v>87</v>
      </c>
      <c r="BJ42" s="60"/>
      <c r="BK42" s="60"/>
      <c r="BL42" s="60"/>
      <c r="BM42" s="60"/>
      <c r="BN42" s="60"/>
      <c r="BO42" s="60"/>
      <c r="BP42" s="60"/>
      <c r="BQ42" s="60"/>
      <c r="BR42" s="60"/>
      <c r="BS42" s="61"/>
      <c r="BT42" s="92"/>
      <c r="BU42" s="93"/>
      <c r="BV42" s="93"/>
      <c r="BW42" s="93"/>
      <c r="BX42" s="93"/>
      <c r="BY42" s="93"/>
      <c r="BZ42" s="93"/>
      <c r="CA42" s="93"/>
      <c r="CB42" s="93"/>
      <c r="CC42" s="94"/>
      <c r="CD42" s="105">
        <v>676</v>
      </c>
      <c r="CE42" s="106"/>
      <c r="CF42" s="106"/>
      <c r="CG42" s="106"/>
      <c r="CH42" s="106"/>
      <c r="CI42" s="106"/>
      <c r="CJ42" s="106"/>
      <c r="CK42" s="106"/>
      <c r="CL42" s="106"/>
      <c r="CM42" s="107"/>
      <c r="CN42" s="104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7"/>
    </row>
    <row r="43" spans="1:108" s="6" customFormat="1" ht="76.5" customHeight="1">
      <c r="A43" s="85" t="s">
        <v>88</v>
      </c>
      <c r="B43" s="86"/>
      <c r="C43" s="86"/>
      <c r="D43" s="86"/>
      <c r="E43" s="86"/>
      <c r="F43" s="86"/>
      <c r="G43" s="86"/>
      <c r="H43" s="86"/>
      <c r="I43" s="87"/>
      <c r="J43" s="5"/>
      <c r="K43" s="88" t="s">
        <v>89</v>
      </c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7"/>
      <c r="BI43" s="59" t="s">
        <v>41</v>
      </c>
      <c r="BJ43" s="60"/>
      <c r="BK43" s="60"/>
      <c r="BL43" s="60"/>
      <c r="BM43" s="60"/>
      <c r="BN43" s="60"/>
      <c r="BO43" s="60"/>
      <c r="BP43" s="60"/>
      <c r="BQ43" s="60"/>
      <c r="BR43" s="60"/>
      <c r="BS43" s="61"/>
      <c r="BT43" s="92">
        <v>0</v>
      </c>
      <c r="BU43" s="93"/>
      <c r="BV43" s="93"/>
      <c r="BW43" s="93"/>
      <c r="BX43" s="93"/>
      <c r="BY43" s="93"/>
      <c r="BZ43" s="93"/>
      <c r="CA43" s="93"/>
      <c r="CB43" s="93"/>
      <c r="CC43" s="94"/>
      <c r="CD43" s="92">
        <v>0</v>
      </c>
      <c r="CE43" s="93"/>
      <c r="CF43" s="93"/>
      <c r="CG43" s="93"/>
      <c r="CH43" s="93"/>
      <c r="CI43" s="93"/>
      <c r="CJ43" s="93"/>
      <c r="CK43" s="93"/>
      <c r="CL43" s="93"/>
      <c r="CM43" s="94"/>
      <c r="CN43" s="104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7"/>
    </row>
    <row r="44" spans="1:108" s="6" customFormat="1" ht="26.25" customHeight="1">
      <c r="A44" s="85" t="s">
        <v>90</v>
      </c>
      <c r="B44" s="86"/>
      <c r="C44" s="86"/>
      <c r="D44" s="86"/>
      <c r="E44" s="86"/>
      <c r="F44" s="86"/>
      <c r="G44" s="86"/>
      <c r="H44" s="86"/>
      <c r="I44" s="87"/>
      <c r="J44" s="5"/>
      <c r="K44" s="88" t="s">
        <v>91</v>
      </c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7"/>
      <c r="BI44" s="59" t="s">
        <v>41</v>
      </c>
      <c r="BJ44" s="60"/>
      <c r="BK44" s="60"/>
      <c r="BL44" s="60"/>
      <c r="BM44" s="60"/>
      <c r="BN44" s="60"/>
      <c r="BO44" s="60"/>
      <c r="BP44" s="60"/>
      <c r="BQ44" s="60"/>
      <c r="BR44" s="60"/>
      <c r="BS44" s="61"/>
      <c r="BT44" s="92">
        <f>'[1]Смета за 2018 для УТ'!$D$50+'[1]Смета за 2018 для УТ'!$D$60</f>
        <v>4662.3098</v>
      </c>
      <c r="BU44" s="93"/>
      <c r="BV44" s="93"/>
      <c r="BW44" s="93"/>
      <c r="BX44" s="93"/>
      <c r="BY44" s="93"/>
      <c r="BZ44" s="93"/>
      <c r="CA44" s="93"/>
      <c r="CB44" s="93"/>
      <c r="CC44" s="94"/>
      <c r="CD44" s="92">
        <f>'[1]Смета за 2018 для УТ'!$F$50+'[1]Смета за 2018 для УТ'!$F$60</f>
        <v>4185.6730600000001</v>
      </c>
      <c r="CE44" s="93"/>
      <c r="CF44" s="93"/>
      <c r="CG44" s="93"/>
      <c r="CH44" s="93"/>
      <c r="CI44" s="93"/>
      <c r="CJ44" s="93"/>
      <c r="CK44" s="93"/>
      <c r="CL44" s="93"/>
      <c r="CM44" s="94"/>
      <c r="CN44" s="104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7"/>
    </row>
    <row r="45" spans="1:108" s="6" customFormat="1" ht="38.25" customHeight="1">
      <c r="A45" s="85" t="s">
        <v>92</v>
      </c>
      <c r="B45" s="86"/>
      <c r="C45" s="86"/>
      <c r="D45" s="86"/>
      <c r="E45" s="86"/>
      <c r="F45" s="86"/>
      <c r="G45" s="86"/>
      <c r="H45" s="86"/>
      <c r="I45" s="87"/>
      <c r="J45" s="5"/>
      <c r="K45" s="88" t="s">
        <v>93</v>
      </c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7"/>
      <c r="BI45" s="59" t="s">
        <v>41</v>
      </c>
      <c r="BJ45" s="60"/>
      <c r="BK45" s="60"/>
      <c r="BL45" s="60"/>
      <c r="BM45" s="60"/>
      <c r="BN45" s="60"/>
      <c r="BO45" s="60"/>
      <c r="BP45" s="60"/>
      <c r="BQ45" s="60"/>
      <c r="BR45" s="60"/>
      <c r="BS45" s="61"/>
      <c r="BT45" s="108">
        <f>'[1]Смета за 2018 для УТ'!$D$65</f>
        <v>-28859.194480000002</v>
      </c>
      <c r="BU45" s="109"/>
      <c r="BV45" s="109"/>
      <c r="BW45" s="109"/>
      <c r="BX45" s="109"/>
      <c r="BY45" s="109"/>
      <c r="BZ45" s="109"/>
      <c r="CA45" s="109"/>
      <c r="CB45" s="109"/>
      <c r="CC45" s="110"/>
      <c r="CD45" s="108"/>
      <c r="CE45" s="109"/>
      <c r="CF45" s="109"/>
      <c r="CG45" s="109"/>
      <c r="CH45" s="109"/>
      <c r="CI45" s="109"/>
      <c r="CJ45" s="109"/>
      <c r="CK45" s="109"/>
      <c r="CL45" s="109"/>
      <c r="CM45" s="110"/>
      <c r="CN45" s="111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3"/>
    </row>
    <row r="46" spans="1:108" s="6" customFormat="1" ht="30" customHeight="1">
      <c r="A46" s="85" t="s">
        <v>94</v>
      </c>
      <c r="B46" s="86"/>
      <c r="C46" s="86"/>
      <c r="D46" s="86"/>
      <c r="E46" s="86"/>
      <c r="F46" s="86"/>
      <c r="G46" s="86"/>
      <c r="H46" s="86"/>
      <c r="I46" s="87"/>
      <c r="J46" s="5"/>
      <c r="K46" s="88" t="s">
        <v>95</v>
      </c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7"/>
      <c r="BI46" s="59" t="s">
        <v>41</v>
      </c>
      <c r="BJ46" s="60"/>
      <c r="BK46" s="60"/>
      <c r="BL46" s="60"/>
      <c r="BM46" s="60"/>
      <c r="BN46" s="60"/>
      <c r="BO46" s="60"/>
      <c r="BP46" s="60"/>
      <c r="BQ46" s="60"/>
      <c r="BR46" s="60"/>
      <c r="BS46" s="61"/>
      <c r="BT46" s="108">
        <f>BT22</f>
        <v>16155.47</v>
      </c>
      <c r="BU46" s="109"/>
      <c r="BV46" s="109"/>
      <c r="BW46" s="109"/>
      <c r="BX46" s="109"/>
      <c r="BY46" s="109"/>
      <c r="BZ46" s="109"/>
      <c r="CA46" s="109"/>
      <c r="CB46" s="109"/>
      <c r="CC46" s="110"/>
      <c r="CD46" s="108">
        <f>CD22</f>
        <v>17955.344799999999</v>
      </c>
      <c r="CE46" s="109"/>
      <c r="CF46" s="109"/>
      <c r="CG46" s="109"/>
      <c r="CH46" s="109"/>
      <c r="CI46" s="109"/>
      <c r="CJ46" s="109"/>
      <c r="CK46" s="109"/>
      <c r="CL46" s="109"/>
      <c r="CM46" s="110"/>
      <c r="CN46" s="104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7"/>
    </row>
    <row r="47" spans="1:108" s="6" customFormat="1" ht="34.5" customHeight="1">
      <c r="A47" s="85" t="s">
        <v>96</v>
      </c>
      <c r="B47" s="86"/>
      <c r="C47" s="86"/>
      <c r="D47" s="86"/>
      <c r="E47" s="86"/>
      <c r="F47" s="86"/>
      <c r="G47" s="86"/>
      <c r="H47" s="86"/>
      <c r="I47" s="87"/>
      <c r="J47" s="5"/>
      <c r="K47" s="88" t="s">
        <v>97</v>
      </c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7"/>
      <c r="BI47" s="59" t="s">
        <v>41</v>
      </c>
      <c r="BJ47" s="60"/>
      <c r="BK47" s="60"/>
      <c r="BL47" s="60"/>
      <c r="BM47" s="60"/>
      <c r="BN47" s="60"/>
      <c r="BO47" s="60"/>
      <c r="BP47" s="60"/>
      <c r="BQ47" s="60"/>
      <c r="BR47" s="60"/>
      <c r="BS47" s="61"/>
      <c r="BT47" s="92">
        <f>'[1]Смета за 2018 для УТ'!$D$75</f>
        <v>277854.55</v>
      </c>
      <c r="BU47" s="93"/>
      <c r="BV47" s="93"/>
      <c r="BW47" s="93"/>
      <c r="BX47" s="93"/>
      <c r="BY47" s="93"/>
      <c r="BZ47" s="93"/>
      <c r="CA47" s="93"/>
      <c r="CB47" s="93"/>
      <c r="CC47" s="94"/>
      <c r="CD47" s="92">
        <f>'[1]Смета за 2018 для УТ'!$F$75</f>
        <v>266169.82968999998</v>
      </c>
      <c r="CE47" s="93"/>
      <c r="CF47" s="93"/>
      <c r="CG47" s="93"/>
      <c r="CH47" s="93"/>
      <c r="CI47" s="93"/>
      <c r="CJ47" s="93"/>
      <c r="CK47" s="93"/>
      <c r="CL47" s="93"/>
      <c r="CM47" s="94"/>
      <c r="CN47" s="104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7"/>
    </row>
    <row r="48" spans="1:108" s="6" customFormat="1" ht="27.75" customHeight="1">
      <c r="A48" s="85" t="s">
        <v>42</v>
      </c>
      <c r="B48" s="86"/>
      <c r="C48" s="86"/>
      <c r="D48" s="86"/>
      <c r="E48" s="86"/>
      <c r="F48" s="86"/>
      <c r="G48" s="86"/>
      <c r="H48" s="86"/>
      <c r="I48" s="87"/>
      <c r="J48" s="5"/>
      <c r="K48" s="88" t="s">
        <v>98</v>
      </c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7"/>
      <c r="BI48" s="59" t="s">
        <v>99</v>
      </c>
      <c r="BJ48" s="60"/>
      <c r="BK48" s="60"/>
      <c r="BL48" s="60"/>
      <c r="BM48" s="60"/>
      <c r="BN48" s="60"/>
      <c r="BO48" s="60"/>
      <c r="BP48" s="60"/>
      <c r="BQ48" s="60"/>
      <c r="BR48" s="60"/>
      <c r="BS48" s="61"/>
      <c r="BT48" s="92">
        <f>'[3]5 Потери 11,81%'!$V$11*1000</f>
        <v>109822.54999999999</v>
      </c>
      <c r="BU48" s="93"/>
      <c r="BV48" s="93"/>
      <c r="BW48" s="93"/>
      <c r="BX48" s="93"/>
      <c r="BY48" s="93"/>
      <c r="BZ48" s="93"/>
      <c r="CA48" s="93"/>
      <c r="CB48" s="93"/>
      <c r="CC48" s="94"/>
      <c r="CD48" s="92">
        <f>'[3]5 Потери 11,81%'!$X$11*1000</f>
        <v>107037.379</v>
      </c>
      <c r="CE48" s="93"/>
      <c r="CF48" s="93"/>
      <c r="CG48" s="93"/>
      <c r="CH48" s="93"/>
      <c r="CI48" s="93"/>
      <c r="CJ48" s="93"/>
      <c r="CK48" s="93"/>
      <c r="CL48" s="93"/>
      <c r="CM48" s="94"/>
      <c r="CN48" s="104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7"/>
    </row>
    <row r="49" spans="1:108" s="6" customFormat="1" ht="53.25" customHeight="1">
      <c r="A49" s="85" t="s">
        <v>65</v>
      </c>
      <c r="B49" s="86"/>
      <c r="C49" s="86"/>
      <c r="D49" s="86"/>
      <c r="E49" s="86"/>
      <c r="F49" s="86"/>
      <c r="G49" s="86"/>
      <c r="H49" s="86"/>
      <c r="I49" s="87"/>
      <c r="J49" s="5"/>
      <c r="K49" s="88" t="s">
        <v>100</v>
      </c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7"/>
      <c r="BI49" s="59" t="s">
        <v>41</v>
      </c>
      <c r="BJ49" s="60"/>
      <c r="BK49" s="60"/>
      <c r="BL49" s="60"/>
      <c r="BM49" s="60"/>
      <c r="BN49" s="60"/>
      <c r="BO49" s="60"/>
      <c r="BP49" s="60"/>
      <c r="BQ49" s="60"/>
      <c r="BR49" s="60"/>
      <c r="BS49" s="61"/>
      <c r="BT49" s="114">
        <f>BT47/BT48</f>
        <v>2.5300318559348698</v>
      </c>
      <c r="BU49" s="115"/>
      <c r="BV49" s="115"/>
      <c r="BW49" s="115"/>
      <c r="BX49" s="115"/>
      <c r="BY49" s="115"/>
      <c r="BZ49" s="115"/>
      <c r="CA49" s="115"/>
      <c r="CB49" s="115"/>
      <c r="CC49" s="116"/>
      <c r="CD49" s="114">
        <f>CD47/CD48</f>
        <v>2.4866998068964299</v>
      </c>
      <c r="CE49" s="115"/>
      <c r="CF49" s="115"/>
      <c r="CG49" s="115"/>
      <c r="CH49" s="115"/>
      <c r="CI49" s="115"/>
      <c r="CJ49" s="115"/>
      <c r="CK49" s="115"/>
      <c r="CL49" s="115"/>
      <c r="CM49" s="116"/>
      <c r="CN49" s="104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7"/>
    </row>
    <row r="50" spans="1:108" s="6" customFormat="1" ht="38.25" customHeight="1">
      <c r="A50" s="85" t="s">
        <v>101</v>
      </c>
      <c r="B50" s="86"/>
      <c r="C50" s="86"/>
      <c r="D50" s="86"/>
      <c r="E50" s="86"/>
      <c r="F50" s="86"/>
      <c r="G50" s="86"/>
      <c r="H50" s="86"/>
      <c r="I50" s="87"/>
      <c r="J50" s="5"/>
      <c r="K50" s="88" t="s">
        <v>102</v>
      </c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7"/>
      <c r="BI50" s="59" t="s">
        <v>38</v>
      </c>
      <c r="BJ50" s="60"/>
      <c r="BK50" s="60"/>
      <c r="BL50" s="60"/>
      <c r="BM50" s="60"/>
      <c r="BN50" s="60"/>
      <c r="BO50" s="60"/>
      <c r="BP50" s="60"/>
      <c r="BQ50" s="60"/>
      <c r="BR50" s="60"/>
      <c r="BS50" s="61"/>
      <c r="BT50" s="59" t="s">
        <v>38</v>
      </c>
      <c r="BU50" s="60"/>
      <c r="BV50" s="60"/>
      <c r="BW50" s="60"/>
      <c r="BX50" s="60"/>
      <c r="BY50" s="60"/>
      <c r="BZ50" s="60"/>
      <c r="CA50" s="60"/>
      <c r="CB50" s="60"/>
      <c r="CC50" s="61"/>
      <c r="CD50" s="59" t="s">
        <v>38</v>
      </c>
      <c r="CE50" s="60"/>
      <c r="CF50" s="60"/>
      <c r="CG50" s="60"/>
      <c r="CH50" s="60"/>
      <c r="CI50" s="60"/>
      <c r="CJ50" s="60"/>
      <c r="CK50" s="60"/>
      <c r="CL50" s="60"/>
      <c r="CM50" s="61"/>
      <c r="CN50" s="89" t="s">
        <v>38</v>
      </c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1"/>
    </row>
    <row r="51" spans="1:108" s="6" customFormat="1" ht="30" customHeight="1">
      <c r="A51" s="85" t="s">
        <v>39</v>
      </c>
      <c r="B51" s="86"/>
      <c r="C51" s="86"/>
      <c r="D51" s="86"/>
      <c r="E51" s="86"/>
      <c r="F51" s="86"/>
      <c r="G51" s="86"/>
      <c r="H51" s="86"/>
      <c r="I51" s="87"/>
      <c r="J51" s="5"/>
      <c r="K51" s="88" t="s">
        <v>103</v>
      </c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7"/>
      <c r="BI51" s="59" t="s">
        <v>104</v>
      </c>
      <c r="BJ51" s="60"/>
      <c r="BK51" s="60"/>
      <c r="BL51" s="60"/>
      <c r="BM51" s="60"/>
      <c r="BN51" s="60"/>
      <c r="BO51" s="60"/>
      <c r="BP51" s="60"/>
      <c r="BQ51" s="60"/>
      <c r="BR51" s="60"/>
      <c r="BS51" s="61"/>
      <c r="BT51" s="59"/>
      <c r="BU51" s="60"/>
      <c r="BV51" s="60"/>
      <c r="BW51" s="60"/>
      <c r="BX51" s="60"/>
      <c r="BY51" s="60"/>
      <c r="BZ51" s="60"/>
      <c r="CA51" s="60"/>
      <c r="CB51" s="60"/>
      <c r="CC51" s="61"/>
      <c r="CD51" s="123">
        <v>88388</v>
      </c>
      <c r="CE51" s="124"/>
      <c r="CF51" s="124"/>
      <c r="CG51" s="124"/>
      <c r="CH51" s="124"/>
      <c r="CI51" s="124"/>
      <c r="CJ51" s="124"/>
      <c r="CK51" s="124"/>
      <c r="CL51" s="124"/>
      <c r="CM51" s="125"/>
      <c r="CN51" s="120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2"/>
    </row>
    <row r="52" spans="1:108" s="6" customFormat="1" ht="15" customHeight="1">
      <c r="A52" s="85" t="s">
        <v>105</v>
      </c>
      <c r="B52" s="86"/>
      <c r="C52" s="86"/>
      <c r="D52" s="86"/>
      <c r="E52" s="86"/>
      <c r="F52" s="86"/>
      <c r="G52" s="86"/>
      <c r="H52" s="86"/>
      <c r="I52" s="87"/>
      <c r="J52" s="5"/>
      <c r="K52" s="88" t="s">
        <v>106</v>
      </c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7"/>
      <c r="BI52" s="59" t="s">
        <v>107</v>
      </c>
      <c r="BJ52" s="60"/>
      <c r="BK52" s="60"/>
      <c r="BL52" s="60"/>
      <c r="BM52" s="60"/>
      <c r="BN52" s="60"/>
      <c r="BO52" s="60"/>
      <c r="BP52" s="60"/>
      <c r="BQ52" s="60"/>
      <c r="BR52" s="60"/>
      <c r="BS52" s="61"/>
      <c r="BT52" s="59"/>
      <c r="BU52" s="60"/>
      <c r="BV52" s="60"/>
      <c r="BW52" s="60"/>
      <c r="BX52" s="60"/>
      <c r="BY52" s="60"/>
      <c r="BZ52" s="60"/>
      <c r="CA52" s="60"/>
      <c r="CB52" s="60"/>
      <c r="CC52" s="61"/>
      <c r="CD52" s="117">
        <v>640.50300000000004</v>
      </c>
      <c r="CE52" s="118"/>
      <c r="CF52" s="118"/>
      <c r="CG52" s="118"/>
      <c r="CH52" s="118"/>
      <c r="CI52" s="118"/>
      <c r="CJ52" s="118"/>
      <c r="CK52" s="118"/>
      <c r="CL52" s="118"/>
      <c r="CM52" s="119"/>
      <c r="CN52" s="120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2"/>
    </row>
    <row r="53" spans="1:108" s="6" customFormat="1" ht="30" hidden="1" customHeight="1">
      <c r="A53" s="85" t="s">
        <v>108</v>
      </c>
      <c r="B53" s="86"/>
      <c r="C53" s="86"/>
      <c r="D53" s="86"/>
      <c r="E53" s="86"/>
      <c r="F53" s="86"/>
      <c r="G53" s="86"/>
      <c r="H53" s="86"/>
      <c r="I53" s="87"/>
      <c r="J53" s="5"/>
      <c r="K53" s="88" t="s">
        <v>109</v>
      </c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7"/>
      <c r="BI53" s="59" t="s">
        <v>107</v>
      </c>
      <c r="BJ53" s="60"/>
      <c r="BK53" s="60"/>
      <c r="BL53" s="60"/>
      <c r="BM53" s="60"/>
      <c r="BN53" s="60"/>
      <c r="BO53" s="60"/>
      <c r="BP53" s="60"/>
      <c r="BQ53" s="60"/>
      <c r="BR53" s="60"/>
      <c r="BS53" s="61"/>
      <c r="BT53" s="59"/>
      <c r="BU53" s="60"/>
      <c r="BV53" s="60"/>
      <c r="BW53" s="60"/>
      <c r="BX53" s="60"/>
      <c r="BY53" s="60"/>
      <c r="BZ53" s="60"/>
      <c r="CA53" s="60"/>
      <c r="CB53" s="60"/>
      <c r="CC53" s="61"/>
      <c r="CD53" s="126">
        <v>512.19899999999996</v>
      </c>
      <c r="CE53" s="127"/>
      <c r="CF53" s="127"/>
      <c r="CG53" s="127"/>
      <c r="CH53" s="127"/>
      <c r="CI53" s="127"/>
      <c r="CJ53" s="127"/>
      <c r="CK53" s="127"/>
      <c r="CL53" s="127"/>
      <c r="CM53" s="128"/>
      <c r="CN53" s="120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2"/>
    </row>
    <row r="54" spans="1:108" s="6" customFormat="1" ht="30" customHeight="1">
      <c r="A54" s="85" t="s">
        <v>110</v>
      </c>
      <c r="B54" s="86"/>
      <c r="C54" s="86"/>
      <c r="D54" s="86"/>
      <c r="E54" s="86"/>
      <c r="F54" s="86"/>
      <c r="G54" s="86"/>
      <c r="H54" s="86"/>
      <c r="I54" s="87"/>
      <c r="J54" s="5"/>
      <c r="K54" s="88" t="s">
        <v>111</v>
      </c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7"/>
      <c r="BI54" s="59" t="s">
        <v>112</v>
      </c>
      <c r="BJ54" s="60"/>
      <c r="BK54" s="60"/>
      <c r="BL54" s="60"/>
      <c r="BM54" s="60"/>
      <c r="BN54" s="60"/>
      <c r="BO54" s="60"/>
      <c r="BP54" s="60"/>
      <c r="BQ54" s="60"/>
      <c r="BR54" s="60"/>
      <c r="BS54" s="61"/>
      <c r="BT54" s="59"/>
      <c r="BU54" s="60"/>
      <c r="BV54" s="60"/>
      <c r="BW54" s="60"/>
      <c r="BX54" s="60"/>
      <c r="BY54" s="60"/>
      <c r="BZ54" s="60"/>
      <c r="CA54" s="60"/>
      <c r="CB54" s="60"/>
      <c r="CC54" s="61"/>
      <c r="CD54" s="114">
        <f>'[4]УЕ 2018'!$E$11+'[4]УЕ 2018'!$E$12+'[4]УЕ 2018'!$E$13+'[4]УЕ 2018'!$E$14+'[4]УЕ 2018'!$E$15+'[4]УЕ 2018'!$E$16</f>
        <v>7306.2380589999993</v>
      </c>
      <c r="CE54" s="115"/>
      <c r="CF54" s="115"/>
      <c r="CG54" s="115"/>
      <c r="CH54" s="115"/>
      <c r="CI54" s="115"/>
      <c r="CJ54" s="115"/>
      <c r="CK54" s="115"/>
      <c r="CL54" s="115"/>
      <c r="CM54" s="116"/>
      <c r="CN54" s="120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2"/>
    </row>
    <row r="55" spans="1:108" s="6" customFormat="1" ht="30" hidden="1" customHeight="1">
      <c r="A55" s="85" t="s">
        <v>113</v>
      </c>
      <c r="B55" s="86"/>
      <c r="C55" s="86"/>
      <c r="D55" s="86"/>
      <c r="E55" s="86"/>
      <c r="F55" s="86"/>
      <c r="G55" s="86"/>
      <c r="H55" s="86"/>
      <c r="I55" s="87"/>
      <c r="J55" s="5"/>
      <c r="K55" s="88" t="s">
        <v>114</v>
      </c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7"/>
      <c r="BI55" s="59" t="s">
        <v>112</v>
      </c>
      <c r="BJ55" s="60"/>
      <c r="BK55" s="60"/>
      <c r="BL55" s="60"/>
      <c r="BM55" s="60"/>
      <c r="BN55" s="60"/>
      <c r="BO55" s="60"/>
      <c r="BP55" s="60"/>
      <c r="BQ55" s="60"/>
      <c r="BR55" s="60"/>
      <c r="BS55" s="61"/>
      <c r="BT55" s="59"/>
      <c r="BU55" s="60"/>
      <c r="BV55" s="60"/>
      <c r="BW55" s="60"/>
      <c r="BX55" s="60"/>
      <c r="BY55" s="60"/>
      <c r="BZ55" s="60"/>
      <c r="CA55" s="60"/>
      <c r="CB55" s="60"/>
      <c r="CC55" s="61"/>
      <c r="CD55" s="123">
        <f>CD54</f>
        <v>7306.2380589999993</v>
      </c>
      <c r="CE55" s="124"/>
      <c r="CF55" s="124"/>
      <c r="CG55" s="124"/>
      <c r="CH55" s="124"/>
      <c r="CI55" s="124"/>
      <c r="CJ55" s="124"/>
      <c r="CK55" s="124"/>
      <c r="CL55" s="124"/>
      <c r="CM55" s="125"/>
      <c r="CN55" s="120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2"/>
    </row>
    <row r="56" spans="1:108" s="6" customFormat="1" ht="30" customHeight="1">
      <c r="A56" s="85" t="s">
        <v>115</v>
      </c>
      <c r="B56" s="86"/>
      <c r="C56" s="86"/>
      <c r="D56" s="86"/>
      <c r="E56" s="86"/>
      <c r="F56" s="86"/>
      <c r="G56" s="86"/>
      <c r="H56" s="86"/>
      <c r="I56" s="87"/>
      <c r="J56" s="5"/>
      <c r="K56" s="88" t="s">
        <v>116</v>
      </c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7"/>
      <c r="BI56" s="59" t="s">
        <v>112</v>
      </c>
      <c r="BJ56" s="60"/>
      <c r="BK56" s="60"/>
      <c r="BL56" s="60"/>
      <c r="BM56" s="60"/>
      <c r="BN56" s="60"/>
      <c r="BO56" s="60"/>
      <c r="BP56" s="60"/>
      <c r="BQ56" s="60"/>
      <c r="BR56" s="60"/>
      <c r="BS56" s="61"/>
      <c r="BT56" s="59"/>
      <c r="BU56" s="60"/>
      <c r="BV56" s="60"/>
      <c r="BW56" s="60"/>
      <c r="BX56" s="60"/>
      <c r="BY56" s="60"/>
      <c r="BZ56" s="60"/>
      <c r="CA56" s="60"/>
      <c r="CB56" s="60"/>
      <c r="CC56" s="61"/>
      <c r="CD56" s="123">
        <f>'[4]УЕ 2018'!$E$20+'[4]УЕ 2018'!$E$21+'[4]УЕ 2018'!$E$22+'[4]УЕ 2018'!$E$17+'[4]УЕ 2018'!$E$18</f>
        <v>22393.399999999998</v>
      </c>
      <c r="CE56" s="124"/>
      <c r="CF56" s="124"/>
      <c r="CG56" s="124"/>
      <c r="CH56" s="124"/>
      <c r="CI56" s="124"/>
      <c r="CJ56" s="124"/>
      <c r="CK56" s="124"/>
      <c r="CL56" s="124"/>
      <c r="CM56" s="125"/>
      <c r="CN56" s="120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2"/>
    </row>
    <row r="57" spans="1:108" s="6" customFormat="1" ht="30" hidden="1" customHeight="1">
      <c r="A57" s="85" t="s">
        <v>117</v>
      </c>
      <c r="B57" s="86"/>
      <c r="C57" s="86"/>
      <c r="D57" s="86"/>
      <c r="E57" s="86"/>
      <c r="F57" s="86"/>
      <c r="G57" s="86"/>
      <c r="H57" s="86"/>
      <c r="I57" s="87"/>
      <c r="J57" s="5"/>
      <c r="K57" s="88" t="s">
        <v>118</v>
      </c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7"/>
      <c r="BI57" s="59" t="s">
        <v>112</v>
      </c>
      <c r="BJ57" s="60"/>
      <c r="BK57" s="60"/>
      <c r="BL57" s="60"/>
      <c r="BM57" s="60"/>
      <c r="BN57" s="60"/>
      <c r="BO57" s="60"/>
      <c r="BP57" s="60"/>
      <c r="BQ57" s="60"/>
      <c r="BR57" s="60"/>
      <c r="BS57" s="61"/>
      <c r="BT57" s="59"/>
      <c r="BU57" s="60"/>
      <c r="BV57" s="60"/>
      <c r="BW57" s="60"/>
      <c r="BX57" s="60"/>
      <c r="BY57" s="60"/>
      <c r="BZ57" s="60"/>
      <c r="CA57" s="60"/>
      <c r="CB57" s="60"/>
      <c r="CC57" s="61"/>
      <c r="CD57" s="126">
        <f>CD56</f>
        <v>22393.399999999998</v>
      </c>
      <c r="CE57" s="127"/>
      <c r="CF57" s="127"/>
      <c r="CG57" s="127"/>
      <c r="CH57" s="127"/>
      <c r="CI57" s="127"/>
      <c r="CJ57" s="127"/>
      <c r="CK57" s="127"/>
      <c r="CL57" s="127"/>
      <c r="CM57" s="128"/>
      <c r="CN57" s="120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2"/>
    </row>
    <row r="58" spans="1:108" s="6" customFormat="1" ht="15" customHeight="1">
      <c r="A58" s="85" t="s">
        <v>119</v>
      </c>
      <c r="B58" s="86"/>
      <c r="C58" s="86"/>
      <c r="D58" s="86"/>
      <c r="E58" s="86"/>
      <c r="F58" s="86"/>
      <c r="G58" s="86"/>
      <c r="H58" s="86"/>
      <c r="I58" s="87"/>
      <c r="J58" s="5"/>
      <c r="K58" s="88" t="s">
        <v>120</v>
      </c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7"/>
      <c r="BI58" s="59" t="s">
        <v>121</v>
      </c>
      <c r="BJ58" s="60"/>
      <c r="BK58" s="60"/>
      <c r="BL58" s="60"/>
      <c r="BM58" s="60"/>
      <c r="BN58" s="60"/>
      <c r="BO58" s="60"/>
      <c r="BP58" s="60"/>
      <c r="BQ58" s="60"/>
      <c r="BR58" s="60"/>
      <c r="BS58" s="61"/>
      <c r="BT58" s="59"/>
      <c r="BU58" s="60"/>
      <c r="BV58" s="60"/>
      <c r="BW58" s="60"/>
      <c r="BX58" s="60"/>
      <c r="BY58" s="60"/>
      <c r="BZ58" s="60"/>
      <c r="CA58" s="60"/>
      <c r="CB58" s="60"/>
      <c r="CC58" s="61"/>
      <c r="CD58" s="129">
        <f>'[4]УЕ 2018'!$D$11+'[4]УЕ 2018'!$D$12+'[4]УЕ 2018'!$D$13+'[4]УЕ 2018'!$D$14+'[4]УЕ 2018'!$D$15+'[4]УЕ 2018'!$D$16</f>
        <v>3346.8798899999997</v>
      </c>
      <c r="CE58" s="130"/>
      <c r="CF58" s="130"/>
      <c r="CG58" s="130"/>
      <c r="CH58" s="130"/>
      <c r="CI58" s="130"/>
      <c r="CJ58" s="130"/>
      <c r="CK58" s="130"/>
      <c r="CL58" s="130"/>
      <c r="CM58" s="131"/>
      <c r="CN58" s="120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2"/>
    </row>
    <row r="59" spans="1:108" s="6" customFormat="1" ht="30" hidden="1" customHeight="1">
      <c r="A59" s="85" t="s">
        <v>122</v>
      </c>
      <c r="B59" s="86"/>
      <c r="C59" s="86"/>
      <c r="D59" s="86"/>
      <c r="E59" s="86"/>
      <c r="F59" s="86"/>
      <c r="G59" s="86"/>
      <c r="H59" s="86"/>
      <c r="I59" s="87"/>
      <c r="J59" s="5"/>
      <c r="K59" s="88" t="s">
        <v>123</v>
      </c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7"/>
      <c r="BI59" s="59" t="s">
        <v>121</v>
      </c>
      <c r="BJ59" s="60"/>
      <c r="BK59" s="60"/>
      <c r="BL59" s="60"/>
      <c r="BM59" s="60"/>
      <c r="BN59" s="60"/>
      <c r="BO59" s="60"/>
      <c r="BP59" s="60"/>
      <c r="BQ59" s="60"/>
      <c r="BR59" s="60"/>
      <c r="BS59" s="61"/>
      <c r="BT59" s="59"/>
      <c r="BU59" s="60"/>
      <c r="BV59" s="60"/>
      <c r="BW59" s="60"/>
      <c r="BX59" s="60"/>
      <c r="BY59" s="60"/>
      <c r="BZ59" s="60"/>
      <c r="CA59" s="60"/>
      <c r="CB59" s="60"/>
      <c r="CC59" s="61"/>
      <c r="CD59" s="114">
        <f>CD58</f>
        <v>3346.8798899999997</v>
      </c>
      <c r="CE59" s="115"/>
      <c r="CF59" s="115"/>
      <c r="CG59" s="115"/>
      <c r="CH59" s="115"/>
      <c r="CI59" s="115"/>
      <c r="CJ59" s="115"/>
      <c r="CK59" s="115"/>
      <c r="CL59" s="115"/>
      <c r="CM59" s="116"/>
      <c r="CN59" s="120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2"/>
    </row>
    <row r="60" spans="1:108" s="6" customFormat="1" ht="15" customHeight="1">
      <c r="A60" s="85" t="s">
        <v>124</v>
      </c>
      <c r="B60" s="86"/>
      <c r="C60" s="86"/>
      <c r="D60" s="86"/>
      <c r="E60" s="86"/>
      <c r="F60" s="86"/>
      <c r="G60" s="86"/>
      <c r="H60" s="86"/>
      <c r="I60" s="87"/>
      <c r="J60" s="5"/>
      <c r="K60" s="88" t="s">
        <v>125</v>
      </c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7"/>
      <c r="BI60" s="59" t="s">
        <v>126</v>
      </c>
      <c r="BJ60" s="60"/>
      <c r="BK60" s="60"/>
      <c r="BL60" s="60"/>
      <c r="BM60" s="60"/>
      <c r="BN60" s="60"/>
      <c r="BO60" s="60"/>
      <c r="BP60" s="60"/>
      <c r="BQ60" s="60"/>
      <c r="BR60" s="60"/>
      <c r="BS60" s="61"/>
      <c r="BT60" s="59"/>
      <c r="BU60" s="60"/>
      <c r="BV60" s="60"/>
      <c r="BW60" s="60"/>
      <c r="BX60" s="60"/>
      <c r="BY60" s="60"/>
      <c r="BZ60" s="60"/>
      <c r="CA60" s="60"/>
      <c r="CB60" s="60"/>
      <c r="CC60" s="61"/>
      <c r="CD60" s="132">
        <f>('[4]УЕ 2018'!$D$15+'[4]УЕ 2018'!$D$16)/CD58</f>
        <v>0.42060158902206679</v>
      </c>
      <c r="CE60" s="133"/>
      <c r="CF60" s="133"/>
      <c r="CG60" s="133"/>
      <c r="CH60" s="133"/>
      <c r="CI60" s="133"/>
      <c r="CJ60" s="133"/>
      <c r="CK60" s="133"/>
      <c r="CL60" s="133"/>
      <c r="CM60" s="134"/>
      <c r="CN60" s="120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2"/>
    </row>
    <row r="61" spans="1:108" s="6" customFormat="1" ht="30" customHeight="1">
      <c r="A61" s="85" t="s">
        <v>127</v>
      </c>
      <c r="B61" s="86"/>
      <c r="C61" s="86"/>
      <c r="D61" s="86"/>
      <c r="E61" s="86"/>
      <c r="F61" s="86"/>
      <c r="G61" s="86"/>
      <c r="H61" s="86"/>
      <c r="I61" s="87"/>
      <c r="J61" s="5"/>
      <c r="K61" s="88" t="s">
        <v>128</v>
      </c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7"/>
      <c r="BI61" s="59" t="s">
        <v>41</v>
      </c>
      <c r="BJ61" s="60"/>
      <c r="BK61" s="60"/>
      <c r="BL61" s="60"/>
      <c r="BM61" s="60"/>
      <c r="BN61" s="60"/>
      <c r="BO61" s="60"/>
      <c r="BP61" s="60"/>
      <c r="BQ61" s="60"/>
      <c r="BR61" s="60"/>
      <c r="BS61" s="61"/>
      <c r="BT61" s="59"/>
      <c r="BU61" s="60"/>
      <c r="BV61" s="60"/>
      <c r="BW61" s="60"/>
      <c r="BX61" s="60"/>
      <c r="BY61" s="60"/>
      <c r="BZ61" s="60"/>
      <c r="CA61" s="60"/>
      <c r="CB61" s="60"/>
      <c r="CC61" s="61"/>
      <c r="CD61" s="129">
        <v>29470.38968</v>
      </c>
      <c r="CE61" s="130"/>
      <c r="CF61" s="130"/>
      <c r="CG61" s="130"/>
      <c r="CH61" s="130"/>
      <c r="CI61" s="130"/>
      <c r="CJ61" s="130"/>
      <c r="CK61" s="130"/>
      <c r="CL61" s="130"/>
      <c r="CM61" s="131"/>
      <c r="CN61" s="120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2"/>
    </row>
    <row r="62" spans="1:108" s="6" customFormat="1" ht="21.75" customHeight="1">
      <c r="A62" s="85" t="s">
        <v>129</v>
      </c>
      <c r="B62" s="86"/>
      <c r="C62" s="86"/>
      <c r="D62" s="86"/>
      <c r="E62" s="86"/>
      <c r="F62" s="86"/>
      <c r="G62" s="86"/>
      <c r="H62" s="86"/>
      <c r="I62" s="87"/>
      <c r="J62" s="5"/>
      <c r="K62" s="88" t="s">
        <v>130</v>
      </c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7"/>
      <c r="BI62" s="59" t="s">
        <v>41</v>
      </c>
      <c r="BJ62" s="60"/>
      <c r="BK62" s="60"/>
      <c r="BL62" s="60"/>
      <c r="BM62" s="60"/>
      <c r="BN62" s="60"/>
      <c r="BO62" s="60"/>
      <c r="BP62" s="60"/>
      <c r="BQ62" s="60"/>
      <c r="BR62" s="60"/>
      <c r="BS62" s="61"/>
      <c r="BT62" s="59"/>
      <c r="BU62" s="60"/>
      <c r="BV62" s="60"/>
      <c r="BW62" s="60"/>
      <c r="BX62" s="60"/>
      <c r="BY62" s="60"/>
      <c r="BZ62" s="60"/>
      <c r="CA62" s="60"/>
      <c r="CB62" s="60"/>
      <c r="CC62" s="61"/>
      <c r="CD62" s="59" t="s">
        <v>145</v>
      </c>
      <c r="CE62" s="60"/>
      <c r="CF62" s="60"/>
      <c r="CG62" s="60"/>
      <c r="CH62" s="60"/>
      <c r="CI62" s="60"/>
      <c r="CJ62" s="60"/>
      <c r="CK62" s="60"/>
      <c r="CL62" s="60"/>
      <c r="CM62" s="61"/>
      <c r="CN62" s="120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2"/>
    </row>
    <row r="63" spans="1:108" s="6" customFormat="1" ht="33.75" customHeight="1">
      <c r="A63" s="85" t="s">
        <v>131</v>
      </c>
      <c r="B63" s="86"/>
      <c r="C63" s="86"/>
      <c r="D63" s="86"/>
      <c r="E63" s="86"/>
      <c r="F63" s="86"/>
      <c r="G63" s="86"/>
      <c r="H63" s="86"/>
      <c r="I63" s="87"/>
      <c r="J63" s="5"/>
      <c r="K63" s="88" t="s">
        <v>132</v>
      </c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7"/>
      <c r="BI63" s="59" t="s">
        <v>126</v>
      </c>
      <c r="BJ63" s="60"/>
      <c r="BK63" s="60"/>
      <c r="BL63" s="60"/>
      <c r="BM63" s="60"/>
      <c r="BN63" s="60"/>
      <c r="BO63" s="60"/>
      <c r="BP63" s="60"/>
      <c r="BQ63" s="60"/>
      <c r="BR63" s="60"/>
      <c r="BS63" s="61"/>
      <c r="BT63" s="59"/>
      <c r="BU63" s="60"/>
      <c r="BV63" s="60"/>
      <c r="BW63" s="60"/>
      <c r="BX63" s="60"/>
      <c r="BY63" s="60"/>
      <c r="BZ63" s="60"/>
      <c r="CA63" s="60"/>
      <c r="CB63" s="60"/>
      <c r="CC63" s="61"/>
      <c r="CD63" s="59" t="s">
        <v>38</v>
      </c>
      <c r="CE63" s="60"/>
      <c r="CF63" s="60"/>
      <c r="CG63" s="60"/>
      <c r="CH63" s="60"/>
      <c r="CI63" s="60"/>
      <c r="CJ63" s="60"/>
      <c r="CK63" s="60"/>
      <c r="CL63" s="60"/>
      <c r="CM63" s="61"/>
      <c r="CN63" s="89" t="s">
        <v>38</v>
      </c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1"/>
    </row>
    <row r="64" spans="1:108" ht="15" hidden="1" customHeight="1"/>
    <row r="65" spans="1:108" s="1" customFormat="1" ht="12.75" hidden="1">
      <c r="G65" s="1" t="s">
        <v>133</v>
      </c>
    </row>
    <row r="66" spans="1:108" s="1" customFormat="1" ht="68.25" hidden="1" customHeight="1">
      <c r="A66" s="135" t="s">
        <v>134</v>
      </c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6"/>
      <c r="BU66" s="136"/>
      <c r="BV66" s="136"/>
      <c r="BW66" s="136"/>
      <c r="BX66" s="136"/>
      <c r="BY66" s="136"/>
      <c r="BZ66" s="136"/>
      <c r="CA66" s="136"/>
      <c r="CB66" s="136"/>
      <c r="CC66" s="136"/>
      <c r="CD66" s="136"/>
      <c r="CE66" s="136"/>
      <c r="CF66" s="136"/>
      <c r="CG66" s="136"/>
      <c r="CH66" s="136"/>
      <c r="CI66" s="136"/>
      <c r="CJ66" s="136"/>
      <c r="CK66" s="136"/>
      <c r="CL66" s="136"/>
      <c r="CM66" s="136"/>
      <c r="CN66" s="136"/>
      <c r="CO66" s="136"/>
      <c r="CP66" s="136"/>
      <c r="CQ66" s="136"/>
      <c r="CR66" s="136"/>
      <c r="CS66" s="136"/>
      <c r="CT66" s="136"/>
      <c r="CU66" s="136"/>
      <c r="CV66" s="136"/>
      <c r="CW66" s="136"/>
      <c r="CX66" s="136"/>
      <c r="CY66" s="136"/>
      <c r="CZ66" s="136"/>
      <c r="DA66" s="136"/>
      <c r="DB66" s="136"/>
      <c r="DC66" s="136"/>
      <c r="DD66" s="136"/>
    </row>
    <row r="67" spans="1:108" s="1" customFormat="1" ht="25.5" hidden="1" customHeight="1">
      <c r="A67" s="135" t="s">
        <v>135</v>
      </c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6"/>
      <c r="BX67" s="136"/>
      <c r="BY67" s="136"/>
      <c r="BZ67" s="136"/>
      <c r="CA67" s="136"/>
      <c r="CB67" s="136"/>
      <c r="CC67" s="136"/>
      <c r="CD67" s="136"/>
      <c r="CE67" s="136"/>
      <c r="CF67" s="136"/>
      <c r="CG67" s="136"/>
      <c r="CH67" s="136"/>
      <c r="CI67" s="136"/>
      <c r="CJ67" s="136"/>
      <c r="CK67" s="136"/>
      <c r="CL67" s="136"/>
      <c r="CM67" s="136"/>
      <c r="CN67" s="136"/>
      <c r="CO67" s="136"/>
      <c r="CP67" s="136"/>
      <c r="CQ67" s="136"/>
      <c r="CR67" s="136"/>
      <c r="CS67" s="136"/>
      <c r="CT67" s="136"/>
      <c r="CU67" s="136"/>
      <c r="CV67" s="136"/>
      <c r="CW67" s="136"/>
      <c r="CX67" s="136"/>
      <c r="CY67" s="136"/>
      <c r="CZ67" s="136"/>
      <c r="DA67" s="136"/>
      <c r="DB67" s="136"/>
      <c r="DC67" s="136"/>
      <c r="DD67" s="136"/>
    </row>
    <row r="68" spans="1:108" s="1" customFormat="1" ht="25.5" hidden="1" customHeight="1">
      <c r="A68" s="135" t="s">
        <v>136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6"/>
      <c r="BX68" s="136"/>
      <c r="BY68" s="136"/>
      <c r="BZ68" s="136"/>
      <c r="CA68" s="136"/>
      <c r="CB68" s="136"/>
      <c r="CC68" s="136"/>
      <c r="CD68" s="136"/>
      <c r="CE68" s="136"/>
      <c r="CF68" s="136"/>
      <c r="CG68" s="136"/>
      <c r="CH68" s="136"/>
      <c r="CI68" s="136"/>
      <c r="CJ68" s="136"/>
      <c r="CK68" s="136"/>
      <c r="CL68" s="136"/>
      <c r="CM68" s="136"/>
      <c r="CN68" s="136"/>
      <c r="CO68" s="136"/>
      <c r="CP68" s="136"/>
      <c r="CQ68" s="136"/>
      <c r="CR68" s="136"/>
      <c r="CS68" s="136"/>
      <c r="CT68" s="136"/>
      <c r="CU68" s="136"/>
      <c r="CV68" s="136"/>
      <c r="CW68" s="136"/>
      <c r="CX68" s="136"/>
      <c r="CY68" s="136"/>
      <c r="CZ68" s="136"/>
      <c r="DA68" s="136"/>
      <c r="DB68" s="136"/>
      <c r="DC68" s="136"/>
      <c r="DD68" s="136"/>
    </row>
    <row r="69" spans="1:108" s="1" customFormat="1" ht="25.5" hidden="1" customHeight="1">
      <c r="A69" s="135" t="s">
        <v>137</v>
      </c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/>
      <c r="BO69" s="136"/>
      <c r="BP69" s="136"/>
      <c r="BQ69" s="136"/>
      <c r="BR69" s="136"/>
      <c r="BS69" s="136"/>
      <c r="BT69" s="136"/>
      <c r="BU69" s="136"/>
      <c r="BV69" s="136"/>
      <c r="BW69" s="136"/>
      <c r="BX69" s="136"/>
      <c r="BY69" s="136"/>
      <c r="BZ69" s="136"/>
      <c r="CA69" s="136"/>
      <c r="CB69" s="136"/>
      <c r="CC69" s="136"/>
      <c r="CD69" s="136"/>
      <c r="CE69" s="136"/>
      <c r="CF69" s="136"/>
      <c r="CG69" s="136"/>
      <c r="CH69" s="136"/>
      <c r="CI69" s="136"/>
      <c r="CJ69" s="136"/>
      <c r="CK69" s="136"/>
      <c r="CL69" s="136"/>
      <c r="CM69" s="136"/>
      <c r="CN69" s="136"/>
      <c r="CO69" s="136"/>
      <c r="CP69" s="136"/>
      <c r="CQ69" s="136"/>
      <c r="CR69" s="136"/>
      <c r="CS69" s="136"/>
      <c r="CT69" s="136"/>
      <c r="CU69" s="136"/>
      <c r="CV69" s="136"/>
      <c r="CW69" s="136"/>
      <c r="CX69" s="136"/>
      <c r="CY69" s="136"/>
      <c r="CZ69" s="136"/>
      <c r="DA69" s="136"/>
      <c r="DB69" s="136"/>
      <c r="DC69" s="136"/>
      <c r="DD69" s="136"/>
    </row>
    <row r="70" spans="1:108" s="1" customFormat="1" ht="25.5" hidden="1" customHeight="1">
      <c r="A70" s="135" t="s">
        <v>138</v>
      </c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  <c r="BQ70" s="136"/>
      <c r="BR70" s="136"/>
      <c r="BS70" s="136"/>
      <c r="BT70" s="136"/>
      <c r="BU70" s="136"/>
      <c r="BV70" s="136"/>
      <c r="BW70" s="136"/>
      <c r="BX70" s="136"/>
      <c r="BY70" s="136"/>
      <c r="BZ70" s="136"/>
      <c r="CA70" s="136"/>
      <c r="CB70" s="136"/>
      <c r="CC70" s="136"/>
      <c r="CD70" s="136"/>
      <c r="CE70" s="136"/>
      <c r="CF70" s="136"/>
      <c r="CG70" s="136"/>
      <c r="CH70" s="136"/>
      <c r="CI70" s="136"/>
      <c r="CJ70" s="136"/>
      <c r="CK70" s="136"/>
      <c r="CL70" s="136"/>
      <c r="CM70" s="136"/>
      <c r="CN70" s="136"/>
      <c r="CO70" s="136"/>
      <c r="CP70" s="136"/>
      <c r="CQ70" s="136"/>
      <c r="CR70" s="136"/>
      <c r="CS70" s="136"/>
      <c r="CT70" s="136"/>
      <c r="CU70" s="136"/>
      <c r="CV70" s="136"/>
      <c r="CW70" s="136"/>
      <c r="CX70" s="136"/>
      <c r="CY70" s="136"/>
      <c r="CZ70" s="136"/>
      <c r="DA70" s="136"/>
      <c r="DB70" s="136"/>
      <c r="DC70" s="136"/>
      <c r="DD70" s="136"/>
    </row>
    <row r="71" spans="1:108" ht="3" customHeight="1"/>
  </sheetData>
  <sheetProtection password="CC09" sheet="1" objects="1" scenarios="1" selectLockedCells="1" selectUnlockedCells="1"/>
  <mergeCells count="307">
    <mergeCell ref="A66:DD66"/>
    <mergeCell ref="A67:DD67"/>
    <mergeCell ref="A68:DD68"/>
    <mergeCell ref="A69:DD69"/>
    <mergeCell ref="A70:DD70"/>
    <mergeCell ref="A63:I63"/>
    <mergeCell ref="K63:BG63"/>
    <mergeCell ref="BI63:BS63"/>
    <mergeCell ref="BT63:CC63"/>
    <mergeCell ref="CD63:CM63"/>
    <mergeCell ref="CN63:DD63"/>
    <mergeCell ref="A62:I62"/>
    <mergeCell ref="K62:BG62"/>
    <mergeCell ref="BI62:BS62"/>
    <mergeCell ref="BT62:CC62"/>
    <mergeCell ref="CD62:CM62"/>
    <mergeCell ref="CN62:DD62"/>
    <mergeCell ref="A61:I61"/>
    <mergeCell ref="K61:BG61"/>
    <mergeCell ref="BI61:BS61"/>
    <mergeCell ref="BT61:CC61"/>
    <mergeCell ref="CD61:CM61"/>
    <mergeCell ref="CN61:DD61"/>
    <mergeCell ref="A60:I60"/>
    <mergeCell ref="K60:BG60"/>
    <mergeCell ref="BI60:BS60"/>
    <mergeCell ref="BT60:CC60"/>
    <mergeCell ref="CD60:CM60"/>
    <mergeCell ref="CN60:DD60"/>
    <mergeCell ref="A59:I59"/>
    <mergeCell ref="K59:BG59"/>
    <mergeCell ref="BI59:BS59"/>
    <mergeCell ref="BT59:CC59"/>
    <mergeCell ref="CD59:CM59"/>
    <mergeCell ref="CN59:DD59"/>
    <mergeCell ref="A58:I58"/>
    <mergeCell ref="K58:BG58"/>
    <mergeCell ref="BI58:BS58"/>
    <mergeCell ref="BT58:CC58"/>
    <mergeCell ref="CD58:CM58"/>
    <mergeCell ref="CN58:DD58"/>
    <mergeCell ref="A57:I57"/>
    <mergeCell ref="K57:BG57"/>
    <mergeCell ref="BI57:BS57"/>
    <mergeCell ref="BT57:CC57"/>
    <mergeCell ref="CD57:CM57"/>
    <mergeCell ref="CN57:DD57"/>
    <mergeCell ref="A56:I56"/>
    <mergeCell ref="K56:BG56"/>
    <mergeCell ref="BI56:BS56"/>
    <mergeCell ref="BT56:CC56"/>
    <mergeCell ref="CD56:CM56"/>
    <mergeCell ref="CN56:DD56"/>
    <mergeCell ref="A55:I55"/>
    <mergeCell ref="K55:BG55"/>
    <mergeCell ref="BI55:BS55"/>
    <mergeCell ref="BT55:CC55"/>
    <mergeCell ref="CD55:CM55"/>
    <mergeCell ref="CN55:DD55"/>
    <mergeCell ref="A54:I54"/>
    <mergeCell ref="K54:BG54"/>
    <mergeCell ref="BI54:BS54"/>
    <mergeCell ref="BT54:CC54"/>
    <mergeCell ref="CD54:CM54"/>
    <mergeCell ref="CN54:DD54"/>
    <mergeCell ref="A53:I53"/>
    <mergeCell ref="K53:BG53"/>
    <mergeCell ref="BI53:BS53"/>
    <mergeCell ref="BT53:CC53"/>
    <mergeCell ref="CD53:CM53"/>
    <mergeCell ref="CN53:DD53"/>
    <mergeCell ref="A52:I52"/>
    <mergeCell ref="K52:BG52"/>
    <mergeCell ref="BI52:BS52"/>
    <mergeCell ref="BT52:CC52"/>
    <mergeCell ref="CD52:CM52"/>
    <mergeCell ref="CN52:DD52"/>
    <mergeCell ref="A51:I51"/>
    <mergeCell ref="K51:BG51"/>
    <mergeCell ref="BI51:BS51"/>
    <mergeCell ref="BT51:CC51"/>
    <mergeCell ref="CD51:CM51"/>
    <mergeCell ref="CN51:DD51"/>
    <mergeCell ref="A50:I50"/>
    <mergeCell ref="K50:BG50"/>
    <mergeCell ref="BI50:BS50"/>
    <mergeCell ref="BT50:CC50"/>
    <mergeCell ref="CD50:CM50"/>
    <mergeCell ref="CN50:DD50"/>
    <mergeCell ref="A49:I49"/>
    <mergeCell ref="K49:BG49"/>
    <mergeCell ref="BI49:BS49"/>
    <mergeCell ref="BT49:CC49"/>
    <mergeCell ref="CD49:CM49"/>
    <mergeCell ref="CN49:DD49"/>
    <mergeCell ref="A48:I48"/>
    <mergeCell ref="K48:BG48"/>
    <mergeCell ref="BI48:BS48"/>
    <mergeCell ref="BT48:CC48"/>
    <mergeCell ref="CD48:CM48"/>
    <mergeCell ref="CN48:DD48"/>
    <mergeCell ref="A47:I47"/>
    <mergeCell ref="K47:BG47"/>
    <mergeCell ref="BI47:BS47"/>
    <mergeCell ref="BT47:CC47"/>
    <mergeCell ref="CD47:CM47"/>
    <mergeCell ref="CN47:DD47"/>
    <mergeCell ref="A46:I46"/>
    <mergeCell ref="K46:BG46"/>
    <mergeCell ref="BI46:BS46"/>
    <mergeCell ref="BT46:CC46"/>
    <mergeCell ref="CD46:CM46"/>
    <mergeCell ref="CN46:DD46"/>
    <mergeCell ref="A45:I45"/>
    <mergeCell ref="K45:BG45"/>
    <mergeCell ref="BI45:BS45"/>
    <mergeCell ref="BT45:CC45"/>
    <mergeCell ref="CD45:CM45"/>
    <mergeCell ref="CN45:DD45"/>
    <mergeCell ref="A44:I44"/>
    <mergeCell ref="K44:BG44"/>
    <mergeCell ref="BI44:BS44"/>
    <mergeCell ref="BT44:CC44"/>
    <mergeCell ref="CD44:CM44"/>
    <mergeCell ref="CN44:DD44"/>
    <mergeCell ref="A43:I43"/>
    <mergeCell ref="K43:BG43"/>
    <mergeCell ref="BI43:BS43"/>
    <mergeCell ref="BT43:CC43"/>
    <mergeCell ref="CD43:CM43"/>
    <mergeCell ref="CN43:DD43"/>
    <mergeCell ref="A42:I42"/>
    <mergeCell ref="K42:BG42"/>
    <mergeCell ref="BI42:BS42"/>
    <mergeCell ref="BT42:CC42"/>
    <mergeCell ref="CD42:CM42"/>
    <mergeCell ref="CN42:DD42"/>
    <mergeCell ref="A41:I41"/>
    <mergeCell ref="K41:BG41"/>
    <mergeCell ref="BI41:BS41"/>
    <mergeCell ref="BT41:CC41"/>
    <mergeCell ref="CD41:CM41"/>
    <mergeCell ref="CN41:DD41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32:I32"/>
    <mergeCell ref="K32:BG32"/>
    <mergeCell ref="BI32:BS32"/>
    <mergeCell ref="BT32:CC32"/>
    <mergeCell ref="CD32:CM32"/>
    <mergeCell ref="CN32:DD32"/>
    <mergeCell ref="A31:I31"/>
    <mergeCell ref="K31:BG31"/>
    <mergeCell ref="BI31:BS31"/>
    <mergeCell ref="BT31:CC31"/>
    <mergeCell ref="CD31:CM31"/>
    <mergeCell ref="CN31:DD31"/>
    <mergeCell ref="A30:I30"/>
    <mergeCell ref="K30:BG30"/>
    <mergeCell ref="BI30:BS30"/>
    <mergeCell ref="BT30:CC30"/>
    <mergeCell ref="CD30:CM30"/>
    <mergeCell ref="CN30:DD30"/>
    <mergeCell ref="A29:I29"/>
    <mergeCell ref="K29:BG29"/>
    <mergeCell ref="BI29:BS29"/>
    <mergeCell ref="BT29:CC29"/>
    <mergeCell ref="CD29:CM29"/>
    <mergeCell ref="CN29:DD29"/>
    <mergeCell ref="A28:I28"/>
    <mergeCell ref="K28:BG28"/>
    <mergeCell ref="BI28:BS28"/>
    <mergeCell ref="BT28:CC28"/>
    <mergeCell ref="CD28:CM28"/>
    <mergeCell ref="CN28:DD28"/>
    <mergeCell ref="A27:I27"/>
    <mergeCell ref="K27:BG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6:CM26"/>
    <mergeCell ref="CN26:DD26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4:CM24"/>
    <mergeCell ref="CN24:DD24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2:CC22"/>
    <mergeCell ref="CD22:CM22"/>
    <mergeCell ref="CN22:DD22"/>
    <mergeCell ref="A21:I21"/>
    <mergeCell ref="K21:BG21"/>
    <mergeCell ref="BI21:BS21"/>
    <mergeCell ref="BT21:CC21"/>
    <mergeCell ref="CD21:CM21"/>
    <mergeCell ref="CN21:DD21"/>
    <mergeCell ref="A20:I20"/>
    <mergeCell ref="K20:BG20"/>
    <mergeCell ref="BI20:BS20"/>
    <mergeCell ref="BT20:CC20"/>
    <mergeCell ref="CD20:CM20"/>
    <mergeCell ref="CN20:DD20"/>
    <mergeCell ref="A19:I19"/>
    <mergeCell ref="K19:BG19"/>
    <mergeCell ref="BI19:BS19"/>
    <mergeCell ref="BT19:CC19"/>
    <mergeCell ref="CD19:CM19"/>
    <mergeCell ref="CN19:DD19"/>
    <mergeCell ref="A18:I18"/>
    <mergeCell ref="K18:BG18"/>
    <mergeCell ref="BI18:BS18"/>
    <mergeCell ref="BT18:CC18"/>
    <mergeCell ref="CD18:CM18"/>
    <mergeCell ref="CN18:DD18"/>
    <mergeCell ref="A17:I17"/>
    <mergeCell ref="K17:BG17"/>
    <mergeCell ref="BI17:BS17"/>
    <mergeCell ref="BT17:CC17"/>
    <mergeCell ref="CD17:CM17"/>
    <mergeCell ref="CN17:DD17"/>
    <mergeCell ref="BO1:DD1"/>
    <mergeCell ref="BO2:DD2"/>
    <mergeCell ref="BO3:DD3"/>
    <mergeCell ref="A5:DD5"/>
    <mergeCell ref="A6:DD6"/>
    <mergeCell ref="A7:DD7"/>
    <mergeCell ref="A15:I16"/>
    <mergeCell ref="J15:BH16"/>
    <mergeCell ref="BI15:BS16"/>
    <mergeCell ref="BT15:CM15"/>
    <mergeCell ref="CN15:DD16"/>
    <mergeCell ref="BT16:CC16"/>
    <mergeCell ref="CD16:CM16"/>
    <mergeCell ref="A8:DD8"/>
    <mergeCell ref="AG10:CI10"/>
    <mergeCell ref="J11:BN11"/>
    <mergeCell ref="J12:BN12"/>
    <mergeCell ref="AQ13:AX13"/>
    <mergeCell ref="AY13:AZ13"/>
    <mergeCell ref="BA13:BH13"/>
  </mergeCells>
  <pageMargins left="0.82677165354330717" right="0.70866141732283472" top="0.35433070866141736" bottom="0.35433070866141736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view="pageBreakPreview" zoomScaleNormal="82" zoomScaleSheetLayoutView="100" workbookViewId="0">
      <pane ySplit="1" topLeftCell="A2" activePane="bottomLeft" state="frozen"/>
      <selection activeCell="B1" sqref="B1"/>
      <selection pane="bottomLeft" sqref="A1:D1"/>
    </sheetView>
  </sheetViews>
  <sheetFormatPr defaultRowHeight="15"/>
  <cols>
    <col min="1" max="1" width="7.7109375" style="11" customWidth="1"/>
    <col min="2" max="2" width="57.85546875" style="11" customWidth="1"/>
    <col min="3" max="3" width="16.28515625" style="12" customWidth="1"/>
    <col min="4" max="4" width="15.140625" style="12" customWidth="1"/>
    <col min="5" max="16384" width="9.140625" style="11"/>
  </cols>
  <sheetData>
    <row r="1" spans="1:4" ht="43.5" customHeight="1">
      <c r="A1" s="137" t="s">
        <v>183</v>
      </c>
      <c r="B1" s="137"/>
      <c r="C1" s="137"/>
      <c r="D1" s="137"/>
    </row>
    <row r="2" spans="1:4" ht="33.75" customHeight="1" thickBot="1">
      <c r="A2" s="13"/>
      <c r="B2" s="19"/>
      <c r="C2" s="20"/>
      <c r="D2" s="21"/>
    </row>
    <row r="3" spans="1:4" s="17" customFormat="1" ht="34.5" customHeight="1" thickBot="1">
      <c r="A3" s="34" t="s">
        <v>33</v>
      </c>
      <c r="B3" s="35" t="s">
        <v>179</v>
      </c>
      <c r="C3" s="36" t="s">
        <v>184</v>
      </c>
      <c r="D3" s="37" t="s">
        <v>185</v>
      </c>
    </row>
    <row r="4" spans="1:4" ht="16.5" thickBot="1">
      <c r="A4" s="42"/>
      <c r="B4" s="43" t="s">
        <v>180</v>
      </c>
      <c r="C4" s="44">
        <f>C5+C18+C19+C20+C21+C22</f>
        <v>17641.82</v>
      </c>
      <c r="D4" s="45">
        <f>D5+D18+D19+D20+D21+D22</f>
        <v>17817.38864162</v>
      </c>
    </row>
    <row r="5" spans="1:4" ht="16.5" thickTop="1">
      <c r="A5" s="46" t="s">
        <v>173</v>
      </c>
      <c r="B5" s="39" t="s">
        <v>0</v>
      </c>
      <c r="C5" s="40">
        <f>C6+C7+C8+C9+C10+C11</f>
        <v>11743.45</v>
      </c>
      <c r="D5" s="41">
        <f>D6+D7+D8+D9+D10+D11</f>
        <v>12006.82516</v>
      </c>
    </row>
    <row r="6" spans="1:4" ht="15.75">
      <c r="A6" s="47" t="s">
        <v>42</v>
      </c>
      <c r="B6" s="23" t="s">
        <v>172</v>
      </c>
      <c r="C6" s="28">
        <f>'[1]Смета за 2018 для УТ'!$D$17</f>
        <v>1586.13</v>
      </c>
      <c r="D6" s="31">
        <f>'[1]Смета за 2018 для УТ'!$F$17</f>
        <v>1525.2769799999999</v>
      </c>
    </row>
    <row r="7" spans="1:4" ht="15.75">
      <c r="A7" s="47" t="s">
        <v>65</v>
      </c>
      <c r="B7" s="23" t="s">
        <v>151</v>
      </c>
      <c r="C7" s="28">
        <f>'[1]Смета за 2018 для УТ'!$D$18</f>
        <v>2144</v>
      </c>
      <c r="D7" s="31">
        <f>'[1]Смета за 2018 для УТ'!$F$18</f>
        <v>2197.4041300000004</v>
      </c>
    </row>
    <row r="8" spans="1:4" ht="31.5">
      <c r="A8" s="47" t="s">
        <v>92</v>
      </c>
      <c r="B8" s="23" t="s">
        <v>150</v>
      </c>
      <c r="C8" s="28">
        <f>'[1]Смета за 2018 для УТ'!$D$19</f>
        <v>3248.42</v>
      </c>
      <c r="D8" s="31">
        <f>'[1]Смета за 2018 для УТ'!$F$19</f>
        <v>3815.4339</v>
      </c>
    </row>
    <row r="9" spans="1:4" ht="15.75">
      <c r="A9" s="47" t="s">
        <v>163</v>
      </c>
      <c r="B9" s="23" t="s">
        <v>1</v>
      </c>
      <c r="C9" s="28">
        <f>'[1]Смета за 2018 для УТ'!$D$20+'[1]Смета за 2018 для УТ'!$D$22</f>
        <v>1158.05</v>
      </c>
      <c r="D9" s="31">
        <f>'[1]Смета за 2018 для УТ'!$F$20+'[1]Смета за 2018 для УТ'!$F$22</f>
        <v>1170.0732</v>
      </c>
    </row>
    <row r="10" spans="1:4" ht="15.75">
      <c r="A10" s="47" t="s">
        <v>164</v>
      </c>
      <c r="B10" s="23" t="s">
        <v>2</v>
      </c>
      <c r="C10" s="28">
        <f>'[1]Смета за 2018 для УТ'!$D$21</f>
        <v>1456.78</v>
      </c>
      <c r="D10" s="31">
        <f>'[1]Смета за 2018 для УТ'!$F$21</f>
        <v>1160.8576499999999</v>
      </c>
    </row>
    <row r="11" spans="1:4" ht="15.75">
      <c r="A11" s="47" t="s">
        <v>165</v>
      </c>
      <c r="B11" s="23" t="s">
        <v>144</v>
      </c>
      <c r="C11" s="28">
        <f>SUM(C12:C17)</f>
        <v>2150.0699999999997</v>
      </c>
      <c r="D11" s="31">
        <f>SUM(D12:D17)</f>
        <v>2137.7793000000001</v>
      </c>
    </row>
    <row r="12" spans="1:4" ht="15.75">
      <c r="A12" s="47" t="s">
        <v>166</v>
      </c>
      <c r="B12" s="23" t="s">
        <v>16</v>
      </c>
      <c r="C12" s="28">
        <f>'[1]Смета за 2018 для УТ'!$D$25</f>
        <v>928.83</v>
      </c>
      <c r="D12" s="31">
        <f>'[1]Смета за 2018 для УТ'!$F$25</f>
        <v>886.85567000000015</v>
      </c>
    </row>
    <row r="13" spans="1:4" ht="15.75">
      <c r="A13" s="47" t="s">
        <v>167</v>
      </c>
      <c r="B13" s="23" t="s">
        <v>7</v>
      </c>
      <c r="C13" s="28">
        <f>'[1]Смета за 2018 для УТ'!$D$26</f>
        <v>5.25</v>
      </c>
      <c r="D13" s="31">
        <f>'[1]Смета за 2018 для УТ'!$F$26</f>
        <v>8.4496199999999995</v>
      </c>
    </row>
    <row r="14" spans="1:4" ht="15.75">
      <c r="A14" s="47" t="s">
        <v>168</v>
      </c>
      <c r="B14" s="23" t="s">
        <v>8</v>
      </c>
      <c r="C14" s="28">
        <f>'[1]Смета за 2018 для УТ'!$D$27</f>
        <v>31.64</v>
      </c>
      <c r="D14" s="31">
        <f>'[1]Смета за 2018 для УТ'!$F$27</f>
        <v>85.87379</v>
      </c>
    </row>
    <row r="15" spans="1:4" ht="15.75">
      <c r="A15" s="47" t="s">
        <v>169</v>
      </c>
      <c r="B15" s="23" t="s">
        <v>9</v>
      </c>
      <c r="C15" s="28">
        <f>'[1]Смета за 2018 для УТ'!$D$28</f>
        <v>826.92999999999984</v>
      </c>
      <c r="D15" s="31">
        <f>'[1]Смета за 2018 для УТ'!$F$28</f>
        <v>634.68191000000002</v>
      </c>
    </row>
    <row r="16" spans="1:4" ht="15.75">
      <c r="A16" s="47" t="s">
        <v>170</v>
      </c>
      <c r="B16" s="23" t="s">
        <v>10</v>
      </c>
      <c r="C16" s="28">
        <f>'[1]Смета за 2018 для УТ'!$D$29</f>
        <v>204.78</v>
      </c>
      <c r="D16" s="31">
        <f>'[1]Смета за 2018 для УТ'!$F$29</f>
        <v>281.10324999999995</v>
      </c>
    </row>
    <row r="17" spans="1:4" ht="15.75">
      <c r="A17" s="47" t="s">
        <v>171</v>
      </c>
      <c r="B17" s="23" t="s">
        <v>11</v>
      </c>
      <c r="C17" s="28">
        <f>'[1]Смета за 2018 для УТ'!$D$30</f>
        <v>152.63999999999999</v>
      </c>
      <c r="D17" s="31">
        <f>'[1]Смета за 2018 для УТ'!$F$30</f>
        <v>240.81505999999999</v>
      </c>
    </row>
    <row r="18" spans="1:4" ht="15.75">
      <c r="A18" s="47" t="s">
        <v>174</v>
      </c>
      <c r="B18" s="24" t="s">
        <v>3</v>
      </c>
      <c r="C18" s="28">
        <f>'[1]Смета за 2018 для УТ'!$D$31</f>
        <v>136.56</v>
      </c>
      <c r="D18" s="31">
        <f>'[1]Смета за 2018 для УТ'!$F$31</f>
        <v>87.793270000000007</v>
      </c>
    </row>
    <row r="19" spans="1:4" ht="15.75">
      <c r="A19" s="47" t="s">
        <v>175</v>
      </c>
      <c r="B19" s="25" t="s">
        <v>4</v>
      </c>
      <c r="C19" s="28">
        <f>'[1]Смета за 2018 для УТ'!$D$32</f>
        <v>736.68</v>
      </c>
      <c r="D19" s="31">
        <f>'[1]Смета за 2018 для УТ'!$F$32</f>
        <v>659.67550999999992</v>
      </c>
    </row>
    <row r="20" spans="1:4" ht="31.5">
      <c r="A20" s="47" t="s">
        <v>176</v>
      </c>
      <c r="B20" s="24" t="s">
        <v>5</v>
      </c>
      <c r="C20" s="28">
        <f>'[1]Смета за 2018 для УТ'!$D$33</f>
        <v>1901.39</v>
      </c>
      <c r="D20" s="31">
        <f>'[1]Смета за 2018 для УТ'!$F$33</f>
        <v>1588.50846</v>
      </c>
    </row>
    <row r="21" spans="1:4" ht="15.75">
      <c r="A21" s="47" t="s">
        <v>177</v>
      </c>
      <c r="B21" s="26" t="s">
        <v>149</v>
      </c>
      <c r="C21" s="29">
        <f>'[1]Смета за 2018 для УТ'!$D$34</f>
        <v>0</v>
      </c>
      <c r="D21" s="32">
        <f>'[1]Смета за 2018 для УТ'!$F$34</f>
        <v>175.69199999999989</v>
      </c>
    </row>
    <row r="22" spans="1:4" ht="15.75">
      <c r="A22" s="47" t="s">
        <v>178</v>
      </c>
      <c r="B22" s="24" t="s">
        <v>17</v>
      </c>
      <c r="C22" s="29">
        <f>SUM(C23:C30)</f>
        <v>3123.7399999999993</v>
      </c>
      <c r="D22" s="32">
        <f>SUM(D23:D30)</f>
        <v>3298.8942416199998</v>
      </c>
    </row>
    <row r="23" spans="1:4" ht="15.75">
      <c r="A23" s="47" t="s">
        <v>155</v>
      </c>
      <c r="B23" s="23" t="s">
        <v>15</v>
      </c>
      <c r="C23" s="28">
        <f>'[1]Смета за 2018 для УТ'!$D$36</f>
        <v>405.3</v>
      </c>
      <c r="D23" s="31">
        <f>'[1]Смета за 2018 для УТ'!$F$36</f>
        <v>470.28585161999996</v>
      </c>
    </row>
    <row r="24" spans="1:4" ht="15.75">
      <c r="A24" s="47" t="s">
        <v>156</v>
      </c>
      <c r="B24" s="23" t="s">
        <v>19</v>
      </c>
      <c r="C24" s="28">
        <f>'[1]Смета за 2018 для УТ'!$D$37</f>
        <v>458.36999999999989</v>
      </c>
      <c r="D24" s="31">
        <f>'[1]Смета за 2018 для УТ'!$F$37</f>
        <v>577.51527999999996</v>
      </c>
    </row>
    <row r="25" spans="1:4" ht="15.75">
      <c r="A25" s="47" t="s">
        <v>157</v>
      </c>
      <c r="B25" s="23" t="s">
        <v>12</v>
      </c>
      <c r="C25" s="28">
        <f>'[1]Смета за 2018 для УТ'!$D$38</f>
        <v>873.94</v>
      </c>
      <c r="D25" s="31">
        <f>'[1]Смета за 2018 для УТ'!$F$38</f>
        <v>838.18008999999995</v>
      </c>
    </row>
    <row r="26" spans="1:4" ht="15.75">
      <c r="A26" s="47" t="s">
        <v>158</v>
      </c>
      <c r="B26" s="23" t="s">
        <v>13</v>
      </c>
      <c r="C26" s="28">
        <f>'[1]Смета за 2018 для УТ'!$D$39</f>
        <v>345.15</v>
      </c>
      <c r="D26" s="31">
        <f>'[1]Смета за 2018 для УТ'!$F$39</f>
        <v>141.79011</v>
      </c>
    </row>
    <row r="27" spans="1:4" ht="15.75">
      <c r="A27" s="47" t="s">
        <v>159</v>
      </c>
      <c r="B27" s="23" t="s">
        <v>14</v>
      </c>
      <c r="C27" s="28">
        <f>'[1]Смета за 2018 для УТ'!$D$40</f>
        <v>5.49</v>
      </c>
      <c r="D27" s="31">
        <f>'[1]Смета за 2018 для УТ'!$F$40</f>
        <v>30.892499999999998</v>
      </c>
    </row>
    <row r="28" spans="1:4" ht="15.75">
      <c r="A28" s="47" t="s">
        <v>160</v>
      </c>
      <c r="B28" s="23" t="s">
        <v>152</v>
      </c>
      <c r="C28" s="28">
        <f>'[1]Смета за 2018 для УТ'!$D$41</f>
        <v>900.93000000000006</v>
      </c>
      <c r="D28" s="31">
        <f>'[1]Смета за 2018 для УТ'!$F$41</f>
        <v>1070.7507599999999</v>
      </c>
    </row>
    <row r="29" spans="1:4" ht="15.75">
      <c r="A29" s="47" t="s">
        <v>161</v>
      </c>
      <c r="B29" s="23" t="s">
        <v>153</v>
      </c>
      <c r="C29" s="28">
        <f>'[1]Смета за 2018 для УТ'!$D$42</f>
        <v>131.47999999999999</v>
      </c>
      <c r="D29" s="31">
        <f>'[1]Смета за 2018 для УТ'!$F$42</f>
        <v>165.38646</v>
      </c>
    </row>
    <row r="30" spans="1:4" ht="16.5" thickBot="1">
      <c r="A30" s="48" t="s">
        <v>162</v>
      </c>
      <c r="B30" s="27" t="s">
        <v>154</v>
      </c>
      <c r="C30" s="30">
        <f>'[1]Смета за 2018 для УТ'!$D$43</f>
        <v>3.08</v>
      </c>
      <c r="D30" s="33">
        <f>'[1]Смета за 2018 для УТ'!$F$43</f>
        <v>4.0931899999999999</v>
      </c>
    </row>
    <row r="31" spans="1:4">
      <c r="A31" s="13"/>
      <c r="B31" s="14"/>
      <c r="C31" s="15"/>
      <c r="D31" s="15"/>
    </row>
    <row r="32" spans="1:4">
      <c r="B32" s="16"/>
    </row>
    <row r="47" spans="1:22" s="12" customFormat="1">
      <c r="A47" s="11"/>
      <c r="B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s="12" customFormat="1">
      <c r="A48" s="11"/>
      <c r="B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</sheetData>
  <sheetProtection password="CC09" sheet="1" objects="1" scenarios="1" selectLockedCells="1" selectUnlockedCells="1"/>
  <mergeCells count="1">
    <mergeCell ref="A1:D1"/>
  </mergeCells>
  <pageMargins left="1.2204724409448819" right="0.70866141732283472" top="0.86614173228346458" bottom="0.55118110236220474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tabSelected="1" view="pageBreakPreview" zoomScaleNormal="82" zoomScaleSheetLayoutView="100" workbookViewId="0">
      <selection sqref="A1:D1"/>
    </sheetView>
  </sheetViews>
  <sheetFormatPr defaultRowHeight="15"/>
  <cols>
    <col min="1" max="1" width="7.7109375" style="11" customWidth="1"/>
    <col min="2" max="2" width="57.85546875" style="11" customWidth="1"/>
    <col min="3" max="3" width="16.28515625" style="12" customWidth="1"/>
    <col min="4" max="4" width="15.140625" style="12" customWidth="1"/>
    <col min="5" max="16384" width="9.140625" style="11"/>
  </cols>
  <sheetData>
    <row r="1" spans="1:22" ht="43.5" customHeight="1">
      <c r="A1" s="137" t="s">
        <v>186</v>
      </c>
      <c r="B1" s="137"/>
      <c r="C1" s="137"/>
      <c r="D1" s="137"/>
    </row>
    <row r="2" spans="1:22" ht="33.75" customHeight="1" thickBot="1">
      <c r="A2" s="13"/>
      <c r="B2" s="19"/>
      <c r="C2" s="20"/>
      <c r="D2" s="21"/>
    </row>
    <row r="3" spans="1:22" s="17" customFormat="1" ht="34.5" customHeight="1" thickBot="1">
      <c r="A3" s="34" t="s">
        <v>33</v>
      </c>
      <c r="B3" s="35" t="s">
        <v>179</v>
      </c>
      <c r="C3" s="36" t="s">
        <v>184</v>
      </c>
      <c r="D3" s="37" t="s">
        <v>185</v>
      </c>
    </row>
    <row r="4" spans="1:22" ht="16.5" thickBot="1">
      <c r="A4" s="42"/>
      <c r="B4" s="43" t="s">
        <v>187</v>
      </c>
      <c r="C4" s="44">
        <f>SUM(C5:C6)</f>
        <v>4662.3098</v>
      </c>
      <c r="D4" s="45">
        <f>SUM(D5:D6)</f>
        <v>4185.6730600000001</v>
      </c>
    </row>
    <row r="5" spans="1:22" ht="16.5" thickTop="1">
      <c r="A5" s="38" t="s">
        <v>173</v>
      </c>
      <c r="B5" s="49" t="str">
        <f>'[1]Смета за 2018 для УТ'!$B$50</f>
        <v>Теплоэнергия на хозяйственные нужды</v>
      </c>
      <c r="C5" s="40">
        <f>'[1]Смета за 2018 для УТ'!$D$50</f>
        <v>3893.692</v>
      </c>
      <c r="D5" s="41">
        <f>'[1]Смета за 2018 для УТ'!$F$50</f>
        <v>3411.3811000000001</v>
      </c>
    </row>
    <row r="6" spans="1:22" ht="16.5" thickBot="1">
      <c r="A6" s="22" t="s">
        <v>174</v>
      </c>
      <c r="B6" s="27" t="str">
        <f>'[1]Смета за 2018 для УТ'!$B$61</f>
        <v>Страхование (обязательное)</v>
      </c>
      <c r="C6" s="30">
        <f>'[1]Смета за 2018 для УТ'!$D$61</f>
        <v>768.61779999999999</v>
      </c>
      <c r="D6" s="33">
        <f>'[1]Смета за 2018 для УТ'!$F$61</f>
        <v>774.29196000000002</v>
      </c>
    </row>
    <row r="7" spans="1:22" s="12" customFormat="1">
      <c r="A7" s="11"/>
      <c r="B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</sheetData>
  <sheetProtection password="CC09" sheet="1" objects="1" scenarios="1" selectLockedCells="1" selectUnlockedCells="1"/>
  <mergeCells count="1">
    <mergeCell ref="A1:D1"/>
  </mergeCells>
  <pageMargins left="1.2204724409448819" right="0.70866141732283472" top="0.86614173228346458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по стандарту №24 2018</vt:lpstr>
      <vt:lpstr>расшифровка прочих расх. 2018</vt:lpstr>
      <vt:lpstr>расшифровка проч.неподконт.расх</vt:lpstr>
      <vt:lpstr>'расшифровка проч.неподконт.расх'!Заголовки_для_печати</vt:lpstr>
      <vt:lpstr>'расшифровка прочих расх. 2018'!Заголовки_для_печати</vt:lpstr>
      <vt:lpstr>'по стандарту №24 2018'!Область_печати</vt:lpstr>
      <vt:lpstr>'расшифровка проч.неподконт.расх'!Область_печати</vt:lpstr>
      <vt:lpstr>'расшифровка прочих расх. 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2012-08-16T15:26:55Z</cp:lastPrinted>
  <dcterms:created xsi:type="dcterms:W3CDTF">2006-09-16T00:00:00Z</dcterms:created>
  <dcterms:modified xsi:type="dcterms:W3CDTF">2019-03-26T13:11:02Z</dcterms:modified>
</cp:coreProperties>
</file>