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'стр.1'!$A$17:$AB$293</definedName>
    <definedName name="TABLE" localSheetId="0">'стр.1'!#REF!</definedName>
    <definedName name="TABLE_2" localSheetId="0">'стр.1'!#REF!</definedName>
    <definedName name="_xlnm.Print_Area" localSheetId="0">'стр.1'!$A$1:$T$293</definedName>
  </definedNames>
  <calcPr fullCalcOnLoad="1"/>
</workbook>
</file>

<file path=xl/sharedStrings.xml><?xml version="1.0" encoding="utf-8"?>
<sst xmlns="http://schemas.openxmlformats.org/spreadsheetml/2006/main" count="712" uniqueCount="356">
  <si>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</si>
  <si>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</si>
  <si>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</si>
  <si>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</si>
  <si>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</si>
  <si>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</si>
  <si>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</si>
  <si>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</si>
  <si>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</si>
  <si>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</si>
  <si>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</si>
  <si>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</si>
  <si>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</si>
  <si>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</si>
  <si>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</si>
  <si>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</si>
  <si>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</si>
  <si>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</si>
  <si>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</si>
  <si>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</si>
  <si>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</si>
  <si>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</si>
  <si>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</si>
  <si>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</si>
  <si>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</si>
  <si>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</si>
  <si>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</si>
  <si>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</si>
  <si>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</si>
  <si>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</si>
  <si>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</si>
  <si>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</si>
  <si>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</si>
  <si>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</si>
  <si>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</si>
  <si>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</si>
  <si>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</si>
  <si>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</si>
  <si>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</si>
  <si>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</si>
  <si>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</si>
  <si>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</si>
  <si>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</si>
  <si>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</si>
  <si>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</si>
  <si>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</si>
  <si>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</si>
  <si>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</si>
  <si>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</si>
  <si>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</si>
  <si>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</si>
  <si>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</si>
  <si>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</si>
  <si>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</si>
  <si>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</si>
  <si>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</si>
  <si>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</si>
  <si>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</si>
  <si>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</si>
  <si>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</si>
  <si>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</si>
  <si>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</si>
  <si>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</si>
  <si>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</si>
  <si>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</si>
  <si>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</si>
  <si>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</si>
  <si>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</si>
  <si>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</si>
  <si>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</si>
  <si>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</si>
  <si>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</si>
  <si>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</si>
  <si>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</si>
  <si>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</si>
  <si>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</si>
  <si>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</si>
  <si>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</si>
  <si>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</si>
  <si>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</si>
  <si>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</si>
  <si>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</si>
  <si>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</si>
  <si>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</si>
  <si>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</si>
  <si>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Змиевский МФ</t>
  </si>
  <si>
    <t>Верховский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</si>
  <si>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</si>
  <si>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</si>
  <si>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</si>
  <si>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</si>
  <si>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</si>
  <si>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</si>
  <si>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</si>
  <si>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</si>
  <si>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</si>
  <si>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</si>
  <si>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</si>
  <si>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</si>
  <si>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</si>
  <si>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</si>
  <si>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</si>
  <si>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</si>
  <si>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</si>
  <si>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</si>
  <si>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</si>
  <si>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</si>
  <si>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</si>
  <si>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</si>
  <si>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</si>
  <si>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</si>
  <si>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</si>
  <si>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</si>
  <si>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</si>
  <si>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</si>
  <si>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</si>
  <si>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</si>
  <si>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</si>
  <si>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</si>
  <si>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</si>
  <si>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</si>
  <si>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</si>
  <si>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</si>
  <si>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</si>
  <si>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</si>
  <si>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</si>
  <si>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</si>
  <si>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</si>
  <si>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</si>
  <si>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</si>
  <si>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</si>
  <si>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</si>
  <si>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</si>
  <si>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</si>
  <si>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</si>
  <si>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</si>
  <si>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</si>
  <si>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</si>
  <si>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</si>
  <si>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</si>
  <si>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</si>
  <si>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</si>
  <si>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</si>
  <si>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</si>
  <si>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</si>
  <si>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</si>
  <si>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Кромской МФ</t>
  </si>
  <si>
    <t>Нарышкинский МФ</t>
  </si>
  <si>
    <t>Болховский участок</t>
  </si>
  <si>
    <t>Знаменский участок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</si>
  <si>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</si>
  <si>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</si>
  <si>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</si>
  <si>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Приказом Управления по тарифам иценовой политике Орловской и области №290-т от 01.08.2019</t>
  </si>
  <si>
    <t>ВЛ-6 кВ ТП 700 ул. Молдавская, монтаж реклоузера  г. Орел -0,86км  (с установкой охранной зоны).</t>
  </si>
  <si>
    <t>ВЛ-10кВ №29 ПС "Болхов" от опоры №42 до опоры №61 г. Болхов -1,2 км. (с установкой охранной зоны).</t>
  </si>
  <si>
    <t>Фактический объем финансирования капитальных вложений на 01.01.2020,
млн. рублей
(с НДС)</t>
  </si>
  <si>
    <t>ВЛ-10кВ №18 ПС "Коммаш" от опоры №1 до опоры №35 г. Мценск -2,3км (с установкой охранной зоны).</t>
  </si>
  <si>
    <t>ВЛ-10 кВ №10 ПС "Коммаш" от ТП 097 до ТП 029 г. Мценск -0,42км.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</si>
  <si>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</si>
  <si>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</si>
  <si>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</si>
  <si>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</si>
  <si>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</si>
  <si>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</si>
  <si>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</si>
  <si>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</si>
  <si>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</si>
  <si>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№13 ТП 122 ул. 60-Лет Октября г. Орел -0,15км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</si>
  <si>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</si>
  <si>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</si>
  <si>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</si>
  <si>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</si>
  <si>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</si>
  <si>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ВЛ-0,4кВ №3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</si>
  <si>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</si>
  <si>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</si>
  <si>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</si>
  <si>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</si>
  <si>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</si>
  <si>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</si>
  <si>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</si>
  <si>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</si>
  <si>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</si>
  <si>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</si>
  <si>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</si>
  <si>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</si>
  <si>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</si>
  <si>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</si>
  <si>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</si>
  <si>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</si>
  <si>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 с разукрупнением распределительной линии п. Хотынец -1,5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</si>
  <si>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</si>
  <si>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</si>
  <si>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</si>
  <si>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</si>
  <si>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</si>
  <si>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</si>
  <si>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</si>
  <si>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2 ТП 012 пер Куренцова, п. Кромы -0,3км.</t>
  </si>
  <si>
    <t>ВЛ 0,4 кВ № 13 ТП 002 ул. Революционная, г. Дмитровск -1,5км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</si>
  <si>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</si>
  <si>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</si>
  <si>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КЛ-10кВ №39 ПС "Мценск" до опоры №1 ВЛ-10кВ Ф№39 г. Мценск -0,65км. (с установкой охранной зоны).</t>
  </si>
  <si>
    <t>КЛ-6кВ ТП 005-ТП 045 г. Ливны -0,7км (с установкой охранной зоны).</t>
  </si>
  <si>
    <t>КЛ 10 кВ №19 до опоры №1 ВЛ 10 кВ № 19 ПС 110/35/10 кВ Покровская -0,075км.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</si>
  <si>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</si>
  <si>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</si>
  <si>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</si>
  <si>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</si>
  <si>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</si>
  <si>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</si>
  <si>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</si>
  <si>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</si>
  <si>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</si>
  <si>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</si>
  <si>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</si>
  <si>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</si>
  <si>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</si>
  <si>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</si>
  <si>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</si>
  <si>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</si>
  <si>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</si>
  <si>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яч.10; яч.02; яч.06; яч.07; яч.08 г. Мценск - 5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</si>
  <si>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</si>
  <si>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</si>
  <si>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</si>
  <si>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</si>
  <si>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</si>
  <si>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</si>
  <si>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</si>
  <si>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</si>
  <si>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</si>
  <si>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</si>
  <si>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</si>
  <si>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</si>
  <si>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</si>
  <si>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</si>
  <si>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</si>
  <si>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</si>
  <si>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</si>
  <si>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0,4 кВТП 002 п. Залегощь -2шт. ЩО70</t>
  </si>
  <si>
    <t>Замена маслянных выключателей на вакуумные в ТП059 яч.07, яч.10. г. Мценск  -2 шт.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</si>
  <si>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</si>
  <si>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</si>
  <si>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трансформатора 6/0,4 кВ мощностью 180 кВА на трансформатор 6/0,4 кВ мощностью 160 кВА в ТП 133 г. Орел -1шт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</si>
  <si>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</si>
  <si>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</si>
  <si>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</si>
  <si>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</si>
  <si>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</si>
  <si>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</si>
  <si>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</si>
  <si>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</si>
  <si>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</si>
  <si>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</si>
  <si>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</si>
  <si>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</si>
  <si>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</si>
  <si>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</si>
  <si>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</si>
  <si>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</si>
  <si>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</si>
  <si>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</si>
  <si>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</si>
  <si>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</si>
  <si>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</si>
  <si>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</si>
  <si>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</si>
  <si>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</si>
  <si>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</si>
  <si>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</si>
  <si>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</si>
  <si>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</si>
  <si>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</si>
  <si>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</si>
  <si>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</si>
  <si>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</si>
  <si>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</si>
  <si>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</si>
  <si>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</si>
  <si>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</si>
  <si>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</si>
  <si>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</si>
  <si>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</si>
  <si>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</si>
  <si>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Техническое перевооружение  АСУП АО «Орелоблэнерго» на базе ПО «Модус» г. Болхов</t>
  </si>
  <si>
    <t>Установка ПКУ (пункт коммерческого учета) на КЛ 10 кВ №9 ПС Долгое, 1шт.</t>
  </si>
  <si>
    <t>Установка ПКУ (пункт коммерческого учета) на ВЛ 10 кВ №1 ПС Нарышкинская, между опорами № 90-91,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</si>
  <si>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</si>
  <si>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</si>
  <si>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</si>
  <si>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</si>
  <si>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</si>
  <si>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</si>
  <si>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</si>
  <si>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</si>
  <si>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</si>
  <si>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</si>
  <si>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</si>
  <si>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</si>
  <si>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</si>
  <si>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</si>
  <si>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</si>
  <si>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</si>
  <si>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</si>
  <si>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</si>
  <si>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</si>
  <si>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03.09 в ТП 004 (1 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</si>
  <si>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</si>
  <si>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</si>
  <si>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на ВЛ 6 кВ  №4 ПС Черкасская г. Ливны ИКЗ (1шт.)</t>
  </si>
  <si>
    <t>Установка ИКЗ на ВЛ-10 №5 кВ  ПС 35/10 Моховое, 2 комплекта</t>
  </si>
  <si>
    <t>Прочее новое строительство</t>
  </si>
  <si>
    <t>Внедрение средств контроля кабельных и воздушных линий</t>
  </si>
  <si>
    <t>1.4.2</t>
  </si>
  <si>
    <t>1.4.2.1</t>
  </si>
  <si>
    <t>J-03512522-1.4.2.1-2020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</si>
  <si>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</si>
  <si>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</si>
  <si>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</si>
  <si>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Финансирование капитальных вложений года 2020, млн. рублей (с НДС)</t>
  </si>
  <si>
    <t>J-03512522-1.2.1.1.1-2020</t>
  </si>
  <si>
    <t>J-03512522-1.2.1.2.1-2020</t>
  </si>
  <si>
    <t>J-03512522-1.2.1.2.2-2020</t>
  </si>
  <si>
    <t>1.2.1.2.1</t>
  </si>
  <si>
    <t>1.2.1.2.2</t>
  </si>
  <si>
    <t>J-03512522-1.2.1.2.3-2020</t>
  </si>
  <si>
    <t>1.2.1.2.3</t>
  </si>
  <si>
    <t>J-03512522-1.2.1.2.4-2020</t>
  </si>
  <si>
    <t>1.2.1.2.4</t>
  </si>
  <si>
    <t>J-03512522-1.2.1.2.5-2020</t>
  </si>
  <si>
    <t>1.2.1.2.5</t>
  </si>
  <si>
    <t>J-03512522-1.2.2.1.1-2020</t>
  </si>
  <si>
    <t>1.2.2.1.1</t>
  </si>
  <si>
    <t>J-03512522-1.2.2.1.2-2020</t>
  </si>
  <si>
    <t>J-03512522-1.2.2.2.1-2020</t>
  </si>
  <si>
    <t>1.2.2.2.1</t>
  </si>
  <si>
    <t>J-03512522-1.2.3.5.1-2020</t>
  </si>
  <si>
    <t>1.2.3.5.1</t>
  </si>
  <si>
    <t>J-03512522-1.2.3.6.1-2020</t>
  </si>
  <si>
    <t>J-035512522-1.2.4.1.1-2020</t>
  </si>
  <si>
    <t>J-03512522-1.2.4.2.1-2020</t>
  </si>
  <si>
    <t>1.2.4.1.1</t>
  </si>
  <si>
    <t>J-03512522-1.2.4.2.2-2020</t>
  </si>
  <si>
    <t>J-03512522-1.2.4.2.3-2020</t>
  </si>
  <si>
    <t>1.2.4.2.1</t>
  </si>
  <si>
    <t>1.2.4.2.2</t>
  </si>
  <si>
    <t>1.2.4.2.3</t>
  </si>
  <si>
    <t>J-03512522-1.4.1.1-2020</t>
  </si>
  <si>
    <t>1.4.1.1</t>
  </si>
  <si>
    <t>Остаток финансирования капитальных вложений на 01.01.2020 в прогнозных ценах соответствующих лет, млн. рублей
(с НДС)</t>
  </si>
  <si>
    <t>Выполнение мероприятия перенесено на 3 квартал.</t>
  </si>
  <si>
    <t>Выполнение мероприятия перенесено на 4 квартал.</t>
  </si>
  <si>
    <t>Выполнение мероприятия перенесено на 2 квартал.</t>
  </si>
  <si>
    <t>Не завершенная реконструкция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</si>
</sst>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E+00"/>
    <numFmt numFmtId="178" formatCode="0.000E+00"/>
    <numFmt numFmtId="179" formatCode="0.0000E+00"/>
    <numFmt numFmtId="180" formatCode="0E+00"/>
    <numFmt numFmtId="181" formatCode="0.0000"/>
    <numFmt numFmtId="182" formatCode="0.00000"/>
    <numFmt numFmtId="183" formatCode="0.0"/>
    <numFmt numFmtId="184" formatCode="0.000000"/>
    <numFmt numFmtId="185" formatCode="0.0000000"/>
    <numFmt numFmtId="186" formatCode="0.0000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2"/>
      <name val="SimSun"/>
      <family val="2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8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wrapText="1"/>
      <protection/>
    </xf>
    <xf numFmtId="0" fontId="9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/>
      <protection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8" fillId="0" borderId="10" xfId="54" applyFont="1" applyFill="1" applyBorder="1" applyAlignment="1">
      <alignment horizontal="left" wrapText="1"/>
      <protection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left"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0" fontId="12" fillId="0" borderId="10" xfId="54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82" fontId="1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6" fontId="5" fillId="0" borderId="10" xfId="0" applyNumberFormat="1" applyFont="1" applyFill="1" applyBorder="1" applyAlignment="1">
      <alignment horizontal="center" vertical="center"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>
      <alignment/>
      <protection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left" wrapText="1"/>
    </xf>
    <xf numFmtId="176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8" fillId="0" borderId="11" xfId="54" applyFont="1" applyFill="1" applyBorder="1" applyAlignment="1">
      <alignment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176" fontId="13" fillId="0" borderId="10" xfId="0" applyNumberFormat="1" applyFont="1" applyFill="1" applyBorder="1" applyAlignment="1">
      <alignment horizontal="left"/>
    </xf>
    <xf numFmtId="0" fontId="9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left"/>
      <protection/>
    </xf>
    <xf numFmtId="49" fontId="8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3"/>
  <sheetViews>
    <sheetView tabSelected="1" view="pageBreakPreview" zoomScaleSheetLayoutView="100" zoomScalePageLayoutView="0" workbookViewId="0" topLeftCell="G1">
      <selection activeCell="T18" sqref="T18:T293"/>
    </sheetView>
  </sheetViews>
  <sheetFormatPr defaultColWidth="9.00390625" defaultRowHeight="12.75"/>
  <cols>
    <col min="1" max="1" width="8.125" style="18" customWidth="1"/>
    <col min="2" max="2" width="49.125" style="18" customWidth="1"/>
    <col min="3" max="3" width="19.875" style="18" customWidth="1"/>
    <col min="4" max="6" width="11.125" style="18" customWidth="1"/>
    <col min="7" max="12" width="9.625" style="18" customWidth="1"/>
    <col min="13" max="14" width="7.25390625" style="18" customWidth="1"/>
    <col min="15" max="16" width="9.625" style="18" customWidth="1"/>
    <col min="17" max="17" width="14.625" style="18" customWidth="1"/>
    <col min="18" max="18" width="6.875" style="18" customWidth="1"/>
    <col min="19" max="19" width="7.625" style="18" customWidth="1"/>
    <col min="20" max="20" width="41.625" style="18" customWidth="1"/>
    <col min="21" max="22" width="9.125" style="18" customWidth="1"/>
    <col min="23" max="16384" width="9.125" style="18" customWidth="1"/>
  </cols>
  <sheetData>
    <row r="1" s="16" customFormat="1" ht="12">
      <c r="T1" s="24" t="s">
        <v>24</v>
      </c>
    </row>
    <row r="2" spans="18:20" s="16" customFormat="1" ht="24" customHeight="1">
      <c r="R2" s="61" t="s">
        <v>5</v>
      </c>
      <c r="S2" s="61"/>
      <c r="T2" s="61"/>
    </row>
    <row r="3" spans="1:20" s="17" customFormat="1" ht="12.7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6:12" s="17" customFormat="1" ht="12.75">
      <c r="F4" s="20" t="s">
        <v>26</v>
      </c>
      <c r="G4" s="55" t="s">
        <v>43</v>
      </c>
      <c r="H4" s="55"/>
      <c r="I4" s="17" t="s">
        <v>27</v>
      </c>
      <c r="J4" s="55" t="s">
        <v>152</v>
      </c>
      <c r="K4" s="55"/>
      <c r="L4" s="17" t="s">
        <v>28</v>
      </c>
    </row>
    <row r="5" ht="11.25" customHeight="1"/>
    <row r="6" spans="6:17" s="17" customFormat="1" ht="12.75" customHeight="1">
      <c r="F6" s="20" t="s">
        <v>6</v>
      </c>
      <c r="G6" s="52" t="s">
        <v>145</v>
      </c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7:16" s="25" customFormat="1" ht="12.75" customHeight="1">
      <c r="G7" s="51" t="s">
        <v>7</v>
      </c>
      <c r="H7" s="51"/>
      <c r="I7" s="51"/>
      <c r="J7" s="51"/>
      <c r="K7" s="51"/>
      <c r="L7" s="51"/>
      <c r="M7" s="51"/>
      <c r="N7" s="51"/>
      <c r="O7" s="51"/>
      <c r="P7" s="19"/>
    </row>
    <row r="8" ht="11.25" customHeight="1"/>
    <row r="9" spans="9:12" s="17" customFormat="1" ht="12.75">
      <c r="I9" s="20" t="s">
        <v>8</v>
      </c>
      <c r="J9" s="55" t="s">
        <v>152</v>
      </c>
      <c r="K9" s="55"/>
      <c r="L9" s="17" t="s">
        <v>9</v>
      </c>
    </row>
    <row r="10" ht="11.25" customHeight="1"/>
    <row r="11" spans="7:20" s="17" customFormat="1" ht="12.75" customHeight="1">
      <c r="G11" s="20" t="s">
        <v>10</v>
      </c>
      <c r="H11" s="56" t="s">
        <v>153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8:16" s="25" customFormat="1" ht="12.75" customHeight="1">
      <c r="H12" s="51" t="s">
        <v>11</v>
      </c>
      <c r="I12" s="51"/>
      <c r="J12" s="51"/>
      <c r="K12" s="51"/>
      <c r="L12" s="51"/>
      <c r="M12" s="51"/>
      <c r="N12" s="51"/>
      <c r="O12" s="51"/>
      <c r="P12" s="51"/>
    </row>
    <row r="13" spans="9:16" ht="20.25" customHeight="1">
      <c r="I13" s="50"/>
      <c r="J13" s="50"/>
      <c r="O13" s="32"/>
      <c r="P13" s="32"/>
    </row>
    <row r="14" spans="1:20" s="16" customFormat="1" ht="48" customHeight="1">
      <c r="A14" s="63" t="s">
        <v>12</v>
      </c>
      <c r="B14" s="63" t="s">
        <v>13</v>
      </c>
      <c r="C14" s="63" t="s">
        <v>14</v>
      </c>
      <c r="D14" s="63" t="s">
        <v>15</v>
      </c>
      <c r="E14" s="63" t="s">
        <v>156</v>
      </c>
      <c r="F14" s="63" t="s">
        <v>351</v>
      </c>
      <c r="G14" s="53" t="s">
        <v>321</v>
      </c>
      <c r="H14" s="66"/>
      <c r="I14" s="66"/>
      <c r="J14" s="66"/>
      <c r="K14" s="66"/>
      <c r="L14" s="66"/>
      <c r="M14" s="66"/>
      <c r="N14" s="66"/>
      <c r="O14" s="66"/>
      <c r="P14" s="54"/>
      <c r="Q14" s="63" t="s">
        <v>21</v>
      </c>
      <c r="R14" s="53" t="s">
        <v>22</v>
      </c>
      <c r="S14" s="54"/>
      <c r="T14" s="63" t="s">
        <v>3</v>
      </c>
    </row>
    <row r="15" spans="1:20" s="16" customFormat="1" ht="15" customHeight="1">
      <c r="A15" s="64"/>
      <c r="B15" s="64"/>
      <c r="C15" s="64"/>
      <c r="D15" s="64"/>
      <c r="E15" s="64"/>
      <c r="F15" s="64"/>
      <c r="G15" s="53" t="s">
        <v>16</v>
      </c>
      <c r="H15" s="54"/>
      <c r="I15" s="53" t="s">
        <v>17</v>
      </c>
      <c r="J15" s="54"/>
      <c r="K15" s="53" t="s">
        <v>18</v>
      </c>
      <c r="L15" s="54"/>
      <c r="M15" s="53" t="s">
        <v>19</v>
      </c>
      <c r="N15" s="54"/>
      <c r="O15" s="53" t="s">
        <v>20</v>
      </c>
      <c r="P15" s="54"/>
      <c r="Q15" s="64"/>
      <c r="R15" s="59" t="s">
        <v>23</v>
      </c>
      <c r="S15" s="57" t="s">
        <v>2</v>
      </c>
      <c r="T15" s="64"/>
    </row>
    <row r="16" spans="1:20" s="16" customFormat="1" ht="86.25" customHeight="1">
      <c r="A16" s="67"/>
      <c r="B16" s="67"/>
      <c r="C16" s="67"/>
      <c r="D16" s="67"/>
      <c r="E16" s="65"/>
      <c r="F16" s="65"/>
      <c r="G16" s="21" t="s">
        <v>0</v>
      </c>
      <c r="H16" s="21" t="s">
        <v>1</v>
      </c>
      <c r="I16" s="21" t="s">
        <v>0</v>
      </c>
      <c r="J16" s="21" t="s">
        <v>1</v>
      </c>
      <c r="K16" s="21" t="s">
        <v>0</v>
      </c>
      <c r="L16" s="21" t="s">
        <v>1</v>
      </c>
      <c r="M16" s="21" t="s">
        <v>0</v>
      </c>
      <c r="N16" s="21" t="s">
        <v>1</v>
      </c>
      <c r="O16" s="21" t="s">
        <v>0</v>
      </c>
      <c r="P16" s="21" t="s">
        <v>1</v>
      </c>
      <c r="Q16" s="65"/>
      <c r="R16" s="60"/>
      <c r="S16" s="58"/>
      <c r="T16" s="67"/>
    </row>
    <row r="17" spans="1:22" s="16" customFormat="1" ht="12">
      <c r="A17" s="1">
        <v>1</v>
      </c>
      <c r="B17" s="1">
        <v>2</v>
      </c>
      <c r="C17" s="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  <c r="K17" s="22">
        <v>11</v>
      </c>
      <c r="L17" s="22">
        <v>12</v>
      </c>
      <c r="M17" s="22">
        <v>13</v>
      </c>
      <c r="N17" s="22">
        <v>14</v>
      </c>
      <c r="O17" s="22">
        <v>15</v>
      </c>
      <c r="P17" s="22">
        <v>16</v>
      </c>
      <c r="Q17" s="22">
        <v>17</v>
      </c>
      <c r="R17" s="22">
        <v>18</v>
      </c>
      <c r="S17" s="22">
        <v>19</v>
      </c>
      <c r="T17" s="22">
        <v>20</v>
      </c>
      <c r="U17" s="27"/>
      <c r="V17" s="27"/>
    </row>
    <row r="18" spans="1:24" s="16" customFormat="1" ht="12">
      <c r="A18" s="2" t="s">
        <v>29</v>
      </c>
      <c r="B18" s="3" t="s">
        <v>4</v>
      </c>
      <c r="C18" s="4" t="s">
        <v>30</v>
      </c>
      <c r="D18" s="35">
        <v>106.18066000800002</v>
      </c>
      <c r="E18" s="35">
        <v>0</v>
      </c>
      <c r="F18" s="35">
        <v>0</v>
      </c>
      <c r="G18" s="35">
        <f>G20+G22</f>
        <v>58.91413075200001</v>
      </c>
      <c r="H18" s="35">
        <f aca="true" t="shared" si="0" ref="H18:P18">H20+H22</f>
        <v>41.534767896000005</v>
      </c>
      <c r="I18" s="35">
        <v>58.914130752000005</v>
      </c>
      <c r="J18" s="35">
        <v>41.534767896</v>
      </c>
      <c r="K18" s="35"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>
        <f t="shared" si="0"/>
        <v>0</v>
      </c>
      <c r="P18" s="35">
        <f t="shared" si="0"/>
        <v>0</v>
      </c>
      <c r="Q18" s="35">
        <v>0</v>
      </c>
      <c r="R18" s="35">
        <f>H18-G18</f>
        <v>-17.379362856000007</v>
      </c>
      <c r="S18" s="35">
        <f>R18/G18*100</f>
        <v>-29.499481082320838</v>
      </c>
      <c r="T18" s="34"/>
      <c r="U18" s="26"/>
      <c r="V18" s="26"/>
      <c r="W18" s="26"/>
      <c r="X18" s="26"/>
    </row>
    <row r="19" spans="1:25" s="16" customFormat="1" ht="12">
      <c r="A19" s="2" t="s">
        <v>31</v>
      </c>
      <c r="B19" s="3" t="s">
        <v>32</v>
      </c>
      <c r="C19" s="4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f aca="true" t="shared" si="1" ref="R19:R48">H19-G19</f>
        <v>0</v>
      </c>
      <c r="S19" s="35">
        <v>0</v>
      </c>
      <c r="T19" s="34"/>
      <c r="U19" s="26"/>
      <c r="V19" s="26"/>
      <c r="W19" s="26"/>
      <c r="X19" s="26"/>
      <c r="Y19" s="28"/>
    </row>
    <row r="20" spans="1:24" s="16" customFormat="1" ht="21">
      <c r="A20" s="2" t="s">
        <v>33</v>
      </c>
      <c r="B20" s="3" t="s">
        <v>34</v>
      </c>
      <c r="C20" s="4" t="s">
        <v>30</v>
      </c>
      <c r="D20" s="35">
        <v>98.66215768800002</v>
      </c>
      <c r="E20" s="35">
        <v>0</v>
      </c>
      <c r="F20" s="35">
        <v>0</v>
      </c>
      <c r="G20" s="35">
        <f>G47</f>
        <v>51.77575593600001</v>
      </c>
      <c r="H20" s="35">
        <f aca="true" t="shared" si="2" ref="H20:P20">H47</f>
        <v>31.310605344000003</v>
      </c>
      <c r="I20" s="35">
        <v>51.775755936</v>
      </c>
      <c r="J20" s="35">
        <v>31.310605344</v>
      </c>
      <c r="K20" s="35"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v>0</v>
      </c>
      <c r="R20" s="35">
        <f t="shared" si="1"/>
        <v>-20.465150592000008</v>
      </c>
      <c r="S20" s="35">
        <f>R20/G20*100</f>
        <v>-39.526512403405505</v>
      </c>
      <c r="T20" s="34"/>
      <c r="U20" s="26"/>
      <c r="V20" s="26"/>
      <c r="W20" s="26"/>
      <c r="X20" s="26"/>
    </row>
    <row r="21" spans="1:24" s="16" customFormat="1" ht="32.25">
      <c r="A21" s="2" t="s">
        <v>35</v>
      </c>
      <c r="B21" s="5" t="s">
        <v>36</v>
      </c>
      <c r="C21" s="4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f t="shared" si="1"/>
        <v>0</v>
      </c>
      <c r="S21" s="35">
        <v>0</v>
      </c>
      <c r="T21" s="34"/>
      <c r="U21" s="26"/>
      <c r="V21" s="26"/>
      <c r="W21" s="26"/>
      <c r="X21" s="26"/>
    </row>
    <row r="22" spans="1:24" s="16" customFormat="1" ht="21">
      <c r="A22" s="2" t="s">
        <v>37</v>
      </c>
      <c r="B22" s="3" t="s">
        <v>38</v>
      </c>
      <c r="C22" s="4" t="s">
        <v>30</v>
      </c>
      <c r="D22" s="35">
        <v>7.51850232</v>
      </c>
      <c r="E22" s="35">
        <v>0</v>
      </c>
      <c r="F22" s="35">
        <v>0</v>
      </c>
      <c r="G22" s="35">
        <f>G258</f>
        <v>7.138374816000001</v>
      </c>
      <c r="H22" s="35">
        <f aca="true" t="shared" si="3" ref="H22:P22">H258</f>
        <v>10.224162552000001</v>
      </c>
      <c r="I22" s="35">
        <v>7.138374816</v>
      </c>
      <c r="J22" s="35">
        <v>10.224162552000001</v>
      </c>
      <c r="K22" s="35"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  <c r="P22" s="35">
        <f t="shared" si="3"/>
        <v>0</v>
      </c>
      <c r="Q22" s="35">
        <v>0</v>
      </c>
      <c r="R22" s="35">
        <f t="shared" si="1"/>
        <v>3.0857877360000003</v>
      </c>
      <c r="S22" s="35">
        <f>R22/G22*100</f>
        <v>43.22815508487303</v>
      </c>
      <c r="T22" s="34"/>
      <c r="U22" s="26"/>
      <c r="V22" s="26"/>
      <c r="W22" s="26"/>
      <c r="X22" s="26"/>
    </row>
    <row r="23" spans="1:24" s="16" customFormat="1" ht="21">
      <c r="A23" s="2" t="s">
        <v>39</v>
      </c>
      <c r="B23" s="3" t="s">
        <v>40</v>
      </c>
      <c r="C23" s="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f t="shared" si="1"/>
        <v>0</v>
      </c>
      <c r="S23" s="35">
        <v>0</v>
      </c>
      <c r="T23" s="34"/>
      <c r="U23" s="26"/>
      <c r="V23" s="26"/>
      <c r="W23" s="26"/>
      <c r="X23" s="26"/>
    </row>
    <row r="24" spans="1:24" s="16" customFormat="1" ht="12">
      <c r="A24" s="2" t="s">
        <v>41</v>
      </c>
      <c r="B24" s="5" t="s">
        <v>42</v>
      </c>
      <c r="C24" s="4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f t="shared" si="1"/>
        <v>0</v>
      </c>
      <c r="S24" s="35">
        <v>0</v>
      </c>
      <c r="T24" s="34"/>
      <c r="U24" s="26"/>
      <c r="V24" s="26"/>
      <c r="W24" s="26"/>
      <c r="X24" s="26"/>
    </row>
    <row r="25" spans="1:24" s="16" customFormat="1" ht="12">
      <c r="A25" s="2" t="s">
        <v>43</v>
      </c>
      <c r="B25" s="3" t="s">
        <v>44</v>
      </c>
      <c r="C25" s="4" t="s">
        <v>30</v>
      </c>
      <c r="D25" s="35">
        <v>106.18066000800002</v>
      </c>
      <c r="E25" s="35">
        <v>0</v>
      </c>
      <c r="F25" s="35">
        <v>0</v>
      </c>
      <c r="G25" s="35">
        <f>G18</f>
        <v>58.91413075200001</v>
      </c>
      <c r="H25" s="35">
        <f aca="true" t="shared" si="4" ref="H25:P25">H18</f>
        <v>41.534767896000005</v>
      </c>
      <c r="I25" s="35">
        <v>58.914130752000005</v>
      </c>
      <c r="J25" s="35">
        <v>41.534767896</v>
      </c>
      <c r="K25" s="35">
        <v>0</v>
      </c>
      <c r="L25" s="35">
        <f t="shared" si="4"/>
        <v>0</v>
      </c>
      <c r="M25" s="35">
        <f t="shared" si="4"/>
        <v>0</v>
      </c>
      <c r="N25" s="35">
        <f t="shared" si="4"/>
        <v>0</v>
      </c>
      <c r="O25" s="35">
        <f t="shared" si="4"/>
        <v>0</v>
      </c>
      <c r="P25" s="35">
        <f t="shared" si="4"/>
        <v>0</v>
      </c>
      <c r="Q25" s="35">
        <v>0</v>
      </c>
      <c r="R25" s="35">
        <f t="shared" si="1"/>
        <v>-17.379362856000007</v>
      </c>
      <c r="S25" s="35">
        <f>R25/G25*100</f>
        <v>-29.499481082320838</v>
      </c>
      <c r="T25" s="34"/>
      <c r="U25" s="26"/>
      <c r="V25" s="26"/>
      <c r="W25" s="26"/>
      <c r="X25" s="26"/>
    </row>
    <row r="26" spans="1:24" s="16" customFormat="1" ht="12">
      <c r="A26" s="2" t="s">
        <v>45</v>
      </c>
      <c r="B26" s="3" t="s">
        <v>46</v>
      </c>
      <c r="C26" s="4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f t="shared" si="1"/>
        <v>0</v>
      </c>
      <c r="S26" s="35">
        <v>0</v>
      </c>
      <c r="T26" s="34"/>
      <c r="U26" s="26"/>
      <c r="V26" s="26"/>
      <c r="W26" s="26"/>
      <c r="X26" s="26"/>
    </row>
    <row r="27" spans="1:24" s="16" customFormat="1" ht="21">
      <c r="A27" s="2" t="s">
        <v>47</v>
      </c>
      <c r="B27" s="3" t="s">
        <v>48</v>
      </c>
      <c r="C27" s="4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f t="shared" si="1"/>
        <v>0</v>
      </c>
      <c r="S27" s="35">
        <v>0</v>
      </c>
      <c r="T27" s="34"/>
      <c r="U27" s="26"/>
      <c r="V27" s="26"/>
      <c r="W27" s="26"/>
      <c r="X27" s="26"/>
    </row>
    <row r="28" spans="1:24" s="16" customFormat="1" ht="31.5">
      <c r="A28" s="2" t="s">
        <v>49</v>
      </c>
      <c r="B28" s="3" t="s">
        <v>50</v>
      </c>
      <c r="C28" s="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f t="shared" si="1"/>
        <v>0</v>
      </c>
      <c r="S28" s="35">
        <v>0</v>
      </c>
      <c r="T28" s="34"/>
      <c r="U28" s="26"/>
      <c r="V28" s="26"/>
      <c r="W28" s="26"/>
      <c r="X28" s="26"/>
    </row>
    <row r="29" spans="1:24" s="16" customFormat="1" ht="31.5">
      <c r="A29" s="2" t="s">
        <v>51</v>
      </c>
      <c r="B29" s="3" t="s">
        <v>52</v>
      </c>
      <c r="C29" s="4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f t="shared" si="1"/>
        <v>0</v>
      </c>
      <c r="S29" s="35">
        <v>0</v>
      </c>
      <c r="T29" s="34"/>
      <c r="U29" s="26"/>
      <c r="V29" s="26"/>
      <c r="W29" s="26"/>
      <c r="X29" s="26"/>
    </row>
    <row r="30" spans="1:24" s="16" customFormat="1" ht="21">
      <c r="A30" s="2" t="s">
        <v>53</v>
      </c>
      <c r="B30" s="3" t="s">
        <v>54</v>
      </c>
      <c r="C30" s="4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f t="shared" si="1"/>
        <v>0</v>
      </c>
      <c r="S30" s="35">
        <v>0</v>
      </c>
      <c r="T30" s="34"/>
      <c r="U30" s="26"/>
      <c r="V30" s="26"/>
      <c r="W30" s="26"/>
      <c r="X30" s="26"/>
    </row>
    <row r="31" spans="1:24" s="16" customFormat="1" ht="21">
      <c r="A31" s="2" t="s">
        <v>55</v>
      </c>
      <c r="B31" s="3" t="s">
        <v>56</v>
      </c>
      <c r="C31" s="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f t="shared" si="1"/>
        <v>0</v>
      </c>
      <c r="S31" s="35">
        <v>0</v>
      </c>
      <c r="T31" s="34"/>
      <c r="U31" s="26"/>
      <c r="V31" s="26"/>
      <c r="W31" s="26"/>
      <c r="X31" s="26"/>
    </row>
    <row r="32" spans="1:24" s="16" customFormat="1" ht="31.5">
      <c r="A32" s="2" t="s">
        <v>57</v>
      </c>
      <c r="B32" s="3" t="s">
        <v>58</v>
      </c>
      <c r="C32" s="4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f t="shared" si="1"/>
        <v>0</v>
      </c>
      <c r="S32" s="35">
        <v>0</v>
      </c>
      <c r="T32" s="34"/>
      <c r="U32" s="26"/>
      <c r="V32" s="26"/>
      <c r="W32" s="26"/>
      <c r="X32" s="26"/>
    </row>
    <row r="33" spans="1:24" s="16" customFormat="1" ht="21">
      <c r="A33" s="2" t="s">
        <v>59</v>
      </c>
      <c r="B33" s="3" t="s">
        <v>60</v>
      </c>
      <c r="C33" s="4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f t="shared" si="1"/>
        <v>0</v>
      </c>
      <c r="S33" s="35">
        <v>0</v>
      </c>
      <c r="T33" s="34"/>
      <c r="U33" s="26"/>
      <c r="V33" s="26"/>
      <c r="W33" s="26"/>
      <c r="X33" s="26"/>
    </row>
    <row r="34" spans="1:24" s="16" customFormat="1" ht="21">
      <c r="A34" s="2" t="s">
        <v>61</v>
      </c>
      <c r="B34" s="3" t="s">
        <v>62</v>
      </c>
      <c r="C34" s="4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f t="shared" si="1"/>
        <v>0</v>
      </c>
      <c r="S34" s="35">
        <v>0</v>
      </c>
      <c r="T34" s="34"/>
      <c r="U34" s="26"/>
      <c r="V34" s="26"/>
      <c r="W34" s="26"/>
      <c r="X34" s="26"/>
    </row>
    <row r="35" spans="1:24" s="16" customFormat="1" ht="21">
      <c r="A35" s="2" t="s">
        <v>63</v>
      </c>
      <c r="B35" s="3" t="s">
        <v>64</v>
      </c>
      <c r="C35" s="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f t="shared" si="1"/>
        <v>0</v>
      </c>
      <c r="S35" s="35">
        <v>0</v>
      </c>
      <c r="T35" s="34"/>
      <c r="U35" s="26"/>
      <c r="V35" s="26"/>
      <c r="W35" s="26"/>
      <c r="X35" s="26"/>
    </row>
    <row r="36" spans="1:24" s="16" customFormat="1" ht="52.5">
      <c r="A36" s="2" t="s">
        <v>63</v>
      </c>
      <c r="B36" s="3" t="s">
        <v>65</v>
      </c>
      <c r="C36" s="4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f t="shared" si="1"/>
        <v>0</v>
      </c>
      <c r="S36" s="35">
        <v>0</v>
      </c>
      <c r="T36" s="34"/>
      <c r="U36" s="26"/>
      <c r="V36" s="26"/>
      <c r="W36" s="26"/>
      <c r="X36" s="26"/>
    </row>
    <row r="37" spans="1:24" s="16" customFormat="1" ht="42">
      <c r="A37" s="2" t="s">
        <v>63</v>
      </c>
      <c r="B37" s="3" t="s">
        <v>66</v>
      </c>
      <c r="C37" s="4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f t="shared" si="1"/>
        <v>0</v>
      </c>
      <c r="S37" s="35">
        <v>0</v>
      </c>
      <c r="T37" s="34"/>
      <c r="U37" s="26"/>
      <c r="V37" s="26"/>
      <c r="W37" s="26"/>
      <c r="X37" s="26"/>
    </row>
    <row r="38" spans="1:24" s="16" customFormat="1" ht="42">
      <c r="A38" s="2" t="s">
        <v>63</v>
      </c>
      <c r="B38" s="3" t="s">
        <v>67</v>
      </c>
      <c r="C38" s="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f t="shared" si="1"/>
        <v>0</v>
      </c>
      <c r="S38" s="35">
        <v>0</v>
      </c>
      <c r="T38" s="34"/>
      <c r="U38" s="26"/>
      <c r="V38" s="26"/>
      <c r="W38" s="26"/>
      <c r="X38" s="26"/>
    </row>
    <row r="39" spans="1:24" s="16" customFormat="1" ht="21">
      <c r="A39" s="2" t="s">
        <v>68</v>
      </c>
      <c r="B39" s="3" t="s">
        <v>64</v>
      </c>
      <c r="C39" s="4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f t="shared" si="1"/>
        <v>0</v>
      </c>
      <c r="S39" s="35">
        <v>0</v>
      </c>
      <c r="T39" s="34"/>
      <c r="U39" s="26"/>
      <c r="V39" s="26"/>
      <c r="W39" s="26"/>
      <c r="X39" s="26"/>
    </row>
    <row r="40" spans="1:24" s="16" customFormat="1" ht="52.5">
      <c r="A40" s="2" t="s">
        <v>68</v>
      </c>
      <c r="B40" s="3" t="s">
        <v>65</v>
      </c>
      <c r="C40" s="4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f t="shared" si="1"/>
        <v>0</v>
      </c>
      <c r="S40" s="35">
        <v>0</v>
      </c>
      <c r="T40" s="34"/>
      <c r="U40" s="26"/>
      <c r="V40" s="26"/>
      <c r="W40" s="26"/>
      <c r="X40" s="26"/>
    </row>
    <row r="41" spans="1:24" s="16" customFormat="1" ht="42">
      <c r="A41" s="2" t="s">
        <v>68</v>
      </c>
      <c r="B41" s="3" t="s">
        <v>66</v>
      </c>
      <c r="C41" s="4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f t="shared" si="1"/>
        <v>0</v>
      </c>
      <c r="S41" s="35">
        <v>0</v>
      </c>
      <c r="T41" s="34"/>
      <c r="U41" s="26"/>
      <c r="V41" s="26"/>
      <c r="W41" s="26"/>
      <c r="X41" s="26"/>
    </row>
    <row r="42" spans="1:24" s="16" customFormat="1" ht="12">
      <c r="A42" s="2" t="s">
        <v>68</v>
      </c>
      <c r="B42" s="6" t="s">
        <v>69</v>
      </c>
      <c r="C42" s="4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f t="shared" si="1"/>
        <v>0</v>
      </c>
      <c r="S42" s="35">
        <v>0</v>
      </c>
      <c r="T42" s="34"/>
      <c r="U42" s="26"/>
      <c r="V42" s="26"/>
      <c r="W42" s="26"/>
      <c r="X42" s="26"/>
    </row>
    <row r="43" spans="1:24" s="16" customFormat="1" ht="42">
      <c r="A43" s="2" t="s">
        <v>68</v>
      </c>
      <c r="B43" s="3" t="s">
        <v>70</v>
      </c>
      <c r="C43" s="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f t="shared" si="1"/>
        <v>0</v>
      </c>
      <c r="S43" s="35">
        <v>0</v>
      </c>
      <c r="T43" s="34"/>
      <c r="U43" s="26"/>
      <c r="V43" s="26"/>
      <c r="W43" s="26"/>
      <c r="X43" s="26"/>
    </row>
    <row r="44" spans="1:24" s="16" customFormat="1" ht="42">
      <c r="A44" s="2" t="s">
        <v>71</v>
      </c>
      <c r="B44" s="3" t="s">
        <v>72</v>
      </c>
      <c r="C44" s="4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f t="shared" si="1"/>
        <v>0</v>
      </c>
      <c r="S44" s="35">
        <v>0</v>
      </c>
      <c r="T44" s="34"/>
      <c r="U44" s="26"/>
      <c r="V44" s="26"/>
      <c r="W44" s="26"/>
      <c r="X44" s="26"/>
    </row>
    <row r="45" spans="1:24" s="16" customFormat="1" ht="31.5">
      <c r="A45" s="2" t="s">
        <v>73</v>
      </c>
      <c r="B45" s="3" t="s">
        <v>74</v>
      </c>
      <c r="C45" s="4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f t="shared" si="1"/>
        <v>0</v>
      </c>
      <c r="S45" s="35">
        <v>0</v>
      </c>
      <c r="T45" s="34"/>
      <c r="U45" s="26"/>
      <c r="V45" s="26"/>
      <c r="W45" s="26"/>
      <c r="X45" s="26"/>
    </row>
    <row r="46" spans="1:24" s="16" customFormat="1" ht="42">
      <c r="A46" s="2" t="s">
        <v>75</v>
      </c>
      <c r="B46" s="3" t="s">
        <v>76</v>
      </c>
      <c r="C46" s="4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f t="shared" si="1"/>
        <v>0</v>
      </c>
      <c r="S46" s="35">
        <v>0</v>
      </c>
      <c r="T46" s="34"/>
      <c r="U46" s="26"/>
      <c r="V46" s="26"/>
      <c r="W46" s="26"/>
      <c r="X46" s="26"/>
    </row>
    <row r="47" spans="1:24" s="41" customFormat="1" ht="21">
      <c r="A47" s="36" t="s">
        <v>77</v>
      </c>
      <c r="B47" s="3" t="s">
        <v>78</v>
      </c>
      <c r="C47" s="43" t="s">
        <v>30</v>
      </c>
      <c r="D47" s="38">
        <v>98.66215768800002</v>
      </c>
      <c r="E47" s="38">
        <f>E48+E106+E194+E239</f>
        <v>0</v>
      </c>
      <c r="F47" s="38">
        <v>0</v>
      </c>
      <c r="G47" s="38">
        <f aca="true" t="shared" si="5" ref="G47:P47">G48+G106+G194+G239</f>
        <v>51.77575593600001</v>
      </c>
      <c r="H47" s="38">
        <f t="shared" si="5"/>
        <v>31.310605344000003</v>
      </c>
      <c r="I47" s="38">
        <v>51.775755936</v>
      </c>
      <c r="J47" s="38">
        <v>31.310605344</v>
      </c>
      <c r="K47" s="35">
        <v>0</v>
      </c>
      <c r="L47" s="38">
        <f t="shared" si="5"/>
        <v>0</v>
      </c>
      <c r="M47" s="38">
        <f t="shared" si="5"/>
        <v>0</v>
      </c>
      <c r="N47" s="38">
        <f t="shared" si="5"/>
        <v>0</v>
      </c>
      <c r="O47" s="38">
        <f t="shared" si="5"/>
        <v>0</v>
      </c>
      <c r="P47" s="38">
        <f t="shared" si="5"/>
        <v>0</v>
      </c>
      <c r="Q47" s="38">
        <v>0</v>
      </c>
      <c r="R47" s="38">
        <f t="shared" si="1"/>
        <v>-20.465150592000008</v>
      </c>
      <c r="S47" s="35">
        <f>R47/G47*100</f>
        <v>-39.526512403405505</v>
      </c>
      <c r="T47" s="39"/>
      <c r="U47" s="40"/>
      <c r="V47" s="40"/>
      <c r="W47" s="40"/>
      <c r="X47" s="40"/>
    </row>
    <row r="48" spans="1:24" s="41" customFormat="1" ht="31.5">
      <c r="A48" s="36" t="s">
        <v>79</v>
      </c>
      <c r="B48" s="3" t="s">
        <v>80</v>
      </c>
      <c r="C48" s="43" t="s">
        <v>30</v>
      </c>
      <c r="D48" s="38">
        <v>20.626575564</v>
      </c>
      <c r="E48" s="38">
        <f>E49+E55</f>
        <v>0</v>
      </c>
      <c r="F48" s="38">
        <v>0</v>
      </c>
      <c r="G48" s="38">
        <f aca="true" t="shared" si="6" ref="G48:P48">G49+G55</f>
        <v>15.08181534</v>
      </c>
      <c r="H48" s="38">
        <f t="shared" si="6"/>
        <v>10.2941424</v>
      </c>
      <c r="I48" s="38">
        <v>15.081815339999999</v>
      </c>
      <c r="J48" s="38">
        <v>10.2941424</v>
      </c>
      <c r="K48" s="35">
        <v>0</v>
      </c>
      <c r="L48" s="38">
        <f t="shared" si="6"/>
        <v>0</v>
      </c>
      <c r="M48" s="38">
        <f t="shared" si="6"/>
        <v>0</v>
      </c>
      <c r="N48" s="38">
        <f t="shared" si="6"/>
        <v>0</v>
      </c>
      <c r="O48" s="38">
        <f t="shared" si="6"/>
        <v>0</v>
      </c>
      <c r="P48" s="38">
        <f t="shared" si="6"/>
        <v>0</v>
      </c>
      <c r="Q48" s="38">
        <v>0</v>
      </c>
      <c r="R48" s="38">
        <f t="shared" si="1"/>
        <v>-4.78767294</v>
      </c>
      <c r="S48" s="35">
        <f>R48/G48*100</f>
        <v>-31.744672853155354</v>
      </c>
      <c r="T48" s="39"/>
      <c r="U48" s="40"/>
      <c r="V48" s="40"/>
      <c r="W48" s="40"/>
      <c r="X48" s="40"/>
    </row>
    <row r="49" spans="1:24" s="41" customFormat="1" ht="21">
      <c r="A49" s="36" t="s">
        <v>81</v>
      </c>
      <c r="B49" s="3" t="s">
        <v>82</v>
      </c>
      <c r="C49" s="43" t="s">
        <v>30</v>
      </c>
      <c r="D49" s="38">
        <v>7.217826479999999</v>
      </c>
      <c r="E49" s="38">
        <f>E50</f>
        <v>0</v>
      </c>
      <c r="F49" s="38">
        <v>0</v>
      </c>
      <c r="G49" s="38">
        <f aca="true" t="shared" si="7" ref="G49:O49">G50</f>
        <v>7.21782648</v>
      </c>
      <c r="H49" s="38">
        <f t="shared" si="7"/>
        <v>0</v>
      </c>
      <c r="I49" s="38">
        <v>7.217826479999999</v>
      </c>
      <c r="J49" s="38">
        <v>0</v>
      </c>
      <c r="K49" s="35">
        <v>0</v>
      </c>
      <c r="L49" s="38">
        <f t="shared" si="7"/>
        <v>0</v>
      </c>
      <c r="M49" s="38">
        <f t="shared" si="7"/>
        <v>0</v>
      </c>
      <c r="N49" s="38">
        <f t="shared" si="7"/>
        <v>0</v>
      </c>
      <c r="O49" s="38">
        <f t="shared" si="7"/>
        <v>0</v>
      </c>
      <c r="P49" s="38">
        <v>0</v>
      </c>
      <c r="Q49" s="38">
        <v>0</v>
      </c>
      <c r="R49" s="38">
        <f aca="true" t="shared" si="8" ref="R49:R96">H49-G49</f>
        <v>-7.21782648</v>
      </c>
      <c r="S49" s="35">
        <f>R49/G49*100</f>
        <v>-100</v>
      </c>
      <c r="T49" s="39"/>
      <c r="U49" s="40"/>
      <c r="V49" s="40"/>
      <c r="W49" s="40"/>
      <c r="X49" s="40"/>
    </row>
    <row r="50" spans="1:24" s="41" customFormat="1" ht="21.75">
      <c r="A50" s="36" t="s">
        <v>81</v>
      </c>
      <c r="B50" s="5" t="s">
        <v>83</v>
      </c>
      <c r="C50" s="37" t="s">
        <v>322</v>
      </c>
      <c r="D50" s="38">
        <v>7.217826479999999</v>
      </c>
      <c r="E50" s="38">
        <f aca="true" t="shared" si="9" ref="E50:P50">SUM(E52:E54)</f>
        <v>0</v>
      </c>
      <c r="F50" s="38">
        <f t="shared" si="9"/>
        <v>0</v>
      </c>
      <c r="G50" s="38">
        <f t="shared" si="9"/>
        <v>7.21782648</v>
      </c>
      <c r="H50" s="38">
        <f t="shared" si="9"/>
        <v>0</v>
      </c>
      <c r="I50" s="38">
        <v>7.217826479999999</v>
      </c>
      <c r="J50" s="38">
        <v>0</v>
      </c>
      <c r="K50" s="35">
        <v>0</v>
      </c>
      <c r="L50" s="38">
        <f t="shared" si="9"/>
        <v>0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v>0</v>
      </c>
      <c r="R50" s="38">
        <f t="shared" si="8"/>
        <v>-7.21782648</v>
      </c>
      <c r="S50" s="35">
        <f>R50/G50*100</f>
        <v>-100</v>
      </c>
      <c r="T50" s="39"/>
      <c r="U50" s="40"/>
      <c r="V50" s="40"/>
      <c r="W50" s="40"/>
      <c r="X50" s="40"/>
    </row>
    <row r="51" spans="1:24" s="16" customFormat="1" ht="12">
      <c r="A51" s="2"/>
      <c r="B51" s="8" t="s">
        <v>84</v>
      </c>
      <c r="C51" s="7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4"/>
      <c r="U51" s="26"/>
      <c r="V51" s="26"/>
      <c r="W51" s="26"/>
      <c r="X51" s="26"/>
    </row>
    <row r="52" spans="1:24" s="16" customFormat="1" ht="28.5" customHeight="1">
      <c r="A52" s="2"/>
      <c r="B52" s="9" t="s">
        <v>217</v>
      </c>
      <c r="C52" s="7" t="s">
        <v>322</v>
      </c>
      <c r="D52" s="35">
        <v>5.09466816</v>
      </c>
      <c r="E52" s="35">
        <v>0</v>
      </c>
      <c r="F52" s="35">
        <v>0</v>
      </c>
      <c r="G52" s="35">
        <f>I52+K52+M52+O52</f>
        <v>5.09466816</v>
      </c>
      <c r="H52" s="35">
        <v>0</v>
      </c>
      <c r="I52" s="35">
        <v>5.09466816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f>R52/G52*100</f>
        <v>0</v>
      </c>
      <c r="T52" s="34" t="s">
        <v>353</v>
      </c>
      <c r="U52" s="26"/>
      <c r="V52" s="26"/>
      <c r="W52" s="26"/>
      <c r="X52" s="26"/>
    </row>
    <row r="53" spans="1:24" s="16" customFormat="1" ht="12">
      <c r="A53" s="2"/>
      <c r="B53" s="8" t="s">
        <v>149</v>
      </c>
      <c r="C53" s="7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f t="shared" si="8"/>
        <v>0</v>
      </c>
      <c r="S53" s="35">
        <v>0</v>
      </c>
      <c r="T53" s="34"/>
      <c r="U53" s="26"/>
      <c r="V53" s="26"/>
      <c r="W53" s="26"/>
      <c r="X53" s="26"/>
    </row>
    <row r="54" spans="1:24" s="16" customFormat="1" ht="33.75">
      <c r="A54" s="2"/>
      <c r="B54" s="9" t="s">
        <v>218</v>
      </c>
      <c r="C54" s="7" t="s">
        <v>322</v>
      </c>
      <c r="D54" s="35">
        <v>2.12315832</v>
      </c>
      <c r="E54" s="35">
        <v>0</v>
      </c>
      <c r="F54" s="35">
        <v>0</v>
      </c>
      <c r="G54" s="35">
        <f>I54+K54+M54+O54</f>
        <v>2.12315832</v>
      </c>
      <c r="H54" s="35">
        <f>J54+L54+N54+P54</f>
        <v>0</v>
      </c>
      <c r="I54" s="35">
        <v>2.12315832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f t="shared" si="8"/>
        <v>-2.12315832</v>
      </c>
      <c r="S54" s="35">
        <f>R54/G54*100</f>
        <v>-100</v>
      </c>
      <c r="T54" s="34" t="s">
        <v>353</v>
      </c>
      <c r="U54" s="26"/>
      <c r="V54" s="26"/>
      <c r="W54" s="26"/>
      <c r="X54" s="26"/>
    </row>
    <row r="55" spans="1:24" s="41" customFormat="1" ht="31.5">
      <c r="A55" s="36" t="s">
        <v>87</v>
      </c>
      <c r="B55" s="3" t="s">
        <v>88</v>
      </c>
      <c r="C55" s="43" t="s">
        <v>30</v>
      </c>
      <c r="D55" s="38">
        <v>13.408749084</v>
      </c>
      <c r="E55" s="38">
        <f>E56+E68+E87+E99+E102</f>
        <v>0</v>
      </c>
      <c r="F55" s="38">
        <v>0</v>
      </c>
      <c r="G55" s="38">
        <f aca="true" t="shared" si="10" ref="G55:P55">G56+G68+G87+G99+G102</f>
        <v>7.86398886</v>
      </c>
      <c r="H55" s="38">
        <f t="shared" si="10"/>
        <v>10.2941424</v>
      </c>
      <c r="I55" s="38">
        <v>7.863988859999999</v>
      </c>
      <c r="J55" s="38">
        <v>10.2941424</v>
      </c>
      <c r="K55" s="35">
        <v>0</v>
      </c>
      <c r="L55" s="38">
        <f t="shared" si="10"/>
        <v>0</v>
      </c>
      <c r="M55" s="38">
        <f t="shared" si="10"/>
        <v>0</v>
      </c>
      <c r="N55" s="38">
        <f t="shared" si="10"/>
        <v>0</v>
      </c>
      <c r="O55" s="38">
        <f t="shared" si="10"/>
        <v>0</v>
      </c>
      <c r="P55" s="38">
        <f t="shared" si="10"/>
        <v>0</v>
      </c>
      <c r="Q55" s="38">
        <v>0</v>
      </c>
      <c r="R55" s="38">
        <v>0</v>
      </c>
      <c r="S55" s="35">
        <f>R55/G55*100</f>
        <v>0</v>
      </c>
      <c r="T55" s="39"/>
      <c r="U55" s="40"/>
      <c r="V55" s="40"/>
      <c r="W55" s="40"/>
      <c r="X55" s="40"/>
    </row>
    <row r="56" spans="1:24" s="41" customFormat="1" ht="21.75">
      <c r="A56" s="36" t="s">
        <v>325</v>
      </c>
      <c r="B56" s="10" t="s">
        <v>89</v>
      </c>
      <c r="C56" s="37" t="s">
        <v>323</v>
      </c>
      <c r="D56" s="38">
        <v>4.86522288</v>
      </c>
      <c r="E56" s="38">
        <f>SUM(E58:E67)</f>
        <v>0</v>
      </c>
      <c r="F56" s="38">
        <v>0</v>
      </c>
      <c r="G56" s="38">
        <f aca="true" t="shared" si="11" ref="G56:L56">SUM(G58:G67)</f>
        <v>1.3514508</v>
      </c>
      <c r="H56" s="38">
        <f t="shared" si="11"/>
        <v>7.880120232</v>
      </c>
      <c r="I56" s="38">
        <v>1.3514508</v>
      </c>
      <c r="J56" s="38">
        <v>7.880120232</v>
      </c>
      <c r="K56" s="35">
        <v>0</v>
      </c>
      <c r="L56" s="38">
        <f t="shared" si="11"/>
        <v>0</v>
      </c>
      <c r="M56" s="38">
        <v>0</v>
      </c>
      <c r="N56" s="38">
        <v>0</v>
      </c>
      <c r="O56" s="38">
        <v>0</v>
      </c>
      <c r="P56" s="38">
        <f>SUM(P58:P67)</f>
        <v>0</v>
      </c>
      <c r="Q56" s="38">
        <v>0</v>
      </c>
      <c r="R56" s="38">
        <v>0</v>
      </c>
      <c r="S56" s="35">
        <f>R56/G56*100</f>
        <v>0</v>
      </c>
      <c r="T56" s="39"/>
      <c r="U56" s="40"/>
      <c r="V56" s="40"/>
      <c r="W56" s="40"/>
      <c r="X56" s="40"/>
    </row>
    <row r="57" spans="1:24" s="16" customFormat="1" ht="12">
      <c r="A57" s="2"/>
      <c r="B57" s="8" t="s">
        <v>123</v>
      </c>
      <c r="C57" s="7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f t="shared" si="8"/>
        <v>0</v>
      </c>
      <c r="S57" s="35">
        <v>0</v>
      </c>
      <c r="T57" s="34"/>
      <c r="U57" s="26"/>
      <c r="V57" s="26"/>
      <c r="W57" s="26"/>
      <c r="X57" s="26"/>
    </row>
    <row r="58" spans="1:24" s="16" customFormat="1" ht="24">
      <c r="A58" s="2"/>
      <c r="B58" s="31" t="s">
        <v>219</v>
      </c>
      <c r="C58" s="7" t="s">
        <v>323</v>
      </c>
      <c r="D58" s="35">
        <v>1.3514508</v>
      </c>
      <c r="E58" s="35">
        <v>0</v>
      </c>
      <c r="F58" s="35">
        <v>0</v>
      </c>
      <c r="G58" s="35">
        <f>I58+K58+M58+O58</f>
        <v>1.3514508</v>
      </c>
      <c r="H58" s="35">
        <f>J58+L58+N58+P58</f>
        <v>1.8416746199999996</v>
      </c>
      <c r="I58" s="35">
        <v>1.3514508</v>
      </c>
      <c r="J58" s="35">
        <v>1.8416746199999996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f t="shared" si="8"/>
        <v>0.49022381999999953</v>
      </c>
      <c r="S58" s="35">
        <f>R58/G58*100</f>
        <v>36.27389321165073</v>
      </c>
      <c r="T58" s="34"/>
      <c r="U58" s="26"/>
      <c r="V58" s="26"/>
      <c r="W58" s="26"/>
      <c r="X58" s="26"/>
    </row>
    <row r="59" spans="1:24" s="16" customFormat="1" ht="24">
      <c r="A59" s="2"/>
      <c r="B59" s="31" t="s">
        <v>220</v>
      </c>
      <c r="C59" s="7" t="s">
        <v>323</v>
      </c>
      <c r="D59" s="35">
        <v>1.08116064</v>
      </c>
      <c r="E59" s="35">
        <v>0</v>
      </c>
      <c r="F59" s="35">
        <v>0</v>
      </c>
      <c r="G59" s="35">
        <f aca="true" t="shared" si="12" ref="G59:G65">I59+K59+M59+O59</f>
        <v>0</v>
      </c>
      <c r="H59" s="35">
        <f aca="true" t="shared" si="13" ref="H59:H65">J59+L59+N59+P59</f>
        <v>1.41553968</v>
      </c>
      <c r="I59" s="35">
        <v>0</v>
      </c>
      <c r="J59" s="35">
        <v>1.41553968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f t="shared" si="8"/>
        <v>1.41553968</v>
      </c>
      <c r="S59" s="35">
        <v>0</v>
      </c>
      <c r="T59" s="34"/>
      <c r="U59" s="26"/>
      <c r="V59" s="26"/>
      <c r="W59" s="26"/>
      <c r="X59" s="26"/>
    </row>
    <row r="60" spans="1:24" s="16" customFormat="1" ht="24">
      <c r="A60" s="2"/>
      <c r="B60" s="31" t="s">
        <v>221</v>
      </c>
      <c r="C60" s="7" t="s">
        <v>323</v>
      </c>
      <c r="D60" s="35">
        <v>0.54058032</v>
      </c>
      <c r="E60" s="35">
        <v>0</v>
      </c>
      <c r="F60" s="35">
        <v>0</v>
      </c>
      <c r="G60" s="35">
        <f t="shared" si="12"/>
        <v>0</v>
      </c>
      <c r="H60" s="35">
        <f t="shared" si="13"/>
        <v>0.7143736440000001</v>
      </c>
      <c r="I60" s="35">
        <v>0</v>
      </c>
      <c r="J60" s="35">
        <v>0.7143736440000001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f t="shared" si="8"/>
        <v>0.7143736440000001</v>
      </c>
      <c r="S60" s="35">
        <v>0</v>
      </c>
      <c r="T60" s="34"/>
      <c r="U60" s="26"/>
      <c r="V60" s="26"/>
      <c r="W60" s="26"/>
      <c r="X60" s="26"/>
    </row>
    <row r="61" spans="1:24" s="16" customFormat="1" ht="12">
      <c r="A61" s="2"/>
      <c r="B61" s="8" t="s">
        <v>90</v>
      </c>
      <c r="C61" s="7">
        <v>0</v>
      </c>
      <c r="D61" s="35">
        <v>0</v>
      </c>
      <c r="E61" s="35">
        <v>0</v>
      </c>
      <c r="F61" s="35">
        <v>0</v>
      </c>
      <c r="G61" s="35">
        <f t="shared" si="12"/>
        <v>0</v>
      </c>
      <c r="H61" s="35">
        <f t="shared" si="13"/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f t="shared" si="8"/>
        <v>0</v>
      </c>
      <c r="S61" s="35">
        <v>0</v>
      </c>
      <c r="T61" s="34"/>
      <c r="U61" s="26"/>
      <c r="V61" s="26"/>
      <c r="W61" s="26"/>
      <c r="X61" s="26"/>
    </row>
    <row r="62" spans="1:24" s="16" customFormat="1" ht="24">
      <c r="A62" s="2"/>
      <c r="B62" s="31" t="s">
        <v>222</v>
      </c>
      <c r="C62" s="7" t="s">
        <v>323</v>
      </c>
      <c r="D62" s="35">
        <v>0.27029016</v>
      </c>
      <c r="E62" s="35">
        <v>0</v>
      </c>
      <c r="F62" s="35">
        <v>0</v>
      </c>
      <c r="G62" s="35">
        <f t="shared" si="12"/>
        <v>0</v>
      </c>
      <c r="H62" s="35">
        <f t="shared" si="13"/>
        <v>0.37223844000000006</v>
      </c>
      <c r="I62" s="35">
        <v>0</v>
      </c>
      <c r="J62" s="35">
        <v>0.37223844000000006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f t="shared" si="8"/>
        <v>0.37223844000000006</v>
      </c>
      <c r="S62" s="35">
        <v>0</v>
      </c>
      <c r="T62" s="34"/>
      <c r="U62" s="26"/>
      <c r="V62" s="26"/>
      <c r="W62" s="26"/>
      <c r="X62" s="26"/>
    </row>
    <row r="63" spans="1:24" s="16" customFormat="1" ht="24">
      <c r="A63" s="2"/>
      <c r="B63" s="31" t="s">
        <v>223</v>
      </c>
      <c r="C63" s="7" t="s">
        <v>323</v>
      </c>
      <c r="D63" s="35">
        <v>1.3514508</v>
      </c>
      <c r="E63" s="35">
        <v>0</v>
      </c>
      <c r="F63" s="35">
        <v>0</v>
      </c>
      <c r="G63" s="35">
        <f t="shared" si="12"/>
        <v>0</v>
      </c>
      <c r="H63" s="35">
        <f t="shared" si="13"/>
        <v>2.1476107079999998</v>
      </c>
      <c r="I63" s="35">
        <v>0</v>
      </c>
      <c r="J63" s="35">
        <v>2.1476107079999998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f t="shared" si="8"/>
        <v>2.1476107079999998</v>
      </c>
      <c r="S63" s="35">
        <v>0</v>
      </c>
      <c r="T63" s="34"/>
      <c r="U63" s="26"/>
      <c r="V63" s="26"/>
      <c r="W63" s="26"/>
      <c r="X63" s="26"/>
    </row>
    <row r="64" spans="1:24" s="16" customFormat="1" ht="24">
      <c r="A64" s="2"/>
      <c r="B64" s="31" t="s">
        <v>242</v>
      </c>
      <c r="C64" s="7" t="s">
        <v>323</v>
      </c>
      <c r="D64" s="35">
        <v>0</v>
      </c>
      <c r="E64" s="35">
        <v>0</v>
      </c>
      <c r="F64" s="35">
        <v>0</v>
      </c>
      <c r="G64" s="35">
        <f t="shared" si="12"/>
        <v>0</v>
      </c>
      <c r="H64" s="35">
        <f t="shared" si="13"/>
        <v>0.702984132</v>
      </c>
      <c r="I64" s="35">
        <v>0</v>
      </c>
      <c r="J64" s="35">
        <v>0.702984132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f>H64-G64</f>
        <v>0.702984132</v>
      </c>
      <c r="S64" s="35">
        <v>0</v>
      </c>
      <c r="T64" s="34"/>
      <c r="U64" s="26"/>
      <c r="V64" s="26"/>
      <c r="W64" s="26"/>
      <c r="X64" s="26"/>
    </row>
    <row r="65" spans="1:24" s="16" customFormat="1" ht="24">
      <c r="A65" s="2"/>
      <c r="B65" s="31" t="s">
        <v>151</v>
      </c>
      <c r="C65" s="7" t="s">
        <v>323</v>
      </c>
      <c r="D65" s="35">
        <v>0</v>
      </c>
      <c r="E65" s="35">
        <v>0</v>
      </c>
      <c r="F65" s="35">
        <v>0</v>
      </c>
      <c r="G65" s="35">
        <f t="shared" si="12"/>
        <v>0</v>
      </c>
      <c r="H65" s="35">
        <f t="shared" si="13"/>
        <v>0.330360636</v>
      </c>
      <c r="I65" s="35">
        <v>0</v>
      </c>
      <c r="J65" s="35">
        <v>0.330360636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f>H65-G65</f>
        <v>0.330360636</v>
      </c>
      <c r="S65" s="35">
        <v>0</v>
      </c>
      <c r="T65" s="34"/>
      <c r="U65" s="26"/>
      <c r="V65" s="26"/>
      <c r="W65" s="26"/>
      <c r="X65" s="26"/>
    </row>
    <row r="66" spans="1:24" s="16" customFormat="1" ht="12">
      <c r="A66" s="2"/>
      <c r="B66" s="8" t="s">
        <v>91</v>
      </c>
      <c r="C66" s="7">
        <v>0</v>
      </c>
      <c r="D66" s="35">
        <v>0</v>
      </c>
      <c r="E66" s="35">
        <v>0</v>
      </c>
      <c r="F66" s="35">
        <v>0</v>
      </c>
      <c r="G66" s="35">
        <f>I66+K66+M66+O66</f>
        <v>0</v>
      </c>
      <c r="H66" s="35">
        <f>J66+L66+N66+P66</f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4"/>
      <c r="U66" s="26"/>
      <c r="V66" s="26"/>
      <c r="W66" s="26"/>
      <c r="X66" s="26"/>
    </row>
    <row r="67" spans="1:24" s="16" customFormat="1" ht="24">
      <c r="A67" s="2"/>
      <c r="B67" s="31" t="s">
        <v>224</v>
      </c>
      <c r="C67" s="7" t="s">
        <v>323</v>
      </c>
      <c r="D67" s="35">
        <v>0.27029016</v>
      </c>
      <c r="E67" s="35">
        <v>0</v>
      </c>
      <c r="F67" s="35">
        <v>0</v>
      </c>
      <c r="G67" s="35">
        <f>I67+K67+M67+O67</f>
        <v>0</v>
      </c>
      <c r="H67" s="35">
        <f>J67+L67+N67+P67</f>
        <v>0.35533837199999996</v>
      </c>
      <c r="I67" s="35">
        <v>0</v>
      </c>
      <c r="J67" s="35">
        <v>0.35533837199999996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4"/>
      <c r="U67" s="26"/>
      <c r="V67" s="26"/>
      <c r="W67" s="26"/>
      <c r="X67" s="26"/>
    </row>
    <row r="68" spans="1:24" s="41" customFormat="1" ht="21.75">
      <c r="A68" s="36" t="s">
        <v>326</v>
      </c>
      <c r="B68" s="10" t="s">
        <v>92</v>
      </c>
      <c r="C68" s="37" t="s">
        <v>324</v>
      </c>
      <c r="D68" s="38">
        <v>3.5995519799999993</v>
      </c>
      <c r="E68" s="38">
        <f>SUM(E70:E86)</f>
        <v>0</v>
      </c>
      <c r="F68" s="38">
        <v>0</v>
      </c>
      <c r="G68" s="38">
        <f aca="true" t="shared" si="14" ref="G68:P68">SUM(G70:G86)</f>
        <v>2.230894452</v>
      </c>
      <c r="H68" s="38">
        <f t="shared" si="14"/>
        <v>1.3622728439999998</v>
      </c>
      <c r="I68" s="38">
        <v>2.2308944520000002</v>
      </c>
      <c r="J68" s="38">
        <v>1.3622728439999998</v>
      </c>
      <c r="K68" s="35">
        <v>0</v>
      </c>
      <c r="L68" s="38">
        <f t="shared" si="14"/>
        <v>0</v>
      </c>
      <c r="M68" s="38">
        <f t="shared" si="14"/>
        <v>0</v>
      </c>
      <c r="N68" s="38">
        <f t="shared" si="14"/>
        <v>0</v>
      </c>
      <c r="O68" s="38">
        <f t="shared" si="14"/>
        <v>0</v>
      </c>
      <c r="P68" s="38">
        <f t="shared" si="14"/>
        <v>0</v>
      </c>
      <c r="Q68" s="38">
        <v>0</v>
      </c>
      <c r="R68" s="38">
        <f t="shared" si="8"/>
        <v>-0.868621608</v>
      </c>
      <c r="S68" s="35">
        <f>R68/G68*100</f>
        <v>-38.93602439242608</v>
      </c>
      <c r="T68" s="39"/>
      <c r="U68" s="40"/>
      <c r="V68" s="40"/>
      <c r="W68" s="40"/>
      <c r="X68" s="40"/>
    </row>
    <row r="69" spans="1:24" s="16" customFormat="1" ht="12">
      <c r="A69" s="2"/>
      <c r="B69" s="8" t="s">
        <v>84</v>
      </c>
      <c r="C69" s="7">
        <v>0</v>
      </c>
      <c r="D69" s="35">
        <v>0</v>
      </c>
      <c r="E69" s="35">
        <v>0</v>
      </c>
      <c r="F69" s="35">
        <v>0</v>
      </c>
      <c r="G69" s="35">
        <f>I69+K69+M69+O69</f>
        <v>0</v>
      </c>
      <c r="H69" s="35">
        <f>J69+L69+N69+P69</f>
        <v>0</v>
      </c>
      <c r="I69" s="35">
        <v>0</v>
      </c>
      <c r="J69" s="35">
        <v>0</v>
      </c>
      <c r="K69" s="35">
        <v>0</v>
      </c>
      <c r="L69" s="35">
        <v>0</v>
      </c>
      <c r="M69" s="35">
        <f>K69*U69</f>
        <v>0</v>
      </c>
      <c r="N69" s="35">
        <f>L69*U69</f>
        <v>0</v>
      </c>
      <c r="O69" s="35">
        <v>0</v>
      </c>
      <c r="P69" s="35">
        <v>0</v>
      </c>
      <c r="Q69" s="35">
        <v>0</v>
      </c>
      <c r="R69" s="35">
        <f t="shared" si="8"/>
        <v>0</v>
      </c>
      <c r="S69" s="35">
        <v>0</v>
      </c>
      <c r="T69" s="34"/>
      <c r="U69" s="26"/>
      <c r="V69" s="26"/>
      <c r="W69" s="26"/>
      <c r="X69" s="26"/>
    </row>
    <row r="70" spans="1:24" s="16" customFormat="1" ht="33.75">
      <c r="A70" s="2"/>
      <c r="B70" s="9" t="s">
        <v>225</v>
      </c>
      <c r="C70" s="7" t="s">
        <v>324</v>
      </c>
      <c r="D70" s="35">
        <v>0.621607848</v>
      </c>
      <c r="E70" s="35">
        <v>0</v>
      </c>
      <c r="F70" s="35">
        <v>0</v>
      </c>
      <c r="G70" s="35">
        <f>I70+K70+M70+O70</f>
        <v>0.621607848</v>
      </c>
      <c r="H70" s="35">
        <f>J70+L70+N70+P70</f>
        <v>0</v>
      </c>
      <c r="I70" s="35">
        <v>0.621607848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f t="shared" si="8"/>
        <v>-0.621607848</v>
      </c>
      <c r="S70" s="35">
        <f>R70/G70*100</f>
        <v>-100</v>
      </c>
      <c r="T70" s="34" t="s">
        <v>352</v>
      </c>
      <c r="U70" s="26"/>
      <c r="V70" s="26"/>
      <c r="W70" s="26"/>
      <c r="X70" s="26"/>
    </row>
    <row r="71" spans="1:24" s="16" customFormat="1" ht="33.75">
      <c r="A71" s="2"/>
      <c r="B71" s="9" t="s">
        <v>226</v>
      </c>
      <c r="C71" s="7" t="s">
        <v>324</v>
      </c>
      <c r="D71" s="35">
        <v>0.188423712</v>
      </c>
      <c r="E71" s="35">
        <v>0</v>
      </c>
      <c r="F71" s="35">
        <v>0</v>
      </c>
      <c r="G71" s="35">
        <f aca="true" t="shared" si="15" ref="G71:G86">I71+K71+M71+O71</f>
        <v>0.188423712</v>
      </c>
      <c r="H71" s="35">
        <f aca="true" t="shared" si="16" ref="H71:H86">J71+L71+N71+P71</f>
        <v>0</v>
      </c>
      <c r="I71" s="35">
        <v>0.188423712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f t="shared" si="8"/>
        <v>-0.188423712</v>
      </c>
      <c r="S71" s="35">
        <f>R71/G71*100</f>
        <v>-100</v>
      </c>
      <c r="T71" s="34" t="s">
        <v>352</v>
      </c>
      <c r="U71" s="26"/>
      <c r="V71" s="26"/>
      <c r="W71" s="26"/>
      <c r="X71" s="26"/>
    </row>
    <row r="72" spans="1:24" s="16" customFormat="1" ht="33.75">
      <c r="A72" s="2"/>
      <c r="B72" s="9" t="s">
        <v>227</v>
      </c>
      <c r="C72" s="7" t="s">
        <v>324</v>
      </c>
      <c r="D72" s="35">
        <v>0.188423712</v>
      </c>
      <c r="E72" s="35">
        <v>0</v>
      </c>
      <c r="F72" s="35">
        <v>0</v>
      </c>
      <c r="G72" s="35">
        <f t="shared" si="15"/>
        <v>0.188423712</v>
      </c>
      <c r="H72" s="35">
        <f t="shared" si="16"/>
        <v>0</v>
      </c>
      <c r="I72" s="35">
        <v>0.188423712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f t="shared" si="8"/>
        <v>-0.188423712</v>
      </c>
      <c r="S72" s="35">
        <f>R72/G72*100</f>
        <v>-100</v>
      </c>
      <c r="T72" s="34" t="s">
        <v>352</v>
      </c>
      <c r="U72" s="26"/>
      <c r="V72" s="26"/>
      <c r="W72" s="26"/>
      <c r="X72" s="26"/>
    </row>
    <row r="73" spans="1:24" s="16" customFormat="1" ht="33.75">
      <c r="A73" s="2"/>
      <c r="B73" s="9" t="s">
        <v>228</v>
      </c>
      <c r="C73" s="7" t="s">
        <v>324</v>
      </c>
      <c r="D73" s="35">
        <v>0.7961934239999999</v>
      </c>
      <c r="E73" s="35">
        <v>0</v>
      </c>
      <c r="F73" s="35">
        <v>0</v>
      </c>
      <c r="G73" s="35">
        <f t="shared" si="15"/>
        <v>0.7961934239999999</v>
      </c>
      <c r="H73" s="35">
        <f t="shared" si="16"/>
        <v>0</v>
      </c>
      <c r="I73" s="35">
        <v>0.7961934239999999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f t="shared" si="8"/>
        <v>-0.7961934239999999</v>
      </c>
      <c r="S73" s="35">
        <f>R73/G73*100</f>
        <v>-100</v>
      </c>
      <c r="T73" s="34" t="s">
        <v>353</v>
      </c>
      <c r="U73" s="26"/>
      <c r="V73" s="26"/>
      <c r="W73" s="26"/>
      <c r="X73" s="26"/>
    </row>
    <row r="74" spans="1:24" s="16" customFormat="1" ht="36">
      <c r="A74" s="2"/>
      <c r="B74" s="31" t="s">
        <v>229</v>
      </c>
      <c r="C74" s="7" t="s">
        <v>324</v>
      </c>
      <c r="D74" s="35">
        <v>0.188423712</v>
      </c>
      <c r="E74" s="35">
        <v>0</v>
      </c>
      <c r="F74" s="35">
        <v>0</v>
      </c>
      <c r="G74" s="35">
        <f t="shared" si="15"/>
        <v>0.188423712</v>
      </c>
      <c r="H74" s="35">
        <f t="shared" si="16"/>
        <v>0</v>
      </c>
      <c r="I74" s="35">
        <v>0.188423712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f t="shared" si="8"/>
        <v>-0.188423712</v>
      </c>
      <c r="S74" s="35">
        <f>R74/G74*100</f>
        <v>-100</v>
      </c>
      <c r="T74" s="34" t="s">
        <v>353</v>
      </c>
      <c r="U74" s="26"/>
      <c r="V74" s="26"/>
      <c r="W74" s="26"/>
      <c r="X74" s="26"/>
    </row>
    <row r="75" spans="1:24" s="16" customFormat="1" ht="36">
      <c r="A75" s="2"/>
      <c r="B75" s="31" t="s">
        <v>245</v>
      </c>
      <c r="C75" s="7" t="s">
        <v>324</v>
      </c>
      <c r="D75" s="35">
        <v>0</v>
      </c>
      <c r="E75" s="35">
        <v>0</v>
      </c>
      <c r="F75" s="35">
        <v>0</v>
      </c>
      <c r="G75" s="35">
        <f t="shared" si="15"/>
        <v>0</v>
      </c>
      <c r="H75" s="35">
        <f t="shared" si="16"/>
        <v>0.20788090799999998</v>
      </c>
      <c r="I75" s="35">
        <v>0</v>
      </c>
      <c r="J75" s="35">
        <v>0.20788090799999998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f t="shared" si="8"/>
        <v>0.20788090799999998</v>
      </c>
      <c r="S75" s="35">
        <v>0</v>
      </c>
      <c r="T75" s="34"/>
      <c r="U75" s="26"/>
      <c r="V75" s="26"/>
      <c r="W75" s="26"/>
      <c r="X75" s="26"/>
    </row>
    <row r="76" spans="1:24" s="16" customFormat="1" ht="12">
      <c r="A76" s="2"/>
      <c r="B76" s="8" t="s">
        <v>148</v>
      </c>
      <c r="C76" s="7">
        <v>0</v>
      </c>
      <c r="D76" s="35">
        <v>0</v>
      </c>
      <c r="E76" s="35">
        <v>0</v>
      </c>
      <c r="F76" s="35">
        <v>0</v>
      </c>
      <c r="G76" s="35">
        <f t="shared" si="15"/>
        <v>0</v>
      </c>
      <c r="H76" s="35">
        <f t="shared" si="16"/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f t="shared" si="8"/>
        <v>0</v>
      </c>
      <c r="S76" s="35">
        <v>0</v>
      </c>
      <c r="T76" s="34"/>
      <c r="U76" s="26"/>
      <c r="V76" s="26"/>
      <c r="W76" s="26"/>
      <c r="X76" s="26"/>
    </row>
    <row r="77" spans="1:24" s="16" customFormat="1" ht="22.5">
      <c r="A77" s="2"/>
      <c r="B77" s="9" t="s">
        <v>230</v>
      </c>
      <c r="C77" s="7" t="s">
        <v>324</v>
      </c>
      <c r="D77" s="35">
        <v>0.310803924</v>
      </c>
      <c r="E77" s="35">
        <v>0</v>
      </c>
      <c r="F77" s="35">
        <v>0</v>
      </c>
      <c r="G77" s="35">
        <f t="shared" si="15"/>
        <v>0</v>
      </c>
      <c r="H77" s="35">
        <f t="shared" si="16"/>
        <v>0.257706444</v>
      </c>
      <c r="I77" s="35">
        <v>0</v>
      </c>
      <c r="J77" s="35">
        <v>0.257706444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f t="shared" si="8"/>
        <v>0.257706444</v>
      </c>
      <c r="S77" s="35">
        <v>0</v>
      </c>
      <c r="T77" s="34"/>
      <c r="U77" s="26"/>
      <c r="V77" s="26"/>
      <c r="W77" s="26"/>
      <c r="X77" s="26"/>
    </row>
    <row r="78" spans="1:24" s="16" customFormat="1" ht="12">
      <c r="A78" s="2"/>
      <c r="B78" s="8" t="s">
        <v>90</v>
      </c>
      <c r="C78" s="7">
        <v>0</v>
      </c>
      <c r="D78" s="35">
        <v>0</v>
      </c>
      <c r="E78" s="35">
        <v>0</v>
      </c>
      <c r="F78" s="35">
        <v>0</v>
      </c>
      <c r="G78" s="35">
        <f t="shared" si="15"/>
        <v>0</v>
      </c>
      <c r="H78" s="35">
        <f t="shared" si="16"/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f t="shared" si="8"/>
        <v>0</v>
      </c>
      <c r="S78" s="35">
        <v>0</v>
      </c>
      <c r="T78" s="34"/>
      <c r="U78" s="26"/>
      <c r="V78" s="26"/>
      <c r="W78" s="26"/>
      <c r="X78" s="26"/>
    </row>
    <row r="79" spans="1:24" s="16" customFormat="1" ht="22.5">
      <c r="A79" s="2"/>
      <c r="B79" s="9" t="s">
        <v>231</v>
      </c>
      <c r="C79" s="7" t="s">
        <v>324</v>
      </c>
      <c r="D79" s="35">
        <v>0.310803924</v>
      </c>
      <c r="E79" s="35">
        <v>0</v>
      </c>
      <c r="F79" s="35">
        <v>0</v>
      </c>
      <c r="G79" s="35">
        <f t="shared" si="15"/>
        <v>0</v>
      </c>
      <c r="H79" s="35">
        <f t="shared" si="16"/>
        <v>0.247437528</v>
      </c>
      <c r="I79" s="35">
        <v>0</v>
      </c>
      <c r="J79" s="35">
        <v>0.247437528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f t="shared" si="8"/>
        <v>0.247437528</v>
      </c>
      <c r="S79" s="35">
        <v>0</v>
      </c>
      <c r="T79" s="34"/>
      <c r="U79" s="26"/>
      <c r="V79" s="26"/>
      <c r="W79" s="26"/>
      <c r="X79" s="26"/>
    </row>
    <row r="80" spans="1:24" s="16" customFormat="1" ht="22.5">
      <c r="A80" s="2"/>
      <c r="B80" s="9" t="s">
        <v>232</v>
      </c>
      <c r="C80" s="7" t="s">
        <v>324</v>
      </c>
      <c r="D80" s="35">
        <v>0.310803924</v>
      </c>
      <c r="E80" s="35">
        <v>0</v>
      </c>
      <c r="F80" s="35">
        <v>0</v>
      </c>
      <c r="G80" s="35">
        <f t="shared" si="15"/>
        <v>0</v>
      </c>
      <c r="H80" s="35">
        <f t="shared" si="16"/>
        <v>0.247437528</v>
      </c>
      <c r="I80" s="35">
        <v>0</v>
      </c>
      <c r="J80" s="35">
        <v>0.247437528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f t="shared" si="8"/>
        <v>0.247437528</v>
      </c>
      <c r="S80" s="35">
        <v>0</v>
      </c>
      <c r="T80" s="34"/>
      <c r="U80" s="26"/>
      <c r="V80" s="26"/>
      <c r="W80" s="26"/>
      <c r="X80" s="26"/>
    </row>
    <row r="81" spans="1:24" s="16" customFormat="1" ht="12">
      <c r="A81" s="2"/>
      <c r="B81" s="8" t="s">
        <v>86</v>
      </c>
      <c r="C81" s="7">
        <v>0</v>
      </c>
      <c r="D81" s="35">
        <v>0</v>
      </c>
      <c r="E81" s="35">
        <v>0</v>
      </c>
      <c r="F81" s="35">
        <v>0</v>
      </c>
      <c r="G81" s="35">
        <f t="shared" si="15"/>
        <v>0</v>
      </c>
      <c r="H81" s="35">
        <f t="shared" si="16"/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f t="shared" si="8"/>
        <v>0</v>
      </c>
      <c r="S81" s="35">
        <v>0</v>
      </c>
      <c r="T81" s="34"/>
      <c r="U81" s="26"/>
      <c r="V81" s="26"/>
      <c r="W81" s="26"/>
      <c r="X81" s="26"/>
    </row>
    <row r="82" spans="1:24" s="16" customFormat="1" ht="22.5">
      <c r="A82" s="2"/>
      <c r="B82" s="9" t="s">
        <v>233</v>
      </c>
      <c r="C82" s="7" t="s">
        <v>324</v>
      </c>
      <c r="D82" s="35">
        <v>0.188423712</v>
      </c>
      <c r="E82" s="35">
        <v>0</v>
      </c>
      <c r="F82" s="35">
        <v>0</v>
      </c>
      <c r="G82" s="35">
        <f t="shared" si="15"/>
        <v>0</v>
      </c>
      <c r="H82" s="35">
        <f t="shared" si="16"/>
        <v>0.16909259999999998</v>
      </c>
      <c r="I82" s="35">
        <v>0</v>
      </c>
      <c r="J82" s="35">
        <v>0.16909259999999998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f t="shared" si="8"/>
        <v>0.16909259999999998</v>
      </c>
      <c r="S82" s="35">
        <v>0</v>
      </c>
      <c r="T82" s="34"/>
      <c r="U82" s="26"/>
      <c r="V82" s="26"/>
      <c r="W82" s="26"/>
      <c r="X82" s="26"/>
    </row>
    <row r="83" spans="1:24" s="16" customFormat="1" ht="12">
      <c r="A83" s="2"/>
      <c r="B83" s="8" t="s">
        <v>85</v>
      </c>
      <c r="C83" s="7">
        <v>0</v>
      </c>
      <c r="D83" s="35">
        <v>0</v>
      </c>
      <c r="E83" s="35">
        <v>0</v>
      </c>
      <c r="F83" s="35">
        <v>0</v>
      </c>
      <c r="G83" s="35">
        <f t="shared" si="15"/>
        <v>0</v>
      </c>
      <c r="H83" s="35">
        <f t="shared" si="16"/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f t="shared" si="8"/>
        <v>0</v>
      </c>
      <c r="S83" s="35">
        <v>0</v>
      </c>
      <c r="T83" s="34"/>
      <c r="U83" s="26"/>
      <c r="V83" s="26"/>
      <c r="W83" s="26"/>
      <c r="X83" s="26"/>
    </row>
    <row r="84" spans="1:24" s="16" customFormat="1" ht="22.5">
      <c r="A84" s="2"/>
      <c r="B84" s="9" t="s">
        <v>234</v>
      </c>
      <c r="C84" s="7" t="s">
        <v>324</v>
      </c>
      <c r="D84" s="35">
        <v>0.247822044</v>
      </c>
      <c r="E84" s="35">
        <v>0</v>
      </c>
      <c r="F84" s="35">
        <v>0</v>
      </c>
      <c r="G84" s="35">
        <f t="shared" si="15"/>
        <v>0</v>
      </c>
      <c r="H84" s="35">
        <f t="shared" si="16"/>
        <v>0.232717836</v>
      </c>
      <c r="I84" s="35">
        <v>0</v>
      </c>
      <c r="J84" s="35">
        <v>0.232717836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f t="shared" si="8"/>
        <v>0.232717836</v>
      </c>
      <c r="S84" s="35">
        <v>0</v>
      </c>
      <c r="T84" s="34"/>
      <c r="U84" s="26"/>
      <c r="V84" s="26"/>
      <c r="W84" s="26"/>
      <c r="X84" s="26"/>
    </row>
    <row r="85" spans="1:24" s="16" customFormat="1" ht="12">
      <c r="A85" s="2"/>
      <c r="B85" s="8" t="s">
        <v>146</v>
      </c>
      <c r="C85" s="7">
        <v>0</v>
      </c>
      <c r="D85" s="35">
        <v>0</v>
      </c>
      <c r="E85" s="35">
        <v>0</v>
      </c>
      <c r="F85" s="35">
        <v>0</v>
      </c>
      <c r="G85" s="35">
        <f t="shared" si="15"/>
        <v>0</v>
      </c>
      <c r="H85" s="35">
        <f t="shared" si="16"/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f t="shared" si="8"/>
        <v>0</v>
      </c>
      <c r="S85" s="35">
        <v>0</v>
      </c>
      <c r="T85" s="34"/>
      <c r="U85" s="26"/>
      <c r="V85" s="26"/>
      <c r="W85" s="26"/>
      <c r="X85" s="26"/>
    </row>
    <row r="86" spans="1:24" s="16" customFormat="1" ht="24">
      <c r="A86" s="2"/>
      <c r="B86" s="31" t="s">
        <v>235</v>
      </c>
      <c r="C86" s="7" t="s">
        <v>324</v>
      </c>
      <c r="D86" s="35">
        <v>0.247822044</v>
      </c>
      <c r="E86" s="35">
        <v>0</v>
      </c>
      <c r="F86" s="35">
        <v>0</v>
      </c>
      <c r="G86" s="35">
        <f t="shared" si="15"/>
        <v>0.247822044</v>
      </c>
      <c r="H86" s="35">
        <f t="shared" si="16"/>
        <v>0</v>
      </c>
      <c r="I86" s="35">
        <v>0.247822044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f t="shared" si="8"/>
        <v>-0.247822044</v>
      </c>
      <c r="S86" s="35">
        <f aca="true" t="shared" si="17" ref="S86:S125">R86/G86*100</f>
        <v>-100</v>
      </c>
      <c r="T86" s="34" t="s">
        <v>354</v>
      </c>
      <c r="U86" s="26"/>
      <c r="V86" s="26"/>
      <c r="W86" s="26"/>
      <c r="X86" s="26"/>
    </row>
    <row r="87" spans="1:24" s="41" customFormat="1" ht="12">
      <c r="A87" s="36" t="s">
        <v>328</v>
      </c>
      <c r="B87" s="10" t="s">
        <v>94</v>
      </c>
      <c r="C87" s="37" t="s">
        <v>327</v>
      </c>
      <c r="D87" s="38">
        <v>3.2693187839999998</v>
      </c>
      <c r="E87" s="38">
        <f aca="true" t="shared" si="18" ref="E87:P87">SUM(E89:E98)</f>
        <v>0</v>
      </c>
      <c r="F87" s="38">
        <f t="shared" si="18"/>
        <v>0</v>
      </c>
      <c r="G87" s="38">
        <f t="shared" si="18"/>
        <v>3.124773288</v>
      </c>
      <c r="H87" s="38">
        <f t="shared" si="18"/>
        <v>0.9379650359999999</v>
      </c>
      <c r="I87" s="38">
        <v>3.1247732879999996</v>
      </c>
      <c r="J87" s="38">
        <v>0.937965036</v>
      </c>
      <c r="K87" s="35">
        <v>0</v>
      </c>
      <c r="L87" s="38">
        <f t="shared" si="18"/>
        <v>0</v>
      </c>
      <c r="M87" s="38">
        <f t="shared" si="18"/>
        <v>0</v>
      </c>
      <c r="N87" s="38">
        <f t="shared" si="18"/>
        <v>0</v>
      </c>
      <c r="O87" s="38">
        <f t="shared" si="18"/>
        <v>0</v>
      </c>
      <c r="P87" s="38">
        <f t="shared" si="18"/>
        <v>0</v>
      </c>
      <c r="Q87" s="38">
        <v>0</v>
      </c>
      <c r="R87" s="38">
        <v>0</v>
      </c>
      <c r="S87" s="35">
        <f t="shared" si="17"/>
        <v>0</v>
      </c>
      <c r="T87" s="39"/>
      <c r="U87" s="40"/>
      <c r="V87" s="40"/>
      <c r="W87" s="40"/>
      <c r="X87" s="40"/>
    </row>
    <row r="88" spans="1:24" s="16" customFormat="1" ht="12">
      <c r="A88" s="2"/>
      <c r="B88" s="8" t="s">
        <v>84</v>
      </c>
      <c r="C88" s="7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f t="shared" si="8"/>
        <v>0</v>
      </c>
      <c r="S88" s="35">
        <v>0</v>
      </c>
      <c r="T88" s="34"/>
      <c r="U88" s="26"/>
      <c r="V88" s="26"/>
      <c r="W88" s="26"/>
      <c r="X88" s="26"/>
    </row>
    <row r="89" spans="1:24" s="16" customFormat="1" ht="12">
      <c r="A89" s="2"/>
      <c r="B89" s="31" t="s">
        <v>236</v>
      </c>
      <c r="C89" s="7" t="s">
        <v>327</v>
      </c>
      <c r="D89" s="35">
        <v>0.26917822799999996</v>
      </c>
      <c r="E89" s="35">
        <v>0</v>
      </c>
      <c r="F89" s="35">
        <v>0</v>
      </c>
      <c r="G89" s="35">
        <f aca="true" t="shared" si="19" ref="G89:H92">I89+K89+M89+O89</f>
        <v>0.26917822799999996</v>
      </c>
      <c r="H89" s="35">
        <f t="shared" si="19"/>
        <v>0</v>
      </c>
      <c r="I89" s="35">
        <v>0.26917822799999996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f t="shared" si="17"/>
        <v>0</v>
      </c>
      <c r="T89" s="34" t="s">
        <v>352</v>
      </c>
      <c r="U89" s="26"/>
      <c r="V89" s="26"/>
      <c r="W89" s="26"/>
      <c r="X89" s="26"/>
    </row>
    <row r="90" spans="1:24" s="16" customFormat="1" ht="24">
      <c r="A90" s="2"/>
      <c r="B90" s="31" t="s">
        <v>237</v>
      </c>
      <c r="C90" s="7" t="s">
        <v>327</v>
      </c>
      <c r="D90" s="35">
        <v>0.9388159079999999</v>
      </c>
      <c r="E90" s="35">
        <v>0</v>
      </c>
      <c r="F90" s="35">
        <v>0</v>
      </c>
      <c r="G90" s="35">
        <f t="shared" si="19"/>
        <v>0.9388159079999999</v>
      </c>
      <c r="H90" s="35">
        <f t="shared" si="19"/>
        <v>0</v>
      </c>
      <c r="I90" s="35">
        <v>0.9388159079999999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f t="shared" si="17"/>
        <v>0</v>
      </c>
      <c r="T90" s="34" t="s">
        <v>352</v>
      </c>
      <c r="U90" s="26"/>
      <c r="V90" s="26"/>
      <c r="W90" s="26"/>
      <c r="X90" s="26"/>
    </row>
    <row r="91" spans="1:24" s="16" customFormat="1" ht="12">
      <c r="A91" s="2"/>
      <c r="B91" s="31" t="s">
        <v>238</v>
      </c>
      <c r="C91" s="7" t="s">
        <v>327</v>
      </c>
      <c r="D91" s="35">
        <v>0.938488032</v>
      </c>
      <c r="E91" s="35">
        <v>0</v>
      </c>
      <c r="F91" s="35">
        <v>0</v>
      </c>
      <c r="G91" s="35">
        <f t="shared" si="19"/>
        <v>0.938488032</v>
      </c>
      <c r="H91" s="35">
        <f t="shared" si="19"/>
        <v>0</v>
      </c>
      <c r="I91" s="35">
        <v>0.938488032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f t="shared" si="17"/>
        <v>0</v>
      </c>
      <c r="T91" s="34" t="s">
        <v>354</v>
      </c>
      <c r="U91" s="26"/>
      <c r="V91" s="26"/>
      <c r="W91" s="26"/>
      <c r="X91" s="26"/>
    </row>
    <row r="92" spans="1:24" s="16" customFormat="1" ht="12">
      <c r="A92" s="2"/>
      <c r="B92" s="31" t="s">
        <v>239</v>
      </c>
      <c r="C92" s="7" t="s">
        <v>327</v>
      </c>
      <c r="D92" s="35">
        <v>0.625658688</v>
      </c>
      <c r="E92" s="35">
        <v>0</v>
      </c>
      <c r="F92" s="35">
        <v>0</v>
      </c>
      <c r="G92" s="35">
        <f t="shared" si="19"/>
        <v>0.625658688</v>
      </c>
      <c r="H92" s="35">
        <f t="shared" si="19"/>
        <v>0</v>
      </c>
      <c r="I92" s="35">
        <v>0.625658688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f t="shared" si="8"/>
        <v>-0.625658688</v>
      </c>
      <c r="S92" s="35">
        <f t="shared" si="17"/>
        <v>-100</v>
      </c>
      <c r="T92" s="34" t="s">
        <v>354</v>
      </c>
      <c r="U92" s="26"/>
      <c r="V92" s="26"/>
      <c r="W92" s="26"/>
      <c r="X92" s="26"/>
    </row>
    <row r="93" spans="1:24" s="16" customFormat="1" ht="24">
      <c r="A93" s="2"/>
      <c r="B93" s="31" t="s">
        <v>240</v>
      </c>
      <c r="C93" s="7" t="s">
        <v>327</v>
      </c>
      <c r="D93" s="35">
        <v>0.352632432</v>
      </c>
      <c r="E93" s="35">
        <v>0</v>
      </c>
      <c r="F93" s="35">
        <v>0</v>
      </c>
      <c r="G93" s="35">
        <f aca="true" t="shared" si="20" ref="G93:G98">I93+K93+M93+O93</f>
        <v>0.352632432</v>
      </c>
      <c r="H93" s="35">
        <f aca="true" t="shared" si="21" ref="H93:H98">J93+L93+N93+P93</f>
        <v>0</v>
      </c>
      <c r="I93" s="35">
        <v>0.352632432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f t="shared" si="8"/>
        <v>-0.352632432</v>
      </c>
      <c r="S93" s="35">
        <f t="shared" si="17"/>
        <v>-100</v>
      </c>
      <c r="T93" s="34" t="s">
        <v>353</v>
      </c>
      <c r="U93" s="26"/>
      <c r="V93" s="26"/>
      <c r="W93" s="26"/>
      <c r="X93" s="26"/>
    </row>
    <row r="94" spans="1:24" s="16" customFormat="1" ht="12">
      <c r="A94" s="2"/>
      <c r="B94" s="8" t="s">
        <v>90</v>
      </c>
      <c r="C94" s="7">
        <v>0</v>
      </c>
      <c r="D94" s="35">
        <v>0</v>
      </c>
      <c r="E94" s="35">
        <v>0</v>
      </c>
      <c r="F94" s="35">
        <v>0</v>
      </c>
      <c r="G94" s="35">
        <f t="shared" si="20"/>
        <v>0</v>
      </c>
      <c r="H94" s="35">
        <f t="shared" si="21"/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f t="shared" si="8"/>
        <v>0</v>
      </c>
      <c r="S94" s="35">
        <v>0</v>
      </c>
      <c r="T94" s="34"/>
      <c r="U94" s="26"/>
      <c r="V94" s="26"/>
      <c r="W94" s="26"/>
      <c r="X94" s="26"/>
    </row>
    <row r="95" spans="1:24" s="16" customFormat="1" ht="36">
      <c r="A95" s="2"/>
      <c r="B95" s="31" t="s">
        <v>243</v>
      </c>
      <c r="C95" s="7" t="s">
        <v>327</v>
      </c>
      <c r="D95" s="35">
        <v>0</v>
      </c>
      <c r="E95" s="35">
        <v>0</v>
      </c>
      <c r="F95" s="35">
        <v>0</v>
      </c>
      <c r="G95" s="35">
        <f t="shared" si="20"/>
        <v>0</v>
      </c>
      <c r="H95" s="35">
        <f t="shared" si="21"/>
        <v>0.40830205199999997</v>
      </c>
      <c r="I95" s="35">
        <v>0</v>
      </c>
      <c r="J95" s="35">
        <v>0.40830205199999997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f t="shared" si="8"/>
        <v>0.40830205199999997</v>
      </c>
      <c r="S95" s="35">
        <v>0</v>
      </c>
      <c r="T95" s="34"/>
      <c r="U95" s="26"/>
      <c r="V95" s="26"/>
      <c r="W95" s="26"/>
      <c r="X95" s="26"/>
    </row>
    <row r="96" spans="1:24" s="16" customFormat="1" ht="36">
      <c r="A96" s="2"/>
      <c r="B96" s="31" t="s">
        <v>244</v>
      </c>
      <c r="C96" s="7" t="s">
        <v>327</v>
      </c>
      <c r="D96" s="35">
        <v>0</v>
      </c>
      <c r="E96" s="35">
        <v>0</v>
      </c>
      <c r="F96" s="35">
        <v>0</v>
      </c>
      <c r="G96" s="35">
        <f t="shared" si="20"/>
        <v>0</v>
      </c>
      <c r="H96" s="35">
        <f t="shared" si="21"/>
        <v>0.48062886</v>
      </c>
      <c r="I96" s="35">
        <v>0</v>
      </c>
      <c r="J96" s="35">
        <v>0.48062886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f t="shared" si="8"/>
        <v>0.48062886</v>
      </c>
      <c r="S96" s="35">
        <v>0</v>
      </c>
      <c r="T96" s="34"/>
      <c r="U96" s="26"/>
      <c r="V96" s="26"/>
      <c r="W96" s="26"/>
      <c r="X96" s="26"/>
    </row>
    <row r="97" spans="1:24" s="16" customFormat="1" ht="12">
      <c r="A97" s="2"/>
      <c r="B97" s="8" t="s">
        <v>93</v>
      </c>
      <c r="C97" s="7">
        <v>0</v>
      </c>
      <c r="D97" s="35">
        <v>0</v>
      </c>
      <c r="E97" s="35">
        <v>0</v>
      </c>
      <c r="F97" s="35">
        <v>0</v>
      </c>
      <c r="G97" s="35">
        <f t="shared" si="20"/>
        <v>0</v>
      </c>
      <c r="H97" s="35">
        <f t="shared" si="21"/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f aca="true" t="shared" si="22" ref="R97:R128">H97-G97</f>
        <v>0</v>
      </c>
      <c r="S97" s="35">
        <v>0</v>
      </c>
      <c r="T97" s="34"/>
      <c r="U97" s="26"/>
      <c r="V97" s="26"/>
      <c r="W97" s="26"/>
      <c r="X97" s="26"/>
    </row>
    <row r="98" spans="1:24" s="16" customFormat="1" ht="24">
      <c r="A98" s="2"/>
      <c r="B98" s="31" t="s">
        <v>241</v>
      </c>
      <c r="C98" s="7" t="s">
        <v>327</v>
      </c>
      <c r="D98" s="35">
        <v>0.144545496</v>
      </c>
      <c r="E98" s="35">
        <v>0</v>
      </c>
      <c r="F98" s="35">
        <v>0</v>
      </c>
      <c r="G98" s="35">
        <f t="shared" si="20"/>
        <v>0</v>
      </c>
      <c r="H98" s="35">
        <f t="shared" si="21"/>
        <v>0.049034124000000005</v>
      </c>
      <c r="I98" s="35">
        <v>0</v>
      </c>
      <c r="J98" s="35">
        <v>0.049034124000000005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f t="shared" si="22"/>
        <v>0.049034124000000005</v>
      </c>
      <c r="S98" s="35">
        <v>0</v>
      </c>
      <c r="T98" s="34"/>
      <c r="U98" s="26"/>
      <c r="V98" s="26"/>
      <c r="W98" s="26"/>
      <c r="X98" s="26"/>
    </row>
    <row r="99" spans="1:24" s="41" customFormat="1" ht="21.75">
      <c r="A99" s="36" t="s">
        <v>330</v>
      </c>
      <c r="B99" s="10" t="s">
        <v>95</v>
      </c>
      <c r="C99" s="37" t="s">
        <v>329</v>
      </c>
      <c r="D99" s="38">
        <v>0.74592864</v>
      </c>
      <c r="E99" s="38">
        <f>SUM(E101:E101)</f>
        <v>0</v>
      </c>
      <c r="F99" s="38">
        <v>0</v>
      </c>
      <c r="G99" s="38">
        <f aca="true" t="shared" si="23" ref="G99:P99">SUM(G101:G101)</f>
        <v>0.37296432</v>
      </c>
      <c r="H99" s="38">
        <f t="shared" si="23"/>
        <v>0</v>
      </c>
      <c r="I99" s="38">
        <v>0.37296432</v>
      </c>
      <c r="J99" s="38">
        <v>0</v>
      </c>
      <c r="K99" s="35">
        <v>0</v>
      </c>
      <c r="L99" s="38">
        <f t="shared" si="23"/>
        <v>0</v>
      </c>
      <c r="M99" s="38">
        <f t="shared" si="23"/>
        <v>0</v>
      </c>
      <c r="N99" s="38">
        <f t="shared" si="23"/>
        <v>0</v>
      </c>
      <c r="O99" s="38">
        <f t="shared" si="23"/>
        <v>0</v>
      </c>
      <c r="P99" s="38">
        <f t="shared" si="23"/>
        <v>0</v>
      </c>
      <c r="Q99" s="38">
        <v>0</v>
      </c>
      <c r="R99" s="38">
        <f t="shared" si="22"/>
        <v>-0.37296432</v>
      </c>
      <c r="S99" s="35">
        <f t="shared" si="17"/>
        <v>-100</v>
      </c>
      <c r="T99" s="39"/>
      <c r="U99" s="40"/>
      <c r="V99" s="40"/>
      <c r="W99" s="40"/>
      <c r="X99" s="40"/>
    </row>
    <row r="100" spans="1:24" s="16" customFormat="1" ht="12">
      <c r="A100" s="2"/>
      <c r="B100" s="8" t="s">
        <v>84</v>
      </c>
      <c r="C100" s="7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f t="shared" si="22"/>
        <v>0</v>
      </c>
      <c r="S100" s="35">
        <v>0</v>
      </c>
      <c r="T100" s="34"/>
      <c r="U100" s="26"/>
      <c r="V100" s="26"/>
      <c r="W100" s="26"/>
      <c r="X100" s="26"/>
    </row>
    <row r="101" spans="1:24" s="16" customFormat="1" ht="24">
      <c r="A101" s="2"/>
      <c r="B101" s="31" t="s">
        <v>253</v>
      </c>
      <c r="C101" s="7" t="s">
        <v>329</v>
      </c>
      <c r="D101" s="35">
        <v>0.74592864</v>
      </c>
      <c r="E101" s="35">
        <v>0</v>
      </c>
      <c r="F101" s="35">
        <v>0</v>
      </c>
      <c r="G101" s="35">
        <f>I101+K101+M101+O101</f>
        <v>0.37296432</v>
      </c>
      <c r="H101" s="35">
        <f>J101+L101+N101+P101</f>
        <v>0</v>
      </c>
      <c r="I101" s="35">
        <v>0.37296432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f t="shared" si="22"/>
        <v>-0.37296432</v>
      </c>
      <c r="S101" s="35">
        <f t="shared" si="17"/>
        <v>-100</v>
      </c>
      <c r="T101" s="34" t="s">
        <v>354</v>
      </c>
      <c r="U101" s="26"/>
      <c r="V101" s="26"/>
      <c r="W101" s="26"/>
      <c r="X101" s="26"/>
    </row>
    <row r="102" spans="1:24" s="41" customFormat="1" ht="21.75">
      <c r="A102" s="36" t="s">
        <v>332</v>
      </c>
      <c r="B102" s="10" t="s">
        <v>96</v>
      </c>
      <c r="C102" s="37" t="s">
        <v>331</v>
      </c>
      <c r="D102" s="38">
        <v>0.9287268</v>
      </c>
      <c r="E102" s="38">
        <f>SUM(E104:E105)</f>
        <v>0</v>
      </c>
      <c r="F102" s="38">
        <v>0</v>
      </c>
      <c r="G102" s="38">
        <f aca="true" t="shared" si="24" ref="G102:P102">SUM(G104:G105)</f>
        <v>0.783906</v>
      </c>
      <c r="H102" s="38">
        <f t="shared" si="24"/>
        <v>0.113784288</v>
      </c>
      <c r="I102" s="38">
        <v>0.783906</v>
      </c>
      <c r="J102" s="38">
        <v>0.113784288</v>
      </c>
      <c r="K102" s="35">
        <v>0</v>
      </c>
      <c r="L102" s="38">
        <f t="shared" si="24"/>
        <v>0</v>
      </c>
      <c r="M102" s="38">
        <f t="shared" si="24"/>
        <v>0</v>
      </c>
      <c r="N102" s="38">
        <f t="shared" si="24"/>
        <v>0</v>
      </c>
      <c r="O102" s="38">
        <f t="shared" si="24"/>
        <v>0</v>
      </c>
      <c r="P102" s="38">
        <f t="shared" si="24"/>
        <v>0</v>
      </c>
      <c r="Q102" s="38">
        <v>0</v>
      </c>
      <c r="R102" s="38">
        <f t="shared" si="22"/>
        <v>-0.670121712</v>
      </c>
      <c r="S102" s="35">
        <f t="shared" si="17"/>
        <v>-85.48495763522668</v>
      </c>
      <c r="T102" s="39"/>
      <c r="U102" s="40"/>
      <c r="V102" s="40"/>
      <c r="W102" s="40"/>
      <c r="X102" s="40"/>
    </row>
    <row r="103" spans="1:24" s="16" customFormat="1" ht="12">
      <c r="A103" s="2"/>
      <c r="B103" s="30" t="s">
        <v>84</v>
      </c>
      <c r="C103" s="7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f t="shared" si="22"/>
        <v>0</v>
      </c>
      <c r="S103" s="35">
        <v>0</v>
      </c>
      <c r="T103" s="34"/>
      <c r="U103" s="26"/>
      <c r="V103" s="26"/>
      <c r="W103" s="26"/>
      <c r="X103" s="26"/>
    </row>
    <row r="104" spans="1:24" s="16" customFormat="1" ht="36">
      <c r="A104" s="2"/>
      <c r="B104" s="31" t="s">
        <v>254</v>
      </c>
      <c r="C104" s="7" t="s">
        <v>331</v>
      </c>
      <c r="D104" s="35">
        <v>0.783906</v>
      </c>
      <c r="E104" s="35">
        <v>0</v>
      </c>
      <c r="F104" s="35">
        <v>0</v>
      </c>
      <c r="G104" s="35">
        <f>I104+K104+M104+O104</f>
        <v>0.783906</v>
      </c>
      <c r="H104" s="35">
        <f>J104+L104+N104+P104</f>
        <v>0</v>
      </c>
      <c r="I104" s="35">
        <v>0.783906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f t="shared" si="22"/>
        <v>-0.783906</v>
      </c>
      <c r="S104" s="35">
        <f t="shared" si="17"/>
        <v>-100</v>
      </c>
      <c r="T104" s="34" t="s">
        <v>354</v>
      </c>
      <c r="U104" s="26"/>
      <c r="V104" s="26"/>
      <c r="W104" s="26"/>
      <c r="X104" s="26"/>
    </row>
    <row r="105" spans="1:24" s="16" customFormat="1" ht="24">
      <c r="A105" s="2"/>
      <c r="B105" s="31" t="s">
        <v>255</v>
      </c>
      <c r="C105" s="7" t="s">
        <v>331</v>
      </c>
      <c r="D105" s="35">
        <v>0.1448208</v>
      </c>
      <c r="E105" s="35">
        <v>0</v>
      </c>
      <c r="F105" s="35">
        <v>0</v>
      </c>
      <c r="G105" s="35">
        <f>I105+K105+M105+O105</f>
        <v>0</v>
      </c>
      <c r="H105" s="35">
        <f>J105+L105+N105+P105</f>
        <v>0.113784288</v>
      </c>
      <c r="I105" s="35">
        <v>0</v>
      </c>
      <c r="J105" s="35">
        <v>0.113784288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f t="shared" si="22"/>
        <v>0.113784288</v>
      </c>
      <c r="S105" s="35">
        <v>0</v>
      </c>
      <c r="T105" s="34"/>
      <c r="U105" s="26"/>
      <c r="V105" s="26"/>
      <c r="W105" s="26"/>
      <c r="X105" s="26"/>
    </row>
    <row r="106" spans="1:24" s="41" customFormat="1" ht="21">
      <c r="A106" s="36" t="s">
        <v>97</v>
      </c>
      <c r="B106" s="12" t="s">
        <v>98</v>
      </c>
      <c r="C106" s="43" t="s">
        <v>30</v>
      </c>
      <c r="D106" s="38">
        <v>60.0769608</v>
      </c>
      <c r="E106" s="38">
        <f>E107+E185</f>
        <v>0</v>
      </c>
      <c r="F106" s="38">
        <v>0</v>
      </c>
      <c r="G106" s="38">
        <f aca="true" t="shared" si="25" ref="G106:P106">G107+G185</f>
        <v>21.467412372000002</v>
      </c>
      <c r="H106" s="38">
        <f t="shared" si="25"/>
        <v>17.245356360000002</v>
      </c>
      <c r="I106" s="38">
        <v>21.467412372000002</v>
      </c>
      <c r="J106" s="38">
        <v>17.24535636</v>
      </c>
      <c r="K106" s="35">
        <v>0</v>
      </c>
      <c r="L106" s="38">
        <f t="shared" si="25"/>
        <v>0</v>
      </c>
      <c r="M106" s="38">
        <f t="shared" si="25"/>
        <v>0</v>
      </c>
      <c r="N106" s="38">
        <f t="shared" si="25"/>
        <v>0</v>
      </c>
      <c r="O106" s="38">
        <f t="shared" si="25"/>
        <v>0</v>
      </c>
      <c r="P106" s="38">
        <f t="shared" si="25"/>
        <v>0</v>
      </c>
      <c r="Q106" s="38">
        <v>0</v>
      </c>
      <c r="R106" s="38">
        <f t="shared" si="22"/>
        <v>-4.2220560119999995</v>
      </c>
      <c r="S106" s="35">
        <f t="shared" si="17"/>
        <v>-19.66727959028186</v>
      </c>
      <c r="T106" s="39"/>
      <c r="U106" s="40"/>
      <c r="V106" s="40"/>
      <c r="W106" s="40"/>
      <c r="X106" s="40"/>
    </row>
    <row r="107" spans="1:24" s="41" customFormat="1" ht="12">
      <c r="A107" s="36" t="s">
        <v>99</v>
      </c>
      <c r="B107" s="12" t="s">
        <v>100</v>
      </c>
      <c r="C107" s="43" t="s">
        <v>30</v>
      </c>
      <c r="D107" s="38">
        <v>57.8188536</v>
      </c>
      <c r="E107" s="38">
        <f>E108+E164</f>
        <v>0</v>
      </c>
      <c r="F107" s="38">
        <v>0</v>
      </c>
      <c r="G107" s="38">
        <f aca="true" t="shared" si="26" ref="G107:P107">G108+G164</f>
        <v>19.209305172</v>
      </c>
      <c r="H107" s="38">
        <f t="shared" si="26"/>
        <v>17.199529308000002</v>
      </c>
      <c r="I107" s="38">
        <v>19.209305172000004</v>
      </c>
      <c r="J107" s="38">
        <v>17.199529308</v>
      </c>
      <c r="K107" s="35">
        <v>0</v>
      </c>
      <c r="L107" s="38">
        <f t="shared" si="26"/>
        <v>0</v>
      </c>
      <c r="M107" s="38">
        <f t="shared" si="26"/>
        <v>0</v>
      </c>
      <c r="N107" s="38">
        <f t="shared" si="26"/>
        <v>0</v>
      </c>
      <c r="O107" s="38">
        <f t="shared" si="26"/>
        <v>0</v>
      </c>
      <c r="P107" s="38">
        <f t="shared" si="26"/>
        <v>0</v>
      </c>
      <c r="Q107" s="38">
        <v>0</v>
      </c>
      <c r="R107" s="38">
        <f t="shared" si="22"/>
        <v>-2.009775863999998</v>
      </c>
      <c r="S107" s="35">
        <f t="shared" si="17"/>
        <v>-10.46251202739754</v>
      </c>
      <c r="T107" s="39"/>
      <c r="U107" s="40"/>
      <c r="V107" s="40"/>
      <c r="W107" s="40"/>
      <c r="X107" s="40"/>
    </row>
    <row r="108" spans="1:24" s="41" customFormat="1" ht="21.75">
      <c r="A108" s="36" t="s">
        <v>334</v>
      </c>
      <c r="B108" s="10" t="s">
        <v>101</v>
      </c>
      <c r="C108" s="37" t="s">
        <v>333</v>
      </c>
      <c r="D108" s="38">
        <v>44.773759236</v>
      </c>
      <c r="E108" s="38">
        <f>SUM(E110:E163)</f>
        <v>0</v>
      </c>
      <c r="F108" s="38">
        <v>0</v>
      </c>
      <c r="G108" s="38">
        <f aca="true" t="shared" si="27" ref="G108:P108">SUM(G110:G163)</f>
        <v>14.199808608</v>
      </c>
      <c r="H108" s="38">
        <f t="shared" si="27"/>
        <v>12.923210568</v>
      </c>
      <c r="I108" s="38">
        <v>14.199808608</v>
      </c>
      <c r="J108" s="38">
        <v>12.923210567999998</v>
      </c>
      <c r="K108" s="35">
        <v>0</v>
      </c>
      <c r="L108" s="38">
        <f t="shared" si="27"/>
        <v>0</v>
      </c>
      <c r="M108" s="38">
        <f t="shared" si="27"/>
        <v>0</v>
      </c>
      <c r="N108" s="38">
        <f t="shared" si="27"/>
        <v>0</v>
      </c>
      <c r="O108" s="38">
        <f t="shared" si="27"/>
        <v>0</v>
      </c>
      <c r="P108" s="38">
        <f t="shared" si="27"/>
        <v>0</v>
      </c>
      <c r="Q108" s="38">
        <v>0</v>
      </c>
      <c r="R108" s="38">
        <f t="shared" si="22"/>
        <v>-1.2765980399999997</v>
      </c>
      <c r="S108" s="35">
        <f t="shared" si="17"/>
        <v>-8.99024821560468</v>
      </c>
      <c r="T108" s="39"/>
      <c r="U108" s="40"/>
      <c r="V108" s="40"/>
      <c r="W108" s="40"/>
      <c r="X108" s="40"/>
    </row>
    <row r="109" spans="1:24" s="16" customFormat="1" ht="12">
      <c r="A109" s="2"/>
      <c r="B109" s="8" t="s">
        <v>84</v>
      </c>
      <c r="C109" s="7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f t="shared" si="22"/>
        <v>0</v>
      </c>
      <c r="S109" s="35">
        <v>0</v>
      </c>
      <c r="T109" s="34"/>
      <c r="U109" s="26"/>
      <c r="V109" s="26"/>
      <c r="W109" s="26"/>
      <c r="X109" s="26"/>
    </row>
    <row r="110" spans="1:24" s="16" customFormat="1" ht="22.5">
      <c r="A110" s="2"/>
      <c r="B110" s="9" t="s">
        <v>154</v>
      </c>
      <c r="C110" s="7" t="s">
        <v>333</v>
      </c>
      <c r="D110" s="35">
        <v>1.7362179839999998</v>
      </c>
      <c r="E110" s="35">
        <v>0</v>
      </c>
      <c r="F110" s="35">
        <v>0</v>
      </c>
      <c r="G110" s="35">
        <f>I110+K110+M110+O110</f>
        <v>1.7362179839999998</v>
      </c>
      <c r="H110" s="35">
        <f>J110+L110+N110+P110</f>
        <v>0</v>
      </c>
      <c r="I110" s="35">
        <v>1.7362179839999998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f t="shared" si="22"/>
        <v>-1.7362179839999998</v>
      </c>
      <c r="S110" s="35">
        <f t="shared" si="17"/>
        <v>-100</v>
      </c>
      <c r="T110" s="34" t="s">
        <v>352</v>
      </c>
      <c r="U110" s="26"/>
      <c r="V110" s="26"/>
      <c r="W110" s="26"/>
      <c r="X110" s="26"/>
    </row>
    <row r="111" spans="1:24" s="16" customFormat="1" ht="22.5">
      <c r="A111" s="2"/>
      <c r="B111" s="9" t="s">
        <v>161</v>
      </c>
      <c r="C111" s="7" t="s">
        <v>333</v>
      </c>
      <c r="D111" s="35">
        <v>1.246941708</v>
      </c>
      <c r="E111" s="35">
        <v>0</v>
      </c>
      <c r="F111" s="35">
        <v>0</v>
      </c>
      <c r="G111" s="35">
        <f aca="true" t="shared" si="28" ref="G111:G163">I111+K111+M111+O111</f>
        <v>1.246941708</v>
      </c>
      <c r="H111" s="35">
        <f aca="true" t="shared" si="29" ref="H111:H163">J111+L111+N111+P111</f>
        <v>0</v>
      </c>
      <c r="I111" s="35">
        <v>1.246941708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f t="shared" si="22"/>
        <v>-1.246941708</v>
      </c>
      <c r="S111" s="35">
        <f t="shared" si="17"/>
        <v>-100</v>
      </c>
      <c r="T111" s="34" t="s">
        <v>354</v>
      </c>
      <c r="U111" s="26"/>
      <c r="V111" s="26"/>
      <c r="W111" s="26"/>
      <c r="X111" s="26"/>
    </row>
    <row r="112" spans="1:24" s="16" customFormat="1" ht="22.5">
      <c r="A112" s="2"/>
      <c r="B112" s="9" t="s">
        <v>162</v>
      </c>
      <c r="C112" s="7" t="s">
        <v>333</v>
      </c>
      <c r="D112" s="35">
        <v>0.689797236</v>
      </c>
      <c r="E112" s="35">
        <v>0</v>
      </c>
      <c r="F112" s="35">
        <v>0</v>
      </c>
      <c r="G112" s="35">
        <f t="shared" si="28"/>
        <v>0.689797236</v>
      </c>
      <c r="H112" s="35">
        <f t="shared" si="29"/>
        <v>0.26320468799999996</v>
      </c>
      <c r="I112" s="35">
        <v>0.689797236</v>
      </c>
      <c r="J112" s="35">
        <v>0.26320468799999996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f t="shared" si="22"/>
        <v>-0.426592548</v>
      </c>
      <c r="S112" s="35">
        <f t="shared" si="17"/>
        <v>-61.843180247245876</v>
      </c>
      <c r="T112" s="34" t="s">
        <v>355</v>
      </c>
      <c r="U112" s="26"/>
      <c r="V112" s="26"/>
      <c r="W112" s="26"/>
      <c r="X112" s="26"/>
    </row>
    <row r="113" spans="1:24" s="16" customFormat="1" ht="22.5">
      <c r="A113" s="2"/>
      <c r="B113" s="9" t="s">
        <v>163</v>
      </c>
      <c r="C113" s="7" t="s">
        <v>333</v>
      </c>
      <c r="D113" s="35">
        <v>1.538778264</v>
      </c>
      <c r="E113" s="35">
        <v>0</v>
      </c>
      <c r="F113" s="35">
        <v>0</v>
      </c>
      <c r="G113" s="35">
        <f t="shared" si="28"/>
        <v>1.538778264</v>
      </c>
      <c r="H113" s="35">
        <f t="shared" si="29"/>
        <v>0</v>
      </c>
      <c r="I113" s="35">
        <v>1.538778264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f t="shared" si="22"/>
        <v>-1.538778264</v>
      </c>
      <c r="S113" s="35">
        <f t="shared" si="17"/>
        <v>-100</v>
      </c>
      <c r="T113" s="34" t="s">
        <v>354</v>
      </c>
      <c r="U113" s="26"/>
      <c r="V113" s="26"/>
      <c r="W113" s="26"/>
      <c r="X113" s="26"/>
    </row>
    <row r="114" spans="1:24" s="16" customFormat="1" ht="22.5">
      <c r="A114" s="2"/>
      <c r="B114" s="9" t="s">
        <v>164</v>
      </c>
      <c r="C114" s="7" t="s">
        <v>333</v>
      </c>
      <c r="D114" s="35">
        <v>1.286737656</v>
      </c>
      <c r="E114" s="35">
        <v>0</v>
      </c>
      <c r="F114" s="35">
        <v>0</v>
      </c>
      <c r="G114" s="35">
        <f t="shared" si="28"/>
        <v>1.286737656</v>
      </c>
      <c r="H114" s="35">
        <f t="shared" si="29"/>
        <v>0</v>
      </c>
      <c r="I114" s="35">
        <v>1.286737656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f t="shared" si="22"/>
        <v>-1.286737656</v>
      </c>
      <c r="S114" s="35">
        <f t="shared" si="17"/>
        <v>-100</v>
      </c>
      <c r="T114" s="34" t="s">
        <v>354</v>
      </c>
      <c r="U114" s="26"/>
      <c r="V114" s="26"/>
      <c r="W114" s="26"/>
      <c r="X114" s="26"/>
    </row>
    <row r="115" spans="1:24" s="16" customFormat="1" ht="22.5">
      <c r="A115" s="2"/>
      <c r="B115" s="9" t="s">
        <v>165</v>
      </c>
      <c r="C115" s="7" t="s">
        <v>333</v>
      </c>
      <c r="D115" s="35">
        <v>1.0479619679999999</v>
      </c>
      <c r="E115" s="35">
        <v>0</v>
      </c>
      <c r="F115" s="35">
        <v>0</v>
      </c>
      <c r="G115" s="35">
        <f t="shared" si="28"/>
        <v>1.0479619679999999</v>
      </c>
      <c r="H115" s="35">
        <f t="shared" si="29"/>
        <v>0</v>
      </c>
      <c r="I115" s="35">
        <v>1.0479619679999999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f t="shared" si="22"/>
        <v>-1.0479619679999999</v>
      </c>
      <c r="S115" s="35">
        <f t="shared" si="17"/>
        <v>-100</v>
      </c>
      <c r="T115" s="34" t="s">
        <v>354</v>
      </c>
      <c r="U115" s="26"/>
      <c r="V115" s="26"/>
      <c r="W115" s="26"/>
      <c r="X115" s="26"/>
    </row>
    <row r="116" spans="1:24" s="16" customFormat="1" ht="22.5">
      <c r="A116" s="2"/>
      <c r="B116" s="9" t="s">
        <v>166</v>
      </c>
      <c r="C116" s="7" t="s">
        <v>333</v>
      </c>
      <c r="D116" s="35">
        <v>0.291836556</v>
      </c>
      <c r="E116" s="35">
        <v>0</v>
      </c>
      <c r="F116" s="35">
        <v>0</v>
      </c>
      <c r="G116" s="35">
        <f t="shared" si="28"/>
        <v>0.291836556</v>
      </c>
      <c r="H116" s="35">
        <f t="shared" si="29"/>
        <v>0</v>
      </c>
      <c r="I116" s="35">
        <v>0.291836556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f t="shared" si="22"/>
        <v>-0.291836556</v>
      </c>
      <c r="S116" s="35">
        <f t="shared" si="17"/>
        <v>-100</v>
      </c>
      <c r="T116" s="34" t="s">
        <v>352</v>
      </c>
      <c r="U116" s="26"/>
      <c r="V116" s="26"/>
      <c r="W116" s="26"/>
      <c r="X116" s="26"/>
    </row>
    <row r="117" spans="1:24" s="16" customFormat="1" ht="22.5">
      <c r="A117" s="2"/>
      <c r="B117" s="9" t="s">
        <v>167</v>
      </c>
      <c r="C117" s="7" t="s">
        <v>333</v>
      </c>
      <c r="D117" s="35">
        <v>0.6500012879999999</v>
      </c>
      <c r="E117" s="35">
        <v>0</v>
      </c>
      <c r="F117" s="35">
        <v>0</v>
      </c>
      <c r="G117" s="35">
        <f t="shared" si="28"/>
        <v>0.6500012879999999</v>
      </c>
      <c r="H117" s="35">
        <f t="shared" si="29"/>
        <v>0.264491676</v>
      </c>
      <c r="I117" s="35">
        <v>0.6500012879999999</v>
      </c>
      <c r="J117" s="35">
        <v>0.264491676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f t="shared" si="22"/>
        <v>-0.3855096119999999</v>
      </c>
      <c r="S117" s="35">
        <f t="shared" si="17"/>
        <v>-59.309053553752335</v>
      </c>
      <c r="T117" s="34" t="s">
        <v>355</v>
      </c>
      <c r="U117" s="26"/>
      <c r="V117" s="26"/>
      <c r="W117" s="26"/>
      <c r="X117" s="26"/>
    </row>
    <row r="118" spans="1:24" s="16" customFormat="1" ht="22.5">
      <c r="A118" s="2"/>
      <c r="B118" s="9" t="s">
        <v>168</v>
      </c>
      <c r="C118" s="7" t="s">
        <v>333</v>
      </c>
      <c r="D118" s="35">
        <v>0.19897974</v>
      </c>
      <c r="E118" s="35">
        <v>0</v>
      </c>
      <c r="F118" s="35">
        <v>0</v>
      </c>
      <c r="G118" s="35">
        <f t="shared" si="28"/>
        <v>0.19897974</v>
      </c>
      <c r="H118" s="35">
        <f t="shared" si="29"/>
        <v>0.092529372</v>
      </c>
      <c r="I118" s="35">
        <v>0.19897974</v>
      </c>
      <c r="J118" s="35">
        <v>0.092529372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f t="shared" si="22"/>
        <v>-0.10645036799999999</v>
      </c>
      <c r="S118" s="35">
        <f t="shared" si="17"/>
        <v>-53.498093826034754</v>
      </c>
      <c r="T118" s="34" t="s">
        <v>355</v>
      </c>
      <c r="U118" s="26"/>
      <c r="V118" s="26"/>
      <c r="W118" s="26"/>
      <c r="X118" s="26"/>
    </row>
    <row r="119" spans="1:24" s="16" customFormat="1" ht="24">
      <c r="A119" s="2"/>
      <c r="B119" s="31" t="s">
        <v>169</v>
      </c>
      <c r="C119" s="7" t="s">
        <v>333</v>
      </c>
      <c r="D119" s="35">
        <v>0.811621812</v>
      </c>
      <c r="E119" s="35">
        <v>0</v>
      </c>
      <c r="F119" s="35">
        <v>0</v>
      </c>
      <c r="G119" s="35">
        <f t="shared" si="28"/>
        <v>0.811621812</v>
      </c>
      <c r="H119" s="35">
        <f t="shared" si="29"/>
        <v>0.656765628</v>
      </c>
      <c r="I119" s="35">
        <v>0.811621812</v>
      </c>
      <c r="J119" s="35">
        <v>0.656765628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f t="shared" si="22"/>
        <v>-0.154856184</v>
      </c>
      <c r="S119" s="35">
        <f t="shared" si="17"/>
        <v>-19.079845035017367</v>
      </c>
      <c r="T119" s="34" t="s">
        <v>355</v>
      </c>
      <c r="U119" s="26"/>
      <c r="V119" s="26"/>
      <c r="W119" s="26"/>
      <c r="X119" s="26"/>
    </row>
    <row r="120" spans="1:24" s="16" customFormat="1" ht="24">
      <c r="A120" s="2"/>
      <c r="B120" s="31" t="s">
        <v>170</v>
      </c>
      <c r="C120" s="7" t="s">
        <v>333</v>
      </c>
      <c r="D120" s="35">
        <v>0.784567224</v>
      </c>
      <c r="E120" s="35">
        <v>0</v>
      </c>
      <c r="F120" s="35">
        <v>0</v>
      </c>
      <c r="G120" s="35">
        <f t="shared" si="28"/>
        <v>0.784567224</v>
      </c>
      <c r="H120" s="35">
        <f t="shared" si="29"/>
        <v>0</v>
      </c>
      <c r="I120" s="35">
        <v>0.784567224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f t="shared" si="22"/>
        <v>-0.784567224</v>
      </c>
      <c r="S120" s="35">
        <f t="shared" si="17"/>
        <v>-100</v>
      </c>
      <c r="T120" s="34" t="s">
        <v>354</v>
      </c>
      <c r="U120" s="26"/>
      <c r="V120" s="26"/>
      <c r="W120" s="26"/>
      <c r="X120" s="26"/>
    </row>
    <row r="121" spans="1:24" s="16" customFormat="1" ht="24">
      <c r="A121" s="2"/>
      <c r="B121" s="31" t="s">
        <v>171</v>
      </c>
      <c r="C121" s="7" t="s">
        <v>333</v>
      </c>
      <c r="D121" s="35">
        <v>0.524849256</v>
      </c>
      <c r="E121" s="35">
        <v>0</v>
      </c>
      <c r="F121" s="35">
        <v>0</v>
      </c>
      <c r="G121" s="35">
        <f t="shared" si="28"/>
        <v>0.524849256</v>
      </c>
      <c r="H121" s="35">
        <f t="shared" si="29"/>
        <v>0.417633336</v>
      </c>
      <c r="I121" s="35">
        <v>0.524849256</v>
      </c>
      <c r="J121" s="35">
        <v>0.417633336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f t="shared" si="22"/>
        <v>-0.10721591999999996</v>
      </c>
      <c r="S121" s="35">
        <f t="shared" si="17"/>
        <v>-20.427945505175675</v>
      </c>
      <c r="T121" s="34" t="s">
        <v>355</v>
      </c>
      <c r="U121" s="26"/>
      <c r="V121" s="26"/>
      <c r="W121" s="26"/>
      <c r="X121" s="26"/>
    </row>
    <row r="122" spans="1:24" s="16" customFormat="1" ht="12">
      <c r="A122" s="2"/>
      <c r="B122" s="8" t="s">
        <v>148</v>
      </c>
      <c r="C122" s="7">
        <v>0</v>
      </c>
      <c r="D122" s="35">
        <v>0</v>
      </c>
      <c r="E122" s="35">
        <v>0</v>
      </c>
      <c r="F122" s="35">
        <v>0</v>
      </c>
      <c r="G122" s="35">
        <f t="shared" si="28"/>
        <v>0</v>
      </c>
      <c r="H122" s="35">
        <f t="shared" si="29"/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f t="shared" si="22"/>
        <v>0</v>
      </c>
      <c r="S122" s="35">
        <v>0</v>
      </c>
      <c r="T122" s="34"/>
      <c r="U122" s="26"/>
      <c r="V122" s="26"/>
      <c r="W122" s="26"/>
      <c r="X122" s="26"/>
    </row>
    <row r="123" spans="1:24" s="16" customFormat="1" ht="22.5">
      <c r="A123" s="2"/>
      <c r="B123" s="9" t="s">
        <v>155</v>
      </c>
      <c r="C123" s="7" t="s">
        <v>333</v>
      </c>
      <c r="D123" s="35">
        <v>1.9976894399999998</v>
      </c>
      <c r="E123" s="35">
        <v>0</v>
      </c>
      <c r="F123" s="35">
        <v>0</v>
      </c>
      <c r="G123" s="35">
        <f t="shared" si="28"/>
        <v>1.9976894399999998</v>
      </c>
      <c r="H123" s="35">
        <f t="shared" si="29"/>
        <v>0</v>
      </c>
      <c r="I123" s="35">
        <v>1.9976894399999998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f t="shared" si="22"/>
        <v>-1.9976894399999998</v>
      </c>
      <c r="S123" s="35">
        <f t="shared" si="17"/>
        <v>-100</v>
      </c>
      <c r="T123" s="34" t="s">
        <v>354</v>
      </c>
      <c r="U123" s="26"/>
      <c r="V123" s="26"/>
      <c r="W123" s="26"/>
      <c r="X123" s="26"/>
    </row>
    <row r="124" spans="1:24" s="16" customFormat="1" ht="24">
      <c r="A124" s="2"/>
      <c r="B124" s="31" t="s">
        <v>172</v>
      </c>
      <c r="C124" s="7" t="s">
        <v>333</v>
      </c>
      <c r="D124" s="35">
        <v>0.730096368</v>
      </c>
      <c r="E124" s="35">
        <v>0</v>
      </c>
      <c r="F124" s="35">
        <v>0</v>
      </c>
      <c r="G124" s="35">
        <f t="shared" si="28"/>
        <v>0.730096368</v>
      </c>
      <c r="H124" s="35">
        <f t="shared" si="29"/>
        <v>0</v>
      </c>
      <c r="I124" s="35">
        <v>0.730096368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f t="shared" si="22"/>
        <v>-0.730096368</v>
      </c>
      <c r="S124" s="35">
        <f t="shared" si="17"/>
        <v>-100</v>
      </c>
      <c r="T124" s="34" t="s">
        <v>352</v>
      </c>
      <c r="U124" s="26"/>
      <c r="V124" s="26"/>
      <c r="W124" s="26"/>
      <c r="X124" s="26"/>
    </row>
    <row r="125" spans="1:24" s="16" customFormat="1" ht="24">
      <c r="A125" s="2"/>
      <c r="B125" s="31" t="s">
        <v>173</v>
      </c>
      <c r="C125" s="7" t="s">
        <v>333</v>
      </c>
      <c r="D125" s="35">
        <v>0.6637321079999999</v>
      </c>
      <c r="E125" s="35">
        <v>0</v>
      </c>
      <c r="F125" s="35">
        <v>0</v>
      </c>
      <c r="G125" s="35">
        <f t="shared" si="28"/>
        <v>0.6637321079999999</v>
      </c>
      <c r="H125" s="35">
        <f t="shared" si="29"/>
        <v>0.17738967600000002</v>
      </c>
      <c r="I125" s="35">
        <v>0.6637321079999999</v>
      </c>
      <c r="J125" s="35">
        <v>0.17738967600000002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f t="shared" si="22"/>
        <v>-0.48634243199999994</v>
      </c>
      <c r="S125" s="35">
        <f t="shared" si="17"/>
        <v>-73.27390465793165</v>
      </c>
      <c r="T125" s="34" t="s">
        <v>355</v>
      </c>
      <c r="U125" s="26"/>
      <c r="V125" s="26"/>
      <c r="W125" s="26"/>
      <c r="X125" s="26"/>
    </row>
    <row r="126" spans="1:24" s="16" customFormat="1" ht="12">
      <c r="A126" s="2"/>
      <c r="B126" s="8" t="s">
        <v>90</v>
      </c>
      <c r="C126" s="7">
        <v>0</v>
      </c>
      <c r="D126" s="35">
        <v>0</v>
      </c>
      <c r="E126" s="35">
        <v>0</v>
      </c>
      <c r="F126" s="35">
        <v>0</v>
      </c>
      <c r="G126" s="35">
        <f t="shared" si="28"/>
        <v>0</v>
      </c>
      <c r="H126" s="35">
        <f t="shared" si="29"/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f t="shared" si="22"/>
        <v>0</v>
      </c>
      <c r="S126" s="35">
        <v>0</v>
      </c>
      <c r="T126" s="34"/>
      <c r="U126" s="26"/>
      <c r="V126" s="26"/>
      <c r="W126" s="26"/>
      <c r="X126" s="26"/>
    </row>
    <row r="127" spans="1:24" s="16" customFormat="1" ht="22.5">
      <c r="A127" s="2"/>
      <c r="B127" s="9" t="s">
        <v>157</v>
      </c>
      <c r="C127" s="7" t="s">
        <v>333</v>
      </c>
      <c r="D127" s="35">
        <v>3.8737402679999997</v>
      </c>
      <c r="E127" s="35">
        <v>0</v>
      </c>
      <c r="F127" s="35">
        <v>0</v>
      </c>
      <c r="G127" s="35">
        <f t="shared" si="28"/>
        <v>0</v>
      </c>
      <c r="H127" s="35">
        <f t="shared" si="29"/>
        <v>0.04104</v>
      </c>
      <c r="I127" s="35">
        <v>0</v>
      </c>
      <c r="J127" s="35">
        <v>0.04104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f t="shared" si="22"/>
        <v>0.04104</v>
      </c>
      <c r="S127" s="35">
        <v>0</v>
      </c>
      <c r="T127" s="34" t="s">
        <v>355</v>
      </c>
      <c r="U127" s="26"/>
      <c r="V127" s="26"/>
      <c r="W127" s="26"/>
      <c r="X127" s="26"/>
    </row>
    <row r="128" spans="1:24" s="16" customFormat="1" ht="24">
      <c r="A128" s="2"/>
      <c r="B128" s="31" t="s">
        <v>158</v>
      </c>
      <c r="C128" s="7" t="s">
        <v>333</v>
      </c>
      <c r="D128" s="35">
        <v>0.707379324</v>
      </c>
      <c r="E128" s="35">
        <v>0</v>
      </c>
      <c r="F128" s="35">
        <v>0</v>
      </c>
      <c r="G128" s="35">
        <f t="shared" si="28"/>
        <v>0</v>
      </c>
      <c r="H128" s="35">
        <f t="shared" si="29"/>
        <v>0.484471128</v>
      </c>
      <c r="I128" s="35">
        <v>0</v>
      </c>
      <c r="J128" s="35">
        <v>0.484471128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f t="shared" si="22"/>
        <v>0.484471128</v>
      </c>
      <c r="S128" s="35">
        <v>0</v>
      </c>
      <c r="T128" s="34" t="s">
        <v>355</v>
      </c>
      <c r="U128" s="26"/>
      <c r="V128" s="26"/>
      <c r="W128" s="26"/>
      <c r="X128" s="26"/>
    </row>
    <row r="129" spans="1:24" s="16" customFormat="1" ht="24">
      <c r="A129" s="2"/>
      <c r="B129" s="31" t="s">
        <v>174</v>
      </c>
      <c r="C129" s="7" t="s">
        <v>333</v>
      </c>
      <c r="D129" s="35">
        <v>1.7522525039999999</v>
      </c>
      <c r="E129" s="35">
        <v>0</v>
      </c>
      <c r="F129" s="35">
        <v>0</v>
      </c>
      <c r="G129" s="35">
        <f>I129+K129+M129+O129</f>
        <v>0</v>
      </c>
      <c r="H129" s="35">
        <f>J129+L129+N129+P129</f>
        <v>0.277218732</v>
      </c>
      <c r="I129" s="35">
        <v>0</v>
      </c>
      <c r="J129" s="35">
        <v>0.277218732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4" t="s">
        <v>355</v>
      </c>
      <c r="U129" s="26"/>
      <c r="V129" s="26"/>
      <c r="W129" s="26"/>
      <c r="X129" s="26"/>
    </row>
    <row r="130" spans="1:24" s="16" customFormat="1" ht="12">
      <c r="A130" s="2"/>
      <c r="B130" s="8" t="s">
        <v>91</v>
      </c>
      <c r="C130" s="7">
        <v>0</v>
      </c>
      <c r="D130" s="35">
        <v>0</v>
      </c>
      <c r="E130" s="35">
        <v>0</v>
      </c>
      <c r="F130" s="35">
        <v>0</v>
      </c>
      <c r="G130" s="35">
        <f t="shared" si="28"/>
        <v>0</v>
      </c>
      <c r="H130" s="35">
        <f t="shared" si="29"/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f aca="true" t="shared" si="30" ref="R130:R190">H130-G130</f>
        <v>0</v>
      </c>
      <c r="S130" s="35">
        <v>0</v>
      </c>
      <c r="T130" s="34"/>
      <c r="U130" s="26"/>
      <c r="V130" s="26"/>
      <c r="W130" s="26"/>
      <c r="X130" s="26"/>
    </row>
    <row r="131" spans="1:24" s="16" customFormat="1" ht="22.5">
      <c r="A131" s="2"/>
      <c r="B131" s="9" t="s">
        <v>175</v>
      </c>
      <c r="C131" s="7" t="s">
        <v>333</v>
      </c>
      <c r="D131" s="35">
        <v>0.6637321079999999</v>
      </c>
      <c r="E131" s="35">
        <v>0</v>
      </c>
      <c r="F131" s="35">
        <v>0</v>
      </c>
      <c r="G131" s="35">
        <f t="shared" si="28"/>
        <v>0</v>
      </c>
      <c r="H131" s="35">
        <f t="shared" si="29"/>
        <v>0.010799999999999999</v>
      </c>
      <c r="I131" s="35">
        <v>0</v>
      </c>
      <c r="J131" s="35">
        <v>0.010799999999999999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f t="shared" si="30"/>
        <v>0.010799999999999999</v>
      </c>
      <c r="S131" s="35">
        <v>0</v>
      </c>
      <c r="T131" s="34" t="s">
        <v>355</v>
      </c>
      <c r="U131" s="26"/>
      <c r="V131" s="26"/>
      <c r="W131" s="26"/>
      <c r="X131" s="26"/>
    </row>
    <row r="132" spans="1:24" s="16" customFormat="1" ht="22.5">
      <c r="A132" s="2"/>
      <c r="B132" s="9" t="s">
        <v>176</v>
      </c>
      <c r="C132" s="7" t="s">
        <v>333</v>
      </c>
      <c r="D132" s="35">
        <v>0.637182816</v>
      </c>
      <c r="E132" s="35">
        <v>0</v>
      </c>
      <c r="F132" s="35">
        <v>0</v>
      </c>
      <c r="G132" s="35">
        <f t="shared" si="28"/>
        <v>0</v>
      </c>
      <c r="H132" s="35">
        <f t="shared" si="29"/>
        <v>0.68505288</v>
      </c>
      <c r="I132" s="35">
        <v>0</v>
      </c>
      <c r="J132" s="35">
        <v>0.68505288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f t="shared" si="30"/>
        <v>0.68505288</v>
      </c>
      <c r="S132" s="35">
        <v>0</v>
      </c>
      <c r="T132" s="34" t="s">
        <v>355</v>
      </c>
      <c r="U132" s="26"/>
      <c r="V132" s="26"/>
      <c r="W132" s="26"/>
      <c r="X132" s="26"/>
    </row>
    <row r="133" spans="1:24" s="16" customFormat="1" ht="22.5">
      <c r="A133" s="2"/>
      <c r="B133" s="9" t="s">
        <v>177</v>
      </c>
      <c r="C133" s="7" t="s">
        <v>333</v>
      </c>
      <c r="D133" s="35">
        <v>0.6106335359999999</v>
      </c>
      <c r="E133" s="35">
        <v>0</v>
      </c>
      <c r="F133" s="35">
        <v>0</v>
      </c>
      <c r="G133" s="35">
        <f t="shared" si="28"/>
        <v>0</v>
      </c>
      <c r="H133" s="35">
        <f t="shared" si="29"/>
        <v>0.47314546799999996</v>
      </c>
      <c r="I133" s="35">
        <v>0</v>
      </c>
      <c r="J133" s="35">
        <v>0.47314546799999996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f t="shared" si="30"/>
        <v>0.47314546799999996</v>
      </c>
      <c r="S133" s="35">
        <v>0</v>
      </c>
      <c r="T133" s="34" t="s">
        <v>355</v>
      </c>
      <c r="U133" s="26"/>
      <c r="V133" s="26"/>
      <c r="W133" s="26"/>
      <c r="X133" s="26"/>
    </row>
    <row r="134" spans="1:24" s="16" customFormat="1" ht="22.5">
      <c r="A134" s="2"/>
      <c r="B134" s="9" t="s">
        <v>178</v>
      </c>
      <c r="C134" s="7" t="s">
        <v>333</v>
      </c>
      <c r="D134" s="35">
        <v>0.650457456</v>
      </c>
      <c r="E134" s="35">
        <v>0</v>
      </c>
      <c r="F134" s="35">
        <v>0</v>
      </c>
      <c r="G134" s="35">
        <f t="shared" si="28"/>
        <v>0</v>
      </c>
      <c r="H134" s="35">
        <f t="shared" si="29"/>
        <v>0.182743392</v>
      </c>
      <c r="I134" s="35">
        <v>0</v>
      </c>
      <c r="J134" s="35">
        <v>0.182743392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f t="shared" si="30"/>
        <v>0.182743392</v>
      </c>
      <c r="S134" s="35">
        <v>0</v>
      </c>
      <c r="T134" s="34" t="s">
        <v>355</v>
      </c>
      <c r="U134" s="26"/>
      <c r="V134" s="26"/>
      <c r="W134" s="26"/>
      <c r="X134" s="26"/>
    </row>
    <row r="135" spans="1:24" s="16" customFormat="1" ht="12">
      <c r="A135" s="2"/>
      <c r="B135" s="8" t="s">
        <v>86</v>
      </c>
      <c r="C135" s="4">
        <v>0</v>
      </c>
      <c r="D135" s="35">
        <v>0</v>
      </c>
      <c r="E135" s="35">
        <v>0</v>
      </c>
      <c r="F135" s="35">
        <v>0</v>
      </c>
      <c r="G135" s="35">
        <f t="shared" si="28"/>
        <v>0</v>
      </c>
      <c r="H135" s="35">
        <f t="shared" si="29"/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f t="shared" si="30"/>
        <v>0</v>
      </c>
      <c r="S135" s="35">
        <v>0</v>
      </c>
      <c r="T135" s="34"/>
      <c r="U135" s="26"/>
      <c r="V135" s="26"/>
      <c r="W135" s="26"/>
      <c r="X135" s="26"/>
    </row>
    <row r="136" spans="1:24" s="16" customFormat="1" ht="22.5">
      <c r="A136" s="2"/>
      <c r="B136" s="9" t="s">
        <v>179</v>
      </c>
      <c r="C136" s="7" t="s">
        <v>333</v>
      </c>
      <c r="D136" s="35">
        <v>0.702228564</v>
      </c>
      <c r="E136" s="35">
        <v>0</v>
      </c>
      <c r="F136" s="35">
        <v>0</v>
      </c>
      <c r="G136" s="35">
        <f t="shared" si="28"/>
        <v>0</v>
      </c>
      <c r="H136" s="35">
        <f t="shared" si="29"/>
        <v>0.012960000000000001</v>
      </c>
      <c r="I136" s="35">
        <v>0</v>
      </c>
      <c r="J136" s="35">
        <v>0.012960000000000001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f t="shared" si="30"/>
        <v>0.012960000000000001</v>
      </c>
      <c r="S136" s="35">
        <v>0</v>
      </c>
      <c r="T136" s="34" t="s">
        <v>355</v>
      </c>
      <c r="U136" s="26"/>
      <c r="V136" s="26"/>
      <c r="W136" s="26"/>
      <c r="X136" s="26"/>
    </row>
    <row r="137" spans="1:24" s="16" customFormat="1" ht="24">
      <c r="A137" s="2"/>
      <c r="B137" s="31" t="s">
        <v>180</v>
      </c>
      <c r="C137" s="7" t="s">
        <v>333</v>
      </c>
      <c r="D137" s="35">
        <v>0.659749704</v>
      </c>
      <c r="E137" s="35">
        <v>0</v>
      </c>
      <c r="F137" s="35">
        <v>0</v>
      </c>
      <c r="G137" s="35">
        <f t="shared" si="28"/>
        <v>0</v>
      </c>
      <c r="H137" s="35">
        <f t="shared" si="29"/>
        <v>0.61304166</v>
      </c>
      <c r="I137" s="35">
        <v>0</v>
      </c>
      <c r="J137" s="35">
        <v>0.61304166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f t="shared" si="30"/>
        <v>0.61304166</v>
      </c>
      <c r="S137" s="35">
        <v>0</v>
      </c>
      <c r="T137" s="34" t="s">
        <v>355</v>
      </c>
      <c r="U137" s="26"/>
      <c r="V137" s="26"/>
      <c r="W137" s="26"/>
      <c r="X137" s="26"/>
    </row>
    <row r="138" spans="1:24" s="16" customFormat="1" ht="24">
      <c r="A138" s="2"/>
      <c r="B138" s="31" t="s">
        <v>181</v>
      </c>
      <c r="C138" s="7" t="s">
        <v>333</v>
      </c>
      <c r="D138" s="35">
        <v>0.464612472</v>
      </c>
      <c r="E138" s="35">
        <v>0</v>
      </c>
      <c r="F138" s="35">
        <v>0</v>
      </c>
      <c r="G138" s="35">
        <f t="shared" si="28"/>
        <v>0</v>
      </c>
      <c r="H138" s="35">
        <f t="shared" si="29"/>
        <v>0.391368252</v>
      </c>
      <c r="I138" s="35">
        <v>0</v>
      </c>
      <c r="J138" s="35">
        <v>0.391368252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f t="shared" si="30"/>
        <v>0.391368252</v>
      </c>
      <c r="S138" s="35">
        <v>0</v>
      </c>
      <c r="T138" s="34" t="s">
        <v>355</v>
      </c>
      <c r="U138" s="26"/>
      <c r="V138" s="26"/>
      <c r="W138" s="26"/>
      <c r="X138" s="26"/>
    </row>
    <row r="139" spans="1:24" s="16" customFormat="1" ht="24">
      <c r="A139" s="2"/>
      <c r="B139" s="31" t="s">
        <v>182</v>
      </c>
      <c r="C139" s="7" t="s">
        <v>333</v>
      </c>
      <c r="D139" s="35">
        <v>0.6663870359999999</v>
      </c>
      <c r="E139" s="35">
        <v>0</v>
      </c>
      <c r="F139" s="35">
        <v>0</v>
      </c>
      <c r="G139" s="35">
        <f t="shared" si="28"/>
        <v>0</v>
      </c>
      <c r="H139" s="35">
        <f t="shared" si="29"/>
        <v>0.4580800079999999</v>
      </c>
      <c r="I139" s="35">
        <v>0</v>
      </c>
      <c r="J139" s="35">
        <v>0.4580800079999999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f t="shared" si="30"/>
        <v>0.4580800079999999</v>
      </c>
      <c r="S139" s="35">
        <v>0</v>
      </c>
      <c r="T139" s="34" t="s">
        <v>355</v>
      </c>
      <c r="U139" s="26"/>
      <c r="V139" s="26"/>
      <c r="W139" s="26"/>
      <c r="X139" s="26"/>
    </row>
    <row r="140" spans="1:24" s="16" customFormat="1" ht="24">
      <c r="A140" s="2"/>
      <c r="B140" s="31" t="s">
        <v>183</v>
      </c>
      <c r="C140" s="7" t="s">
        <v>333</v>
      </c>
      <c r="D140" s="35">
        <v>1.2159572159999998</v>
      </c>
      <c r="E140" s="35">
        <v>0</v>
      </c>
      <c r="F140" s="35">
        <v>0</v>
      </c>
      <c r="G140" s="35">
        <f t="shared" si="28"/>
        <v>0</v>
      </c>
      <c r="H140" s="35">
        <f t="shared" si="29"/>
        <v>0.15940010399999996</v>
      </c>
      <c r="I140" s="35">
        <v>0</v>
      </c>
      <c r="J140" s="35">
        <v>0.15940010399999996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f t="shared" si="30"/>
        <v>0.15940010399999996</v>
      </c>
      <c r="S140" s="35">
        <v>0</v>
      </c>
      <c r="T140" s="34" t="s">
        <v>355</v>
      </c>
      <c r="U140" s="26"/>
      <c r="V140" s="26"/>
      <c r="W140" s="26"/>
      <c r="X140" s="26"/>
    </row>
    <row r="141" spans="1:24" s="16" customFormat="1" ht="12">
      <c r="A141" s="2"/>
      <c r="B141" s="8" t="s">
        <v>85</v>
      </c>
      <c r="C141" s="4">
        <v>0</v>
      </c>
      <c r="D141" s="35">
        <v>0</v>
      </c>
      <c r="E141" s="35">
        <v>0</v>
      </c>
      <c r="F141" s="35">
        <v>0</v>
      </c>
      <c r="G141" s="35">
        <f t="shared" si="28"/>
        <v>0</v>
      </c>
      <c r="H141" s="35">
        <f t="shared" si="29"/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f t="shared" si="30"/>
        <v>0</v>
      </c>
      <c r="S141" s="35">
        <v>0</v>
      </c>
      <c r="T141" s="34"/>
      <c r="U141" s="26"/>
      <c r="V141" s="26"/>
      <c r="W141" s="26"/>
      <c r="X141" s="26"/>
    </row>
    <row r="142" spans="1:24" s="16" customFormat="1" ht="22.5">
      <c r="A142" s="2"/>
      <c r="B142" s="9" t="s">
        <v>159</v>
      </c>
      <c r="C142" s="7" t="s">
        <v>333</v>
      </c>
      <c r="D142" s="35">
        <v>0.530985684</v>
      </c>
      <c r="E142" s="35">
        <v>0</v>
      </c>
      <c r="F142" s="35">
        <v>0</v>
      </c>
      <c r="G142" s="35">
        <f t="shared" si="28"/>
        <v>0</v>
      </c>
      <c r="H142" s="35">
        <f t="shared" si="29"/>
        <v>0.625251492</v>
      </c>
      <c r="I142" s="35">
        <v>0</v>
      </c>
      <c r="J142" s="35">
        <v>0.625251492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f t="shared" si="30"/>
        <v>0.625251492</v>
      </c>
      <c r="S142" s="35">
        <v>0</v>
      </c>
      <c r="T142" s="34" t="s">
        <v>355</v>
      </c>
      <c r="U142" s="26"/>
      <c r="V142" s="26"/>
      <c r="W142" s="26"/>
      <c r="X142" s="26"/>
    </row>
    <row r="143" spans="1:24" s="16" customFormat="1" ht="22.5">
      <c r="A143" s="2"/>
      <c r="B143" s="9" t="s">
        <v>184</v>
      </c>
      <c r="C143" s="7" t="s">
        <v>333</v>
      </c>
      <c r="D143" s="35">
        <v>0.8363024520000001</v>
      </c>
      <c r="E143" s="35">
        <v>0</v>
      </c>
      <c r="F143" s="35">
        <v>0</v>
      </c>
      <c r="G143" s="35">
        <f t="shared" si="28"/>
        <v>0</v>
      </c>
      <c r="H143" s="35">
        <f t="shared" si="29"/>
        <v>0.6718679040000001</v>
      </c>
      <c r="I143" s="35">
        <v>0</v>
      </c>
      <c r="J143" s="35">
        <v>0.6718679040000001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f t="shared" si="30"/>
        <v>0.6718679040000001</v>
      </c>
      <c r="S143" s="35">
        <v>0</v>
      </c>
      <c r="T143" s="34" t="s">
        <v>355</v>
      </c>
      <c r="U143" s="26"/>
      <c r="V143" s="26"/>
      <c r="W143" s="26"/>
      <c r="X143" s="26"/>
    </row>
    <row r="144" spans="1:24" s="16" customFormat="1" ht="22.5">
      <c r="A144" s="2"/>
      <c r="B144" s="9" t="s">
        <v>185</v>
      </c>
      <c r="C144" s="7" t="s">
        <v>333</v>
      </c>
      <c r="D144" s="35">
        <v>0.730105308</v>
      </c>
      <c r="E144" s="35">
        <v>0</v>
      </c>
      <c r="F144" s="35">
        <v>0</v>
      </c>
      <c r="G144" s="35">
        <f t="shared" si="28"/>
        <v>0</v>
      </c>
      <c r="H144" s="35">
        <f t="shared" si="29"/>
        <v>0.019008</v>
      </c>
      <c r="I144" s="35">
        <v>0</v>
      </c>
      <c r="J144" s="35">
        <v>0.019008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f t="shared" si="30"/>
        <v>0.019008</v>
      </c>
      <c r="S144" s="35">
        <v>0</v>
      </c>
      <c r="T144" s="34" t="s">
        <v>355</v>
      </c>
      <c r="U144" s="26"/>
      <c r="V144" s="26"/>
      <c r="W144" s="26"/>
      <c r="X144" s="26"/>
    </row>
    <row r="145" spans="1:24" s="16" customFormat="1" ht="22.5">
      <c r="A145" s="2"/>
      <c r="B145" s="9" t="s">
        <v>186</v>
      </c>
      <c r="C145" s="7" t="s">
        <v>333</v>
      </c>
      <c r="D145" s="35">
        <v>1.52658384</v>
      </c>
      <c r="E145" s="35">
        <v>0</v>
      </c>
      <c r="F145" s="35">
        <v>0</v>
      </c>
      <c r="G145" s="35">
        <f t="shared" si="28"/>
        <v>0</v>
      </c>
      <c r="H145" s="35">
        <f t="shared" si="29"/>
        <v>0.21099364799999998</v>
      </c>
      <c r="I145" s="35">
        <v>0</v>
      </c>
      <c r="J145" s="35">
        <v>0.21099364799999998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f t="shared" si="30"/>
        <v>0.21099364799999998</v>
      </c>
      <c r="S145" s="35">
        <v>0</v>
      </c>
      <c r="T145" s="34" t="s">
        <v>355</v>
      </c>
      <c r="U145" s="26"/>
      <c r="V145" s="26"/>
      <c r="W145" s="26"/>
      <c r="X145" s="26"/>
    </row>
    <row r="146" spans="1:24" s="16" customFormat="1" ht="22.5">
      <c r="A146" s="2"/>
      <c r="B146" s="9" t="s">
        <v>187</v>
      </c>
      <c r="C146" s="7" t="s">
        <v>333</v>
      </c>
      <c r="D146" s="35">
        <v>0.9690488639999999</v>
      </c>
      <c r="E146" s="35">
        <v>0</v>
      </c>
      <c r="F146" s="35">
        <v>0</v>
      </c>
      <c r="G146" s="35">
        <f t="shared" si="28"/>
        <v>0</v>
      </c>
      <c r="H146" s="35">
        <f t="shared" si="29"/>
        <v>0.479492724</v>
      </c>
      <c r="I146" s="35">
        <v>0</v>
      </c>
      <c r="J146" s="35">
        <v>0.479492724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f t="shared" si="30"/>
        <v>0.479492724</v>
      </c>
      <c r="S146" s="35">
        <v>0</v>
      </c>
      <c r="T146" s="34" t="s">
        <v>355</v>
      </c>
      <c r="U146" s="26"/>
      <c r="V146" s="26"/>
      <c r="W146" s="26"/>
      <c r="X146" s="26"/>
    </row>
    <row r="147" spans="1:24" s="16" customFormat="1" ht="12">
      <c r="A147" s="2"/>
      <c r="B147" s="8" t="s">
        <v>147</v>
      </c>
      <c r="C147" s="7">
        <v>0</v>
      </c>
      <c r="D147" s="35">
        <v>0</v>
      </c>
      <c r="E147" s="35">
        <v>0</v>
      </c>
      <c r="F147" s="35">
        <v>0</v>
      </c>
      <c r="G147" s="35">
        <f t="shared" si="28"/>
        <v>0</v>
      </c>
      <c r="H147" s="35">
        <f t="shared" si="29"/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f t="shared" si="30"/>
        <v>0</v>
      </c>
      <c r="S147" s="35">
        <v>0</v>
      </c>
      <c r="T147" s="34"/>
      <c r="U147" s="26"/>
      <c r="V147" s="26"/>
      <c r="W147" s="26"/>
      <c r="X147" s="26"/>
    </row>
    <row r="148" spans="1:24" s="16" customFormat="1" ht="22.5">
      <c r="A148" s="2"/>
      <c r="B148" s="9" t="s">
        <v>160</v>
      </c>
      <c r="C148" s="7" t="s">
        <v>333</v>
      </c>
      <c r="D148" s="35">
        <v>0.332948196</v>
      </c>
      <c r="E148" s="35">
        <v>0</v>
      </c>
      <c r="F148" s="35">
        <v>0</v>
      </c>
      <c r="G148" s="35">
        <f t="shared" si="28"/>
        <v>0</v>
      </c>
      <c r="H148" s="35">
        <f t="shared" si="29"/>
        <v>0.42535909200000005</v>
      </c>
      <c r="I148" s="35">
        <v>0</v>
      </c>
      <c r="J148" s="35">
        <v>0.42535909200000005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f t="shared" si="30"/>
        <v>0.42535909200000005</v>
      </c>
      <c r="S148" s="35">
        <v>0</v>
      </c>
      <c r="T148" s="34" t="s">
        <v>355</v>
      </c>
      <c r="U148" s="26"/>
      <c r="V148" s="26"/>
      <c r="W148" s="26"/>
      <c r="X148" s="26"/>
    </row>
    <row r="149" spans="1:24" s="16" customFormat="1" ht="22.5">
      <c r="A149" s="2"/>
      <c r="B149" s="9" t="s">
        <v>188</v>
      </c>
      <c r="C149" s="7" t="s">
        <v>333</v>
      </c>
      <c r="D149" s="35">
        <v>1.0885206479999998</v>
      </c>
      <c r="E149" s="35">
        <v>0</v>
      </c>
      <c r="F149" s="35">
        <v>0</v>
      </c>
      <c r="G149" s="35">
        <f t="shared" si="28"/>
        <v>0</v>
      </c>
      <c r="H149" s="35">
        <f t="shared" si="29"/>
        <v>0.276605376</v>
      </c>
      <c r="I149" s="35">
        <v>0</v>
      </c>
      <c r="J149" s="35">
        <v>0.276605376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f t="shared" si="30"/>
        <v>0.276605376</v>
      </c>
      <c r="S149" s="35">
        <v>0</v>
      </c>
      <c r="T149" s="34" t="s">
        <v>355</v>
      </c>
      <c r="U149" s="26"/>
      <c r="V149" s="26"/>
      <c r="W149" s="26"/>
      <c r="X149" s="26"/>
    </row>
    <row r="150" spans="1:24" s="16" customFormat="1" ht="22.5">
      <c r="A150" s="2"/>
      <c r="B150" s="9" t="s">
        <v>189</v>
      </c>
      <c r="C150" s="7" t="s">
        <v>333</v>
      </c>
      <c r="D150" s="35">
        <v>0.18717244800000002</v>
      </c>
      <c r="E150" s="35">
        <v>0</v>
      </c>
      <c r="F150" s="35">
        <v>0</v>
      </c>
      <c r="G150" s="35">
        <f t="shared" si="28"/>
        <v>0</v>
      </c>
      <c r="H150" s="35">
        <f t="shared" si="29"/>
        <v>0.15933126</v>
      </c>
      <c r="I150" s="35">
        <v>0</v>
      </c>
      <c r="J150" s="35">
        <v>0.15933126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f t="shared" si="30"/>
        <v>0.15933126</v>
      </c>
      <c r="S150" s="35">
        <v>0</v>
      </c>
      <c r="T150" s="34" t="s">
        <v>355</v>
      </c>
      <c r="U150" s="26"/>
      <c r="V150" s="26"/>
      <c r="W150" s="26"/>
      <c r="X150" s="26"/>
    </row>
    <row r="151" spans="1:24" s="16" customFormat="1" ht="22.5">
      <c r="A151" s="2"/>
      <c r="B151" s="9" t="s">
        <v>190</v>
      </c>
      <c r="C151" s="7" t="s">
        <v>333</v>
      </c>
      <c r="D151" s="35">
        <v>1.2212670719999998</v>
      </c>
      <c r="E151" s="35">
        <v>0</v>
      </c>
      <c r="F151" s="35">
        <v>0</v>
      </c>
      <c r="G151" s="35">
        <f t="shared" si="28"/>
        <v>0</v>
      </c>
      <c r="H151" s="35">
        <f t="shared" si="29"/>
        <v>0.15927124799999998</v>
      </c>
      <c r="I151" s="35">
        <v>0</v>
      </c>
      <c r="J151" s="35">
        <v>0.15927124799999998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f t="shared" si="30"/>
        <v>0.15927124799999998</v>
      </c>
      <c r="S151" s="35">
        <v>0</v>
      </c>
      <c r="T151" s="34" t="s">
        <v>355</v>
      </c>
      <c r="U151" s="26"/>
      <c r="V151" s="26"/>
      <c r="W151" s="26"/>
      <c r="X151" s="26"/>
    </row>
    <row r="152" spans="1:24" s="16" customFormat="1" ht="33.75">
      <c r="A152" s="2"/>
      <c r="B152" s="9" t="s">
        <v>191</v>
      </c>
      <c r="C152" s="7" t="s">
        <v>333</v>
      </c>
      <c r="D152" s="35">
        <v>1.9911963119999998</v>
      </c>
      <c r="E152" s="35">
        <v>0</v>
      </c>
      <c r="F152" s="35">
        <v>0</v>
      </c>
      <c r="G152" s="35">
        <f t="shared" si="28"/>
        <v>0</v>
      </c>
      <c r="H152" s="35">
        <f t="shared" si="29"/>
        <v>0.71939226</v>
      </c>
      <c r="I152" s="35">
        <v>0</v>
      </c>
      <c r="J152" s="35">
        <v>0.71939226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f t="shared" si="30"/>
        <v>0.71939226</v>
      </c>
      <c r="S152" s="35">
        <v>0</v>
      </c>
      <c r="T152" s="34" t="s">
        <v>355</v>
      </c>
      <c r="U152" s="26"/>
      <c r="V152" s="26"/>
      <c r="W152" s="26"/>
      <c r="X152" s="26"/>
    </row>
    <row r="153" spans="1:24" s="16" customFormat="1" ht="33.75">
      <c r="A153" s="2"/>
      <c r="B153" s="9" t="s">
        <v>192</v>
      </c>
      <c r="C153" s="7" t="s">
        <v>333</v>
      </c>
      <c r="D153" s="35">
        <v>2.787674832</v>
      </c>
      <c r="E153" s="35">
        <v>0</v>
      </c>
      <c r="F153" s="35">
        <v>0</v>
      </c>
      <c r="G153" s="35">
        <f t="shared" si="28"/>
        <v>0</v>
      </c>
      <c r="H153" s="35">
        <f t="shared" si="29"/>
        <v>1.494979224</v>
      </c>
      <c r="I153" s="35">
        <v>0</v>
      </c>
      <c r="J153" s="35">
        <v>1.494979224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f t="shared" si="30"/>
        <v>1.494979224</v>
      </c>
      <c r="S153" s="35">
        <v>0</v>
      </c>
      <c r="T153" s="34" t="s">
        <v>355</v>
      </c>
      <c r="U153" s="26"/>
      <c r="V153" s="26"/>
      <c r="W153" s="26"/>
      <c r="X153" s="26"/>
    </row>
    <row r="154" spans="1:24" s="16" customFormat="1" ht="12">
      <c r="A154" s="2"/>
      <c r="B154" s="8" t="s">
        <v>93</v>
      </c>
      <c r="C154" s="7">
        <v>0</v>
      </c>
      <c r="D154" s="35">
        <v>0</v>
      </c>
      <c r="E154" s="35">
        <v>0</v>
      </c>
      <c r="F154" s="35">
        <v>0</v>
      </c>
      <c r="G154" s="35">
        <f t="shared" si="28"/>
        <v>0</v>
      </c>
      <c r="H154" s="35">
        <f t="shared" si="29"/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f t="shared" si="30"/>
        <v>0</v>
      </c>
      <c r="S154" s="35">
        <v>0</v>
      </c>
      <c r="T154" s="34"/>
      <c r="U154" s="26"/>
      <c r="V154" s="26"/>
      <c r="W154" s="26"/>
      <c r="X154" s="26"/>
    </row>
    <row r="155" spans="1:24" s="16" customFormat="1" ht="22.5">
      <c r="A155" s="2"/>
      <c r="B155" s="9" t="s">
        <v>193</v>
      </c>
      <c r="C155" s="7" t="s">
        <v>333</v>
      </c>
      <c r="D155" s="35">
        <v>0.557534964</v>
      </c>
      <c r="E155" s="35">
        <v>0</v>
      </c>
      <c r="F155" s="35">
        <v>0</v>
      </c>
      <c r="G155" s="35">
        <f t="shared" si="28"/>
        <v>0</v>
      </c>
      <c r="H155" s="35">
        <f t="shared" si="29"/>
        <v>0.35825138399999995</v>
      </c>
      <c r="I155" s="35">
        <v>0</v>
      </c>
      <c r="J155" s="35">
        <v>0.35825138399999995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f t="shared" si="30"/>
        <v>0.35825138399999995</v>
      </c>
      <c r="S155" s="35">
        <v>0</v>
      </c>
      <c r="T155" s="34" t="s">
        <v>355</v>
      </c>
      <c r="U155" s="26"/>
      <c r="V155" s="26"/>
      <c r="W155" s="26"/>
      <c r="X155" s="26"/>
    </row>
    <row r="156" spans="1:24" s="16" customFormat="1" ht="22.5">
      <c r="A156" s="2"/>
      <c r="B156" s="9" t="s">
        <v>194</v>
      </c>
      <c r="C156" s="7" t="s">
        <v>333</v>
      </c>
      <c r="D156" s="35">
        <v>0.43806319199999993</v>
      </c>
      <c r="E156" s="35">
        <v>0</v>
      </c>
      <c r="F156" s="35">
        <v>0</v>
      </c>
      <c r="G156" s="35">
        <f t="shared" si="28"/>
        <v>0</v>
      </c>
      <c r="H156" s="35">
        <f t="shared" si="29"/>
        <v>0.30764417999999993</v>
      </c>
      <c r="I156" s="35">
        <v>0</v>
      </c>
      <c r="J156" s="35">
        <v>0.30764417999999993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f t="shared" si="30"/>
        <v>0.30764417999999993</v>
      </c>
      <c r="S156" s="35">
        <v>0</v>
      </c>
      <c r="T156" s="34" t="s">
        <v>355</v>
      </c>
      <c r="U156" s="26"/>
      <c r="V156" s="26"/>
      <c r="W156" s="26"/>
      <c r="X156" s="26"/>
    </row>
    <row r="157" spans="1:24" s="16" customFormat="1" ht="22.5">
      <c r="A157" s="2"/>
      <c r="B157" s="9" t="s">
        <v>195</v>
      </c>
      <c r="C157" s="7" t="s">
        <v>333</v>
      </c>
      <c r="D157" s="35">
        <v>0.17920766400000002</v>
      </c>
      <c r="E157" s="35">
        <v>0</v>
      </c>
      <c r="F157" s="35">
        <v>0</v>
      </c>
      <c r="G157" s="35">
        <f t="shared" si="28"/>
        <v>0</v>
      </c>
      <c r="H157" s="35">
        <f t="shared" si="29"/>
        <v>0.086516832</v>
      </c>
      <c r="I157" s="35">
        <v>0</v>
      </c>
      <c r="J157" s="35">
        <v>0.086516832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f t="shared" si="30"/>
        <v>0.086516832</v>
      </c>
      <c r="S157" s="35">
        <v>0</v>
      </c>
      <c r="T157" s="34" t="s">
        <v>355</v>
      </c>
      <c r="U157" s="26"/>
      <c r="V157" s="26"/>
      <c r="W157" s="26"/>
      <c r="X157" s="26"/>
    </row>
    <row r="158" spans="1:24" s="16" customFormat="1" ht="22.5">
      <c r="A158" s="2"/>
      <c r="B158" s="9" t="s">
        <v>196</v>
      </c>
      <c r="C158" s="7" t="s">
        <v>333</v>
      </c>
      <c r="D158" s="35">
        <v>0.597358896</v>
      </c>
      <c r="E158" s="35">
        <v>0</v>
      </c>
      <c r="F158" s="35">
        <v>0</v>
      </c>
      <c r="G158" s="35">
        <f t="shared" si="28"/>
        <v>0</v>
      </c>
      <c r="H158" s="35">
        <f t="shared" si="29"/>
        <v>0.18011088</v>
      </c>
      <c r="I158" s="35">
        <v>0</v>
      </c>
      <c r="J158" s="35">
        <v>0.18011088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f t="shared" si="30"/>
        <v>0.18011088</v>
      </c>
      <c r="S158" s="35">
        <v>0</v>
      </c>
      <c r="T158" s="34" t="s">
        <v>355</v>
      </c>
      <c r="U158" s="26"/>
      <c r="V158" s="26"/>
      <c r="W158" s="26"/>
      <c r="X158" s="26"/>
    </row>
    <row r="159" spans="1:24" s="16" customFormat="1" ht="22.5">
      <c r="A159" s="2"/>
      <c r="B159" s="9" t="s">
        <v>197</v>
      </c>
      <c r="C159" s="7" t="s">
        <v>333</v>
      </c>
      <c r="D159" s="35">
        <v>0.80975316</v>
      </c>
      <c r="E159" s="35">
        <v>0</v>
      </c>
      <c r="F159" s="35">
        <v>0</v>
      </c>
      <c r="G159" s="35">
        <f t="shared" si="28"/>
        <v>0</v>
      </c>
      <c r="H159" s="35">
        <f t="shared" si="29"/>
        <v>0.21453636</v>
      </c>
      <c r="I159" s="35">
        <v>0</v>
      </c>
      <c r="J159" s="35">
        <v>0.21453636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f t="shared" si="30"/>
        <v>0.21453636</v>
      </c>
      <c r="S159" s="35">
        <v>0</v>
      </c>
      <c r="T159" s="34" t="s">
        <v>355</v>
      </c>
      <c r="U159" s="26"/>
      <c r="V159" s="26"/>
      <c r="W159" s="26"/>
      <c r="X159" s="26"/>
    </row>
    <row r="160" spans="1:24" s="16" customFormat="1" ht="12">
      <c r="A160" s="2"/>
      <c r="B160" s="8" t="s">
        <v>146</v>
      </c>
      <c r="C160" s="7">
        <v>0</v>
      </c>
      <c r="D160" s="35">
        <v>0</v>
      </c>
      <c r="E160" s="35">
        <v>0</v>
      </c>
      <c r="F160" s="35">
        <v>0</v>
      </c>
      <c r="G160" s="35">
        <f t="shared" si="28"/>
        <v>0</v>
      </c>
      <c r="H160" s="35">
        <f t="shared" si="29"/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f t="shared" si="30"/>
        <v>0</v>
      </c>
      <c r="S160" s="35">
        <v>0</v>
      </c>
      <c r="T160" s="34"/>
      <c r="U160" s="26"/>
      <c r="V160" s="26"/>
      <c r="W160" s="26"/>
      <c r="X160" s="26"/>
    </row>
    <row r="161" spans="1:24" s="16" customFormat="1" ht="24">
      <c r="A161" s="2"/>
      <c r="B161" s="31" t="s">
        <v>198</v>
      </c>
      <c r="C161" s="7" t="s">
        <v>333</v>
      </c>
      <c r="D161" s="35">
        <v>0.7964785200000001</v>
      </c>
      <c r="E161" s="35">
        <v>0</v>
      </c>
      <c r="F161" s="35">
        <v>0</v>
      </c>
      <c r="G161" s="35">
        <f t="shared" si="28"/>
        <v>0</v>
      </c>
      <c r="H161" s="35">
        <f t="shared" si="29"/>
        <v>0.30220507199999996</v>
      </c>
      <c r="I161" s="35">
        <v>0</v>
      </c>
      <c r="J161" s="35">
        <v>0.30220507199999996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f t="shared" si="30"/>
        <v>0.30220507199999996</v>
      </c>
      <c r="S161" s="35">
        <v>0</v>
      </c>
      <c r="T161" s="34" t="s">
        <v>355</v>
      </c>
      <c r="U161" s="26"/>
      <c r="V161" s="26"/>
      <c r="W161" s="26"/>
      <c r="X161" s="26"/>
    </row>
    <row r="162" spans="1:24" s="16" customFormat="1" ht="12">
      <c r="A162" s="2"/>
      <c r="B162" s="33" t="s">
        <v>199</v>
      </c>
      <c r="C162" s="7" t="s">
        <v>333</v>
      </c>
      <c r="D162" s="35">
        <v>0.39823926000000004</v>
      </c>
      <c r="E162" s="35">
        <v>0</v>
      </c>
      <c r="F162" s="35">
        <v>0</v>
      </c>
      <c r="G162" s="35">
        <f t="shared" si="28"/>
        <v>0</v>
      </c>
      <c r="H162" s="35">
        <f t="shared" si="29"/>
        <v>0.365340084</v>
      </c>
      <c r="I162" s="35">
        <v>0</v>
      </c>
      <c r="J162" s="35">
        <v>0.365340084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f t="shared" si="30"/>
        <v>0.365340084</v>
      </c>
      <c r="S162" s="35">
        <v>0</v>
      </c>
      <c r="T162" s="34" t="s">
        <v>355</v>
      </c>
      <c r="U162" s="26"/>
      <c r="V162" s="26"/>
      <c r="W162" s="26"/>
      <c r="X162" s="26"/>
    </row>
    <row r="163" spans="1:24" s="16" customFormat="1" ht="22.5">
      <c r="A163" s="2"/>
      <c r="B163" s="9" t="s">
        <v>200</v>
      </c>
      <c r="C163" s="7" t="s">
        <v>333</v>
      </c>
      <c r="D163" s="35">
        <v>1.9911963119999998</v>
      </c>
      <c r="E163" s="35">
        <v>0</v>
      </c>
      <c r="F163" s="35">
        <v>0</v>
      </c>
      <c r="G163" s="35">
        <f t="shared" si="28"/>
        <v>0</v>
      </c>
      <c r="H163" s="35">
        <f t="shared" si="29"/>
        <v>0.205717548</v>
      </c>
      <c r="I163" s="35">
        <v>0</v>
      </c>
      <c r="J163" s="35">
        <v>0.205717548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f t="shared" si="30"/>
        <v>0.205717548</v>
      </c>
      <c r="S163" s="35">
        <v>0</v>
      </c>
      <c r="T163" s="34" t="s">
        <v>355</v>
      </c>
      <c r="U163" s="26"/>
      <c r="V163" s="26"/>
      <c r="W163" s="26"/>
      <c r="X163" s="26"/>
    </row>
    <row r="164" spans="1:24" s="41" customFormat="1" ht="12">
      <c r="A164" s="36" t="s">
        <v>99</v>
      </c>
      <c r="B164" s="10" t="s">
        <v>102</v>
      </c>
      <c r="C164" s="37" t="s">
        <v>335</v>
      </c>
      <c r="D164" s="38">
        <v>13.045094364000002</v>
      </c>
      <c r="E164" s="38">
        <f>SUM(E166:E184)</f>
        <v>0</v>
      </c>
      <c r="F164" s="38">
        <v>0</v>
      </c>
      <c r="G164" s="38">
        <f aca="true" t="shared" si="31" ref="G164:P164">SUM(G166:G184)</f>
        <v>5.009496563999999</v>
      </c>
      <c r="H164" s="38">
        <f t="shared" si="31"/>
        <v>4.276318740000001</v>
      </c>
      <c r="I164" s="38">
        <v>5.009496564</v>
      </c>
      <c r="J164" s="38">
        <v>4.27631874</v>
      </c>
      <c r="K164" s="35">
        <v>0</v>
      </c>
      <c r="L164" s="38">
        <f t="shared" si="31"/>
        <v>0</v>
      </c>
      <c r="M164" s="38">
        <f t="shared" si="31"/>
        <v>0</v>
      </c>
      <c r="N164" s="38">
        <f t="shared" si="31"/>
        <v>0</v>
      </c>
      <c r="O164" s="38">
        <f t="shared" si="31"/>
        <v>0</v>
      </c>
      <c r="P164" s="38">
        <f t="shared" si="31"/>
        <v>0</v>
      </c>
      <c r="Q164" s="38">
        <v>0</v>
      </c>
      <c r="R164" s="38">
        <f t="shared" si="30"/>
        <v>-0.7331778239999984</v>
      </c>
      <c r="S164" s="35">
        <f aca="true" t="shared" si="32" ref="S164:S212">R164/G164*100</f>
        <v>-14.635758596360194</v>
      </c>
      <c r="T164" s="39"/>
      <c r="U164" s="40"/>
      <c r="V164" s="40"/>
      <c r="W164" s="40"/>
      <c r="X164" s="40"/>
    </row>
    <row r="165" spans="1:24" s="16" customFormat="1" ht="12">
      <c r="A165" s="2"/>
      <c r="B165" s="8" t="s">
        <v>84</v>
      </c>
      <c r="C165" s="7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f t="shared" si="30"/>
        <v>0</v>
      </c>
      <c r="S165" s="35">
        <v>0</v>
      </c>
      <c r="T165" s="34"/>
      <c r="U165" s="26"/>
      <c r="V165" s="26"/>
      <c r="W165" s="26"/>
      <c r="X165" s="26"/>
    </row>
    <row r="166" spans="1:24" s="16" customFormat="1" ht="22.5">
      <c r="A166" s="2"/>
      <c r="B166" s="9" t="s">
        <v>201</v>
      </c>
      <c r="C166" s="7" t="s">
        <v>335</v>
      </c>
      <c r="D166" s="35">
        <v>1.8574717439999997</v>
      </c>
      <c r="E166" s="35">
        <v>0</v>
      </c>
      <c r="F166" s="35">
        <v>0</v>
      </c>
      <c r="G166" s="35">
        <f>I166+K166+M166+O166</f>
        <v>0</v>
      </c>
      <c r="H166" s="35">
        <f>J166+L166+N166+P166</f>
        <v>0.950622576</v>
      </c>
      <c r="I166" s="35">
        <v>0</v>
      </c>
      <c r="J166" s="35">
        <v>0.950622576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f t="shared" si="30"/>
        <v>0.950622576</v>
      </c>
      <c r="S166" s="35">
        <v>0</v>
      </c>
      <c r="T166" s="34" t="s">
        <v>355</v>
      </c>
      <c r="U166" s="26"/>
      <c r="V166" s="26"/>
      <c r="W166" s="26"/>
      <c r="X166" s="26"/>
    </row>
    <row r="167" spans="1:24" s="16" customFormat="1" ht="45">
      <c r="A167" s="2"/>
      <c r="B167" s="9" t="s">
        <v>202</v>
      </c>
      <c r="C167" s="7" t="s">
        <v>335</v>
      </c>
      <c r="D167" s="35">
        <v>1.542758436</v>
      </c>
      <c r="E167" s="35">
        <v>0</v>
      </c>
      <c r="F167" s="35">
        <v>0</v>
      </c>
      <c r="G167" s="35">
        <f>I167+K167+M167+O167</f>
        <v>0</v>
      </c>
      <c r="H167" s="35">
        <f>J167+L167+N167+P167</f>
        <v>0.65203716</v>
      </c>
      <c r="I167" s="35">
        <v>0</v>
      </c>
      <c r="J167" s="35">
        <v>0.65203716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f t="shared" si="30"/>
        <v>0.65203716</v>
      </c>
      <c r="S167" s="35">
        <v>0</v>
      </c>
      <c r="T167" s="34" t="s">
        <v>355</v>
      </c>
      <c r="U167" s="26"/>
      <c r="V167" s="26"/>
      <c r="W167" s="26"/>
      <c r="X167" s="26"/>
    </row>
    <row r="168" spans="1:24" s="16" customFormat="1" ht="33.75">
      <c r="A168" s="2"/>
      <c r="B168" s="42" t="s">
        <v>206</v>
      </c>
      <c r="C168" s="7" t="s">
        <v>335</v>
      </c>
      <c r="D168" s="35">
        <v>0</v>
      </c>
      <c r="E168" s="35">
        <v>0</v>
      </c>
      <c r="F168" s="35">
        <v>0</v>
      </c>
      <c r="G168" s="35">
        <f aca="true" t="shared" si="33" ref="G168:G178">I168+K168+M168+O168</f>
        <v>0</v>
      </c>
      <c r="H168" s="35">
        <f aca="true" t="shared" si="34" ref="H168:H178">J168+L168+N168+P168</f>
        <v>0.6996186600000001</v>
      </c>
      <c r="I168" s="35">
        <v>0</v>
      </c>
      <c r="J168" s="35">
        <v>0.6996186600000001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4"/>
      <c r="U168" s="26"/>
      <c r="V168" s="26"/>
      <c r="W168" s="26"/>
      <c r="X168" s="26"/>
    </row>
    <row r="169" spans="1:24" s="16" customFormat="1" ht="22.5">
      <c r="A169" s="2"/>
      <c r="B169" s="42" t="s">
        <v>207</v>
      </c>
      <c r="C169" s="7" t="s">
        <v>335</v>
      </c>
      <c r="D169" s="35">
        <v>0.8000151240000001</v>
      </c>
      <c r="E169" s="35">
        <v>0</v>
      </c>
      <c r="F169" s="35">
        <v>0</v>
      </c>
      <c r="G169" s="35">
        <f aca="true" t="shared" si="35" ref="G169:H173">I169+K169+M169+O169</f>
        <v>0.8000151240000001</v>
      </c>
      <c r="H169" s="35">
        <f t="shared" si="35"/>
        <v>0</v>
      </c>
      <c r="I169" s="35">
        <v>0.8000151240000001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f t="shared" si="32"/>
        <v>0</v>
      </c>
      <c r="T169" s="34" t="s">
        <v>353</v>
      </c>
      <c r="U169" s="26"/>
      <c r="V169" s="26"/>
      <c r="W169" s="26"/>
      <c r="X169" s="26"/>
    </row>
    <row r="170" spans="1:24" s="16" customFormat="1" ht="22.5">
      <c r="A170" s="2"/>
      <c r="B170" s="42" t="s">
        <v>208</v>
      </c>
      <c r="C170" s="7" t="s">
        <v>335</v>
      </c>
      <c r="D170" s="35">
        <v>0.17766860399999998</v>
      </c>
      <c r="E170" s="35">
        <v>0</v>
      </c>
      <c r="F170" s="35">
        <v>0</v>
      </c>
      <c r="G170" s="35">
        <f t="shared" si="35"/>
        <v>0.17766860399999998</v>
      </c>
      <c r="H170" s="35">
        <f t="shared" si="35"/>
        <v>0</v>
      </c>
      <c r="I170" s="35">
        <v>0.17766860399999998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f t="shared" si="32"/>
        <v>0</v>
      </c>
      <c r="T170" s="34" t="s">
        <v>353</v>
      </c>
      <c r="U170" s="26"/>
      <c r="V170" s="26"/>
      <c r="W170" s="26"/>
      <c r="X170" s="26"/>
    </row>
    <row r="171" spans="1:24" s="16" customFormat="1" ht="22.5">
      <c r="A171" s="2"/>
      <c r="B171" s="42" t="s">
        <v>209</v>
      </c>
      <c r="C171" s="7" t="s">
        <v>335</v>
      </c>
      <c r="D171" s="35">
        <v>0.581690148</v>
      </c>
      <c r="E171" s="35">
        <v>0</v>
      </c>
      <c r="F171" s="35">
        <v>0</v>
      </c>
      <c r="G171" s="35">
        <f t="shared" si="35"/>
        <v>0.581690148</v>
      </c>
      <c r="H171" s="35">
        <f t="shared" si="35"/>
        <v>0</v>
      </c>
      <c r="I171" s="35">
        <v>0.581690148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f t="shared" si="32"/>
        <v>0</v>
      </c>
      <c r="T171" s="34" t="s">
        <v>353</v>
      </c>
      <c r="U171" s="26"/>
      <c r="V171" s="26"/>
      <c r="W171" s="26"/>
      <c r="X171" s="26"/>
    </row>
    <row r="172" spans="1:24" s="16" customFormat="1" ht="22.5">
      <c r="A172" s="2"/>
      <c r="B172" s="42" t="s">
        <v>210</v>
      </c>
      <c r="C172" s="7" t="s">
        <v>335</v>
      </c>
      <c r="D172" s="35">
        <v>0.592507596</v>
      </c>
      <c r="E172" s="35">
        <v>0</v>
      </c>
      <c r="F172" s="35">
        <v>0</v>
      </c>
      <c r="G172" s="35">
        <f t="shared" si="35"/>
        <v>0.592507596</v>
      </c>
      <c r="H172" s="35">
        <f t="shared" si="35"/>
        <v>0</v>
      </c>
      <c r="I172" s="35">
        <v>0.592507596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f t="shared" si="32"/>
        <v>0</v>
      </c>
      <c r="T172" s="34" t="s">
        <v>353</v>
      </c>
      <c r="U172" s="26"/>
      <c r="V172" s="26"/>
      <c r="W172" s="26"/>
      <c r="X172" s="26"/>
    </row>
    <row r="173" spans="1:24" s="16" customFormat="1" ht="22.5">
      <c r="A173" s="2"/>
      <c r="B173" s="42" t="s">
        <v>211</v>
      </c>
      <c r="C173" s="7" t="s">
        <v>335</v>
      </c>
      <c r="D173" s="35">
        <v>0.25652518799999996</v>
      </c>
      <c r="E173" s="35">
        <v>0</v>
      </c>
      <c r="F173" s="35">
        <v>0</v>
      </c>
      <c r="G173" s="35">
        <f t="shared" si="35"/>
        <v>0.25652518799999996</v>
      </c>
      <c r="H173" s="35">
        <f t="shared" si="35"/>
        <v>0</v>
      </c>
      <c r="I173" s="35">
        <v>0.25652518799999996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f t="shared" si="32"/>
        <v>0</v>
      </c>
      <c r="T173" s="34" t="s">
        <v>353</v>
      </c>
      <c r="U173" s="26"/>
      <c r="V173" s="26"/>
      <c r="W173" s="26"/>
      <c r="X173" s="26"/>
    </row>
    <row r="174" spans="1:24" s="16" customFormat="1" ht="22.5">
      <c r="A174" s="2"/>
      <c r="B174" s="42" t="s">
        <v>212</v>
      </c>
      <c r="C174" s="7" t="s">
        <v>335</v>
      </c>
      <c r="D174" s="35">
        <v>0.478511976</v>
      </c>
      <c r="E174" s="35">
        <v>0</v>
      </c>
      <c r="F174" s="35">
        <v>0</v>
      </c>
      <c r="G174" s="35">
        <f t="shared" si="33"/>
        <v>0.478511976</v>
      </c>
      <c r="H174" s="35">
        <f t="shared" si="34"/>
        <v>0</v>
      </c>
      <c r="I174" s="35">
        <v>0.478511976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f t="shared" si="32"/>
        <v>0</v>
      </c>
      <c r="T174" s="34" t="s">
        <v>353</v>
      </c>
      <c r="U174" s="26"/>
      <c r="V174" s="26"/>
      <c r="W174" s="26"/>
      <c r="X174" s="26"/>
    </row>
    <row r="175" spans="1:24" s="16" customFormat="1" ht="22.5">
      <c r="A175" s="2"/>
      <c r="B175" s="42" t="s">
        <v>213</v>
      </c>
      <c r="C175" s="7" t="s">
        <v>335</v>
      </c>
      <c r="D175" s="35">
        <v>0.270525672</v>
      </c>
      <c r="E175" s="35">
        <v>0</v>
      </c>
      <c r="F175" s="35">
        <v>0</v>
      </c>
      <c r="G175" s="35">
        <f t="shared" si="33"/>
        <v>0.270525672</v>
      </c>
      <c r="H175" s="35">
        <f t="shared" si="34"/>
        <v>0</v>
      </c>
      <c r="I175" s="35">
        <v>0.270525672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f t="shared" si="32"/>
        <v>0</v>
      </c>
      <c r="T175" s="34" t="s">
        <v>353</v>
      </c>
      <c r="U175" s="26"/>
      <c r="V175" s="26"/>
      <c r="W175" s="26"/>
      <c r="X175" s="26"/>
    </row>
    <row r="176" spans="1:24" s="16" customFormat="1" ht="22.5">
      <c r="A176" s="2"/>
      <c r="B176" s="42" t="s">
        <v>214</v>
      </c>
      <c r="C176" s="7" t="s">
        <v>335</v>
      </c>
      <c r="D176" s="35">
        <v>0.725717568</v>
      </c>
      <c r="E176" s="35">
        <v>0</v>
      </c>
      <c r="F176" s="35">
        <v>0</v>
      </c>
      <c r="G176" s="35">
        <f t="shared" si="33"/>
        <v>0.725717568</v>
      </c>
      <c r="H176" s="35">
        <f t="shared" si="34"/>
        <v>0</v>
      </c>
      <c r="I176" s="35">
        <v>0.725717568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f t="shared" si="32"/>
        <v>0</v>
      </c>
      <c r="T176" s="34" t="s">
        <v>353</v>
      </c>
      <c r="U176" s="26"/>
      <c r="V176" s="26"/>
      <c r="W176" s="26"/>
      <c r="X176" s="26"/>
    </row>
    <row r="177" spans="1:24" s="16" customFormat="1" ht="22.5">
      <c r="A177" s="2"/>
      <c r="B177" s="42" t="s">
        <v>215</v>
      </c>
      <c r="C177" s="7" t="s">
        <v>335</v>
      </c>
      <c r="D177" s="35">
        <v>1.126334688</v>
      </c>
      <c r="E177" s="35">
        <v>0</v>
      </c>
      <c r="F177" s="35">
        <v>0</v>
      </c>
      <c r="G177" s="35">
        <f t="shared" si="33"/>
        <v>1.126334688</v>
      </c>
      <c r="H177" s="35">
        <f t="shared" si="34"/>
        <v>0</v>
      </c>
      <c r="I177" s="35">
        <v>1.126334688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f t="shared" si="32"/>
        <v>0</v>
      </c>
      <c r="T177" s="34" t="s">
        <v>353</v>
      </c>
      <c r="U177" s="26"/>
      <c r="V177" s="26"/>
      <c r="W177" s="26"/>
      <c r="X177" s="26"/>
    </row>
    <row r="178" spans="1:24" s="16" customFormat="1" ht="22.5">
      <c r="A178" s="2"/>
      <c r="B178" s="42" t="s">
        <v>216</v>
      </c>
      <c r="C178" s="7" t="s">
        <v>335</v>
      </c>
      <c r="D178" s="35">
        <v>0</v>
      </c>
      <c r="E178" s="35">
        <v>0</v>
      </c>
      <c r="F178" s="35">
        <v>0</v>
      </c>
      <c r="G178" s="35">
        <f t="shared" si="33"/>
        <v>0</v>
      </c>
      <c r="H178" s="35">
        <f t="shared" si="34"/>
        <v>0.42534940800000004</v>
      </c>
      <c r="I178" s="35">
        <v>0</v>
      </c>
      <c r="J178" s="35">
        <v>0.42534940800000004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4"/>
      <c r="U178" s="26"/>
      <c r="V178" s="26"/>
      <c r="W178" s="26"/>
      <c r="X178" s="26"/>
    </row>
    <row r="179" spans="1:24" s="16" customFormat="1" ht="12">
      <c r="A179" s="2"/>
      <c r="B179" s="8" t="s">
        <v>90</v>
      </c>
      <c r="C179" s="7">
        <v>0</v>
      </c>
      <c r="D179" s="35">
        <v>0</v>
      </c>
      <c r="E179" s="35">
        <v>0</v>
      </c>
      <c r="F179" s="35">
        <v>0</v>
      </c>
      <c r="G179" s="35">
        <f aca="true" t="shared" si="36" ref="G179:H184">I179+K179+M179+O179</f>
        <v>0</v>
      </c>
      <c r="H179" s="35">
        <f t="shared" si="36"/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f t="shared" si="30"/>
        <v>0</v>
      </c>
      <c r="S179" s="35">
        <v>0</v>
      </c>
      <c r="T179" s="34"/>
      <c r="U179" s="26"/>
      <c r="V179" s="26"/>
      <c r="W179" s="26"/>
      <c r="X179" s="26"/>
    </row>
    <row r="180" spans="1:24" s="16" customFormat="1" ht="22.5">
      <c r="A180" s="2"/>
      <c r="B180" s="9" t="s">
        <v>203</v>
      </c>
      <c r="C180" s="7" t="s">
        <v>335</v>
      </c>
      <c r="D180" s="35">
        <v>2.064419376</v>
      </c>
      <c r="E180" s="35">
        <v>0</v>
      </c>
      <c r="F180" s="35">
        <v>0</v>
      </c>
      <c r="G180" s="35">
        <f t="shared" si="36"/>
        <v>0</v>
      </c>
      <c r="H180" s="35">
        <f t="shared" si="36"/>
        <v>0.012960000000000001</v>
      </c>
      <c r="I180" s="35">
        <v>0</v>
      </c>
      <c r="J180" s="35">
        <v>0.012960000000000001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f t="shared" si="30"/>
        <v>0.012960000000000001</v>
      </c>
      <c r="S180" s="35">
        <v>0</v>
      </c>
      <c r="T180" s="34"/>
      <c r="U180" s="26"/>
      <c r="V180" s="26"/>
      <c r="W180" s="26"/>
      <c r="X180" s="26"/>
    </row>
    <row r="181" spans="1:24" s="16" customFormat="1" ht="12">
      <c r="A181" s="2"/>
      <c r="B181" s="8" t="s">
        <v>91</v>
      </c>
      <c r="C181" s="7">
        <v>0</v>
      </c>
      <c r="D181" s="35">
        <v>0</v>
      </c>
      <c r="E181" s="35">
        <v>0</v>
      </c>
      <c r="F181" s="35">
        <v>0</v>
      </c>
      <c r="G181" s="35">
        <f t="shared" si="36"/>
        <v>0</v>
      </c>
      <c r="H181" s="35">
        <f t="shared" si="36"/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f t="shared" si="30"/>
        <v>0</v>
      </c>
      <c r="S181" s="35">
        <v>0</v>
      </c>
      <c r="T181" s="34"/>
      <c r="U181" s="26"/>
      <c r="V181" s="26"/>
      <c r="W181" s="26"/>
      <c r="X181" s="26"/>
    </row>
    <row r="182" spans="1:24" s="16" customFormat="1" ht="22.5">
      <c r="A182" s="2"/>
      <c r="B182" s="9" t="s">
        <v>204</v>
      </c>
      <c r="C182" s="7" t="s">
        <v>335</v>
      </c>
      <c r="D182" s="35">
        <v>2.328869748</v>
      </c>
      <c r="E182" s="35">
        <v>0</v>
      </c>
      <c r="F182" s="35">
        <v>0</v>
      </c>
      <c r="G182" s="35">
        <f t="shared" si="36"/>
        <v>0</v>
      </c>
      <c r="H182" s="35">
        <f t="shared" si="36"/>
        <v>1.38858618</v>
      </c>
      <c r="I182" s="35">
        <v>0</v>
      </c>
      <c r="J182" s="35">
        <v>1.38858618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f t="shared" si="30"/>
        <v>1.38858618</v>
      </c>
      <c r="S182" s="35">
        <v>0</v>
      </c>
      <c r="T182" s="34"/>
      <c r="U182" s="26"/>
      <c r="V182" s="26"/>
      <c r="W182" s="26"/>
      <c r="X182" s="26"/>
    </row>
    <row r="183" spans="1:24" s="16" customFormat="1" ht="12">
      <c r="A183" s="2"/>
      <c r="B183" s="8" t="s">
        <v>85</v>
      </c>
      <c r="C183" s="7">
        <v>0</v>
      </c>
      <c r="D183" s="35">
        <v>0</v>
      </c>
      <c r="E183" s="35">
        <v>0</v>
      </c>
      <c r="F183" s="35">
        <v>0</v>
      </c>
      <c r="G183" s="35">
        <f t="shared" si="36"/>
        <v>0</v>
      </c>
      <c r="H183" s="35">
        <f t="shared" si="36"/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f t="shared" si="30"/>
        <v>0</v>
      </c>
      <c r="S183" s="35">
        <v>0</v>
      </c>
      <c r="T183" s="34"/>
      <c r="U183" s="26"/>
      <c r="V183" s="26"/>
      <c r="W183" s="26"/>
      <c r="X183" s="26"/>
    </row>
    <row r="184" spans="1:24" s="16" customFormat="1" ht="22.5">
      <c r="A184" s="2"/>
      <c r="B184" s="9" t="s">
        <v>205</v>
      </c>
      <c r="C184" s="7" t="s">
        <v>335</v>
      </c>
      <c r="D184" s="35">
        <v>0.242078496</v>
      </c>
      <c r="E184" s="35">
        <v>0</v>
      </c>
      <c r="F184" s="35">
        <v>0</v>
      </c>
      <c r="G184" s="35">
        <f t="shared" si="36"/>
        <v>0</v>
      </c>
      <c r="H184" s="35">
        <f t="shared" si="36"/>
        <v>0.14714475600000002</v>
      </c>
      <c r="I184" s="35">
        <v>0</v>
      </c>
      <c r="J184" s="35">
        <v>0.14714475600000002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f t="shared" si="30"/>
        <v>0.14714475600000002</v>
      </c>
      <c r="S184" s="35">
        <v>0</v>
      </c>
      <c r="T184" s="34"/>
      <c r="U184" s="26"/>
      <c r="V184" s="26"/>
      <c r="W184" s="26"/>
      <c r="X184" s="26"/>
    </row>
    <row r="185" spans="1:24" s="41" customFormat="1" ht="21">
      <c r="A185" s="36" t="s">
        <v>103</v>
      </c>
      <c r="B185" s="12" t="s">
        <v>104</v>
      </c>
      <c r="C185" s="43" t="s">
        <v>30</v>
      </c>
      <c r="D185" s="38">
        <v>2.2581072</v>
      </c>
      <c r="E185" s="38">
        <f aca="true" t="shared" si="37" ref="E185:P185">E186</f>
        <v>0</v>
      </c>
      <c r="F185" s="38">
        <f t="shared" si="37"/>
        <v>0</v>
      </c>
      <c r="G185" s="38">
        <f t="shared" si="37"/>
        <v>2.2581072</v>
      </c>
      <c r="H185" s="38">
        <f t="shared" si="37"/>
        <v>0.045827052</v>
      </c>
      <c r="I185" s="38">
        <v>2.2581072</v>
      </c>
      <c r="J185" s="38">
        <v>0.045827052</v>
      </c>
      <c r="K185" s="35">
        <v>0</v>
      </c>
      <c r="L185" s="38">
        <f t="shared" si="37"/>
        <v>0</v>
      </c>
      <c r="M185" s="38">
        <f t="shared" si="37"/>
        <v>0</v>
      </c>
      <c r="N185" s="38">
        <f t="shared" si="37"/>
        <v>0</v>
      </c>
      <c r="O185" s="38">
        <f t="shared" si="37"/>
        <v>0</v>
      </c>
      <c r="P185" s="38">
        <f t="shared" si="37"/>
        <v>0</v>
      </c>
      <c r="Q185" s="38">
        <v>0</v>
      </c>
      <c r="R185" s="38">
        <f t="shared" si="30"/>
        <v>-2.212280148</v>
      </c>
      <c r="S185" s="35">
        <f t="shared" si="32"/>
        <v>-97.97055463088732</v>
      </c>
      <c r="T185" s="39"/>
      <c r="U185" s="40"/>
      <c r="V185" s="40"/>
      <c r="W185" s="40"/>
      <c r="X185" s="40"/>
    </row>
    <row r="186" spans="1:24" s="41" customFormat="1" ht="21.75">
      <c r="A186" s="36" t="s">
        <v>337</v>
      </c>
      <c r="B186" s="13" t="s">
        <v>105</v>
      </c>
      <c r="C186" s="37" t="s">
        <v>336</v>
      </c>
      <c r="D186" s="38">
        <v>2.2581072</v>
      </c>
      <c r="E186" s="38">
        <f aca="true" t="shared" si="38" ref="E186:P186">SUM(E188:E193)</f>
        <v>0</v>
      </c>
      <c r="F186" s="38">
        <f t="shared" si="38"/>
        <v>0</v>
      </c>
      <c r="G186" s="38">
        <f t="shared" si="38"/>
        <v>2.2581072</v>
      </c>
      <c r="H186" s="38">
        <f t="shared" si="38"/>
        <v>0.045827052</v>
      </c>
      <c r="I186" s="38">
        <v>2.2581072</v>
      </c>
      <c r="J186" s="38">
        <v>0.045827052</v>
      </c>
      <c r="K186" s="35">
        <v>0</v>
      </c>
      <c r="L186" s="38">
        <f t="shared" si="38"/>
        <v>0</v>
      </c>
      <c r="M186" s="38">
        <f t="shared" si="38"/>
        <v>0</v>
      </c>
      <c r="N186" s="38">
        <f t="shared" si="38"/>
        <v>0</v>
      </c>
      <c r="O186" s="38">
        <f t="shared" si="38"/>
        <v>0</v>
      </c>
      <c r="P186" s="38">
        <f t="shared" si="38"/>
        <v>0</v>
      </c>
      <c r="Q186" s="38">
        <v>0</v>
      </c>
      <c r="R186" s="38">
        <f t="shared" si="30"/>
        <v>-2.212280148</v>
      </c>
      <c r="S186" s="35">
        <f t="shared" si="32"/>
        <v>-97.97055463088732</v>
      </c>
      <c r="T186" s="39"/>
      <c r="U186" s="40"/>
      <c r="V186" s="40"/>
      <c r="W186" s="40"/>
      <c r="X186" s="40"/>
    </row>
    <row r="187" spans="1:24" s="41" customFormat="1" ht="12">
      <c r="A187" s="36"/>
      <c r="B187" s="8" t="s">
        <v>90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5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5">
        <v>0</v>
      </c>
      <c r="T187" s="39"/>
      <c r="U187" s="40"/>
      <c r="V187" s="40"/>
      <c r="W187" s="40"/>
      <c r="X187" s="40"/>
    </row>
    <row r="188" spans="1:24" s="16" customFormat="1" ht="33.75">
      <c r="A188" s="2"/>
      <c r="B188" s="9" t="s">
        <v>256</v>
      </c>
      <c r="C188" s="7" t="s">
        <v>336</v>
      </c>
      <c r="D188" s="35">
        <v>0.9188736</v>
      </c>
      <c r="E188" s="35">
        <v>0</v>
      </c>
      <c r="F188" s="35">
        <v>0</v>
      </c>
      <c r="G188" s="35">
        <f>I188+K188+M188+O188</f>
        <v>0.9188736</v>
      </c>
      <c r="H188" s="35">
        <v>0</v>
      </c>
      <c r="I188" s="35">
        <v>0.9188736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f t="shared" si="32"/>
        <v>0</v>
      </c>
      <c r="T188" s="34" t="s">
        <v>352</v>
      </c>
      <c r="U188" s="26"/>
      <c r="V188" s="26"/>
      <c r="W188" s="26"/>
      <c r="X188" s="26"/>
    </row>
    <row r="189" spans="1:24" s="16" customFormat="1" ht="33.75">
      <c r="A189" s="2"/>
      <c r="B189" s="9" t="s">
        <v>257</v>
      </c>
      <c r="C189" s="7" t="s">
        <v>336</v>
      </c>
      <c r="D189" s="35">
        <v>0.42036</v>
      </c>
      <c r="E189" s="35">
        <v>0</v>
      </c>
      <c r="F189" s="35">
        <v>0</v>
      </c>
      <c r="G189" s="35">
        <f>I189+K189+M189+O189</f>
        <v>0.42036</v>
      </c>
      <c r="H189" s="35">
        <v>0</v>
      </c>
      <c r="I189" s="35">
        <v>0.42036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f t="shared" si="32"/>
        <v>0</v>
      </c>
      <c r="T189" s="34" t="s">
        <v>352</v>
      </c>
      <c r="U189" s="26"/>
      <c r="V189" s="26"/>
      <c r="W189" s="26"/>
      <c r="X189" s="26"/>
    </row>
    <row r="190" spans="1:24" s="16" customFormat="1" ht="12">
      <c r="A190" s="2"/>
      <c r="B190" s="8" t="s">
        <v>91</v>
      </c>
      <c r="C190" s="7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f t="shared" si="30"/>
        <v>0</v>
      </c>
      <c r="S190" s="35">
        <v>0</v>
      </c>
      <c r="T190" s="34"/>
      <c r="U190" s="26"/>
      <c r="V190" s="26"/>
      <c r="W190" s="26"/>
      <c r="X190" s="26"/>
    </row>
    <row r="191" spans="1:24" s="16" customFormat="1" ht="36">
      <c r="A191" s="2"/>
      <c r="B191" s="31" t="s">
        <v>258</v>
      </c>
      <c r="C191" s="7" t="s">
        <v>336</v>
      </c>
      <c r="D191" s="35">
        <v>0.9188736</v>
      </c>
      <c r="E191" s="35">
        <v>0</v>
      </c>
      <c r="F191" s="35">
        <v>0</v>
      </c>
      <c r="G191" s="35">
        <f aca="true" t="shared" si="39" ref="G191:H193">I191+K191+M191+O191</f>
        <v>0.9188736</v>
      </c>
      <c r="H191" s="35">
        <f t="shared" si="39"/>
        <v>0</v>
      </c>
      <c r="I191" s="35">
        <v>0.9188736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f aca="true" t="shared" si="40" ref="R191:R202">H191-G191</f>
        <v>-0.9188736</v>
      </c>
      <c r="S191" s="35">
        <f t="shared" si="32"/>
        <v>-100</v>
      </c>
      <c r="T191" s="34" t="s">
        <v>352</v>
      </c>
      <c r="U191" s="26"/>
      <c r="V191" s="26"/>
      <c r="W191" s="26"/>
      <c r="X191" s="26"/>
    </row>
    <row r="192" spans="1:24" s="16" customFormat="1" ht="12">
      <c r="A192" s="2"/>
      <c r="B192" s="8" t="s">
        <v>93</v>
      </c>
      <c r="C192" s="7">
        <v>0</v>
      </c>
      <c r="D192" s="35">
        <v>0</v>
      </c>
      <c r="E192" s="35">
        <v>0</v>
      </c>
      <c r="F192" s="35">
        <v>0</v>
      </c>
      <c r="G192" s="35">
        <f t="shared" si="39"/>
        <v>0</v>
      </c>
      <c r="H192" s="35">
        <f t="shared" si="39"/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f t="shared" si="40"/>
        <v>0</v>
      </c>
      <c r="S192" s="35">
        <v>0</v>
      </c>
      <c r="T192" s="34"/>
      <c r="U192" s="26"/>
      <c r="V192" s="26"/>
      <c r="W192" s="26"/>
      <c r="X192" s="26"/>
    </row>
    <row r="193" spans="1:24" s="16" customFormat="1" ht="36">
      <c r="A193" s="2"/>
      <c r="B193" s="31" t="s">
        <v>259</v>
      </c>
      <c r="C193" s="7" t="s">
        <v>336</v>
      </c>
      <c r="D193" s="35">
        <v>0</v>
      </c>
      <c r="E193" s="35">
        <v>0</v>
      </c>
      <c r="F193" s="35">
        <v>0</v>
      </c>
      <c r="G193" s="35">
        <f t="shared" si="39"/>
        <v>0</v>
      </c>
      <c r="H193" s="35">
        <f t="shared" si="39"/>
        <v>0.045827052</v>
      </c>
      <c r="I193" s="35">
        <v>0</v>
      </c>
      <c r="J193" s="35">
        <v>0.045827052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f t="shared" si="40"/>
        <v>0.045827052</v>
      </c>
      <c r="S193" s="35">
        <v>0</v>
      </c>
      <c r="T193" s="34" t="s">
        <v>354</v>
      </c>
      <c r="U193" s="26"/>
      <c r="V193" s="26"/>
      <c r="W193" s="26"/>
      <c r="X193" s="26"/>
    </row>
    <row r="194" spans="1:24" s="41" customFormat="1" ht="21">
      <c r="A194" s="36" t="s">
        <v>106</v>
      </c>
      <c r="B194" s="12" t="s">
        <v>107</v>
      </c>
      <c r="C194" s="43">
        <v>0</v>
      </c>
      <c r="D194" s="38">
        <v>7.1037368400000025</v>
      </c>
      <c r="E194" s="38">
        <v>0</v>
      </c>
      <c r="F194" s="38">
        <v>0</v>
      </c>
      <c r="G194" s="38">
        <f aca="true" t="shared" si="41" ref="G194:P194">G199+G226</f>
        <v>7.103736840000002</v>
      </c>
      <c r="H194" s="38">
        <f t="shared" si="41"/>
        <v>1.16535576</v>
      </c>
      <c r="I194" s="38">
        <v>7.1037368400000025</v>
      </c>
      <c r="J194" s="38">
        <v>1.16535576</v>
      </c>
      <c r="K194" s="35">
        <v>0</v>
      </c>
      <c r="L194" s="38">
        <f t="shared" si="41"/>
        <v>0</v>
      </c>
      <c r="M194" s="38">
        <f t="shared" si="41"/>
        <v>0</v>
      </c>
      <c r="N194" s="38">
        <f t="shared" si="41"/>
        <v>0</v>
      </c>
      <c r="O194" s="38">
        <f t="shared" si="41"/>
        <v>0</v>
      </c>
      <c r="P194" s="38">
        <f t="shared" si="41"/>
        <v>0</v>
      </c>
      <c r="Q194" s="38">
        <v>0</v>
      </c>
      <c r="R194" s="38">
        <f t="shared" si="40"/>
        <v>-5.938381080000002</v>
      </c>
      <c r="S194" s="35">
        <f t="shared" si="32"/>
        <v>-83.59517270631326</v>
      </c>
      <c r="T194" s="39"/>
      <c r="U194" s="40"/>
      <c r="V194" s="40"/>
      <c r="W194" s="40"/>
      <c r="X194" s="40"/>
    </row>
    <row r="195" spans="1:24" s="16" customFormat="1" ht="21">
      <c r="A195" s="2" t="s">
        <v>108</v>
      </c>
      <c r="B195" s="12" t="s">
        <v>109</v>
      </c>
      <c r="C195" s="4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f t="shared" si="40"/>
        <v>0</v>
      </c>
      <c r="S195" s="35">
        <v>0</v>
      </c>
      <c r="T195" s="34"/>
      <c r="U195" s="26"/>
      <c r="V195" s="26"/>
      <c r="W195" s="26"/>
      <c r="X195" s="26"/>
    </row>
    <row r="196" spans="1:24" s="16" customFormat="1" ht="21">
      <c r="A196" s="2" t="s">
        <v>110</v>
      </c>
      <c r="B196" s="12" t="s">
        <v>111</v>
      </c>
      <c r="C196" s="4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f t="shared" si="40"/>
        <v>0</v>
      </c>
      <c r="S196" s="35">
        <v>0</v>
      </c>
      <c r="T196" s="34"/>
      <c r="U196" s="26"/>
      <c r="V196" s="26"/>
      <c r="W196" s="26"/>
      <c r="X196" s="26"/>
    </row>
    <row r="197" spans="1:24" s="16" customFormat="1" ht="21">
      <c r="A197" s="2" t="s">
        <v>112</v>
      </c>
      <c r="B197" s="12" t="s">
        <v>113</v>
      </c>
      <c r="C197" s="4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f t="shared" si="40"/>
        <v>0</v>
      </c>
      <c r="S197" s="35">
        <v>0</v>
      </c>
      <c r="T197" s="34"/>
      <c r="U197" s="26"/>
      <c r="V197" s="26"/>
      <c r="W197" s="26"/>
      <c r="X197" s="26"/>
    </row>
    <row r="198" spans="1:24" s="16" customFormat="1" ht="21">
      <c r="A198" s="2" t="s">
        <v>114</v>
      </c>
      <c r="B198" s="12" t="s">
        <v>115</v>
      </c>
      <c r="C198" s="4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f t="shared" si="40"/>
        <v>0</v>
      </c>
      <c r="S198" s="35">
        <v>0</v>
      </c>
      <c r="T198" s="34"/>
      <c r="U198" s="26"/>
      <c r="V198" s="26"/>
      <c r="W198" s="26"/>
      <c r="X198" s="26"/>
    </row>
    <row r="199" spans="1:24" s="41" customFormat="1" ht="21">
      <c r="A199" s="36" t="s">
        <v>116</v>
      </c>
      <c r="B199" s="12" t="s">
        <v>117</v>
      </c>
      <c r="C199" s="43" t="s">
        <v>30</v>
      </c>
      <c r="D199" s="38">
        <v>6.472828800000002</v>
      </c>
      <c r="E199" s="38">
        <f>E200</f>
        <v>0</v>
      </c>
      <c r="F199" s="38">
        <v>0</v>
      </c>
      <c r="G199" s="38">
        <f aca="true" t="shared" si="42" ref="G199:Q199">G200</f>
        <v>6.472828800000001</v>
      </c>
      <c r="H199" s="38">
        <f t="shared" si="42"/>
        <v>0.18125457599999997</v>
      </c>
      <c r="I199" s="38">
        <v>6.472828800000002</v>
      </c>
      <c r="J199" s="38">
        <v>0.18125457599999997</v>
      </c>
      <c r="K199" s="35">
        <v>0</v>
      </c>
      <c r="L199" s="38">
        <f t="shared" si="42"/>
        <v>0</v>
      </c>
      <c r="M199" s="38">
        <f t="shared" si="42"/>
        <v>0</v>
      </c>
      <c r="N199" s="38">
        <f t="shared" si="42"/>
        <v>0</v>
      </c>
      <c r="O199" s="38">
        <f t="shared" si="42"/>
        <v>0</v>
      </c>
      <c r="P199" s="38">
        <f t="shared" si="42"/>
        <v>0</v>
      </c>
      <c r="Q199" s="38">
        <f t="shared" si="42"/>
        <v>0</v>
      </c>
      <c r="R199" s="38">
        <f t="shared" si="40"/>
        <v>-6.291574224000001</v>
      </c>
      <c r="S199" s="35">
        <f t="shared" si="32"/>
        <v>-97.19976255203908</v>
      </c>
      <c r="T199" s="44"/>
      <c r="U199" s="40"/>
      <c r="V199" s="40"/>
      <c r="W199" s="40"/>
      <c r="X199" s="40"/>
    </row>
    <row r="200" spans="1:24" s="41" customFormat="1" ht="21.75">
      <c r="A200" s="36" t="s">
        <v>339</v>
      </c>
      <c r="B200" s="13" t="s">
        <v>118</v>
      </c>
      <c r="C200" s="37" t="s">
        <v>338</v>
      </c>
      <c r="D200" s="38">
        <v>6.472828800000002</v>
      </c>
      <c r="E200" s="38">
        <f>SUM(E202:E225)</f>
        <v>0</v>
      </c>
      <c r="F200" s="38">
        <v>0</v>
      </c>
      <c r="G200" s="38">
        <f aca="true" t="shared" si="43" ref="G200:P200">SUM(G202:G225)</f>
        <v>6.472828800000001</v>
      </c>
      <c r="H200" s="38">
        <f t="shared" si="43"/>
        <v>0.18125457599999997</v>
      </c>
      <c r="I200" s="38">
        <v>6.472828800000002</v>
      </c>
      <c r="J200" s="38">
        <v>0.18125457599999997</v>
      </c>
      <c r="K200" s="35">
        <v>0</v>
      </c>
      <c r="L200" s="38">
        <f t="shared" si="43"/>
        <v>0</v>
      </c>
      <c r="M200" s="38">
        <f t="shared" si="43"/>
        <v>0</v>
      </c>
      <c r="N200" s="38">
        <f t="shared" si="43"/>
        <v>0</v>
      </c>
      <c r="O200" s="38">
        <f t="shared" si="43"/>
        <v>0</v>
      </c>
      <c r="P200" s="38">
        <f t="shared" si="43"/>
        <v>0</v>
      </c>
      <c r="Q200" s="38">
        <v>0</v>
      </c>
      <c r="R200" s="38">
        <f t="shared" si="40"/>
        <v>-6.291574224000001</v>
      </c>
      <c r="S200" s="35">
        <f t="shared" si="32"/>
        <v>-97.19976255203908</v>
      </c>
      <c r="T200" s="39"/>
      <c r="U200" s="40"/>
      <c r="V200" s="40"/>
      <c r="W200" s="40"/>
      <c r="X200" s="40"/>
    </row>
    <row r="201" spans="1:24" s="16" customFormat="1" ht="12">
      <c r="A201" s="2"/>
      <c r="B201" s="8" t="s">
        <v>119</v>
      </c>
      <c r="C201" s="4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f t="shared" si="40"/>
        <v>0</v>
      </c>
      <c r="S201" s="35">
        <v>0</v>
      </c>
      <c r="T201" s="34"/>
      <c r="U201" s="26"/>
      <c r="V201" s="26"/>
      <c r="W201" s="26"/>
      <c r="X201" s="26"/>
    </row>
    <row r="202" spans="1:24" s="16" customFormat="1" ht="22.5">
      <c r="A202" s="2"/>
      <c r="B202" s="9" t="s">
        <v>260</v>
      </c>
      <c r="C202" s="7" t="s">
        <v>338</v>
      </c>
      <c r="D202" s="35">
        <v>0.2697012</v>
      </c>
      <c r="E202" s="35">
        <v>0</v>
      </c>
      <c r="F202" s="35">
        <v>0</v>
      </c>
      <c r="G202" s="35">
        <f>I202+K202+M202+O202</f>
        <v>0.2697012</v>
      </c>
      <c r="H202" s="35">
        <f>J202+L202+N202+P202</f>
        <v>0</v>
      </c>
      <c r="I202" s="35">
        <v>0.2697012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f t="shared" si="40"/>
        <v>-0.2697012</v>
      </c>
      <c r="S202" s="35">
        <f t="shared" si="32"/>
        <v>-100</v>
      </c>
      <c r="T202" s="34" t="s">
        <v>352</v>
      </c>
      <c r="U202" s="26"/>
      <c r="V202" s="26"/>
      <c r="W202" s="26"/>
      <c r="X202" s="26"/>
    </row>
    <row r="203" spans="1:24" s="16" customFormat="1" ht="22.5">
      <c r="A203" s="2"/>
      <c r="B203" s="9" t="s">
        <v>261</v>
      </c>
      <c r="C203" s="7" t="s">
        <v>338</v>
      </c>
      <c r="D203" s="35">
        <v>0.2697012</v>
      </c>
      <c r="E203" s="35">
        <v>0</v>
      </c>
      <c r="F203" s="35">
        <v>0</v>
      </c>
      <c r="G203" s="35">
        <f aca="true" t="shared" si="44" ref="G203:G225">I203+K203+M203+O203</f>
        <v>0.2697012</v>
      </c>
      <c r="H203" s="35">
        <f aca="true" t="shared" si="45" ref="H203:H225">J203+L203+N203+P203</f>
        <v>0</v>
      </c>
      <c r="I203" s="35">
        <v>0.2697012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f aca="true" t="shared" si="46" ref="R203:R221">H203-G203</f>
        <v>-0.2697012</v>
      </c>
      <c r="S203" s="35">
        <f t="shared" si="32"/>
        <v>-100</v>
      </c>
      <c r="T203" s="34" t="s">
        <v>353</v>
      </c>
      <c r="U203" s="26"/>
      <c r="V203" s="26"/>
      <c r="W203" s="26"/>
      <c r="X203" s="26"/>
    </row>
    <row r="204" spans="1:24" s="16" customFormat="1" ht="22.5">
      <c r="A204" s="2"/>
      <c r="B204" s="9" t="s">
        <v>262</v>
      </c>
      <c r="C204" s="7" t="s">
        <v>338</v>
      </c>
      <c r="D204" s="35">
        <v>0.2697012</v>
      </c>
      <c r="E204" s="35">
        <v>0</v>
      </c>
      <c r="F204" s="35">
        <v>0</v>
      </c>
      <c r="G204" s="35">
        <f t="shared" si="44"/>
        <v>0.2697012</v>
      </c>
      <c r="H204" s="35">
        <f t="shared" si="45"/>
        <v>0</v>
      </c>
      <c r="I204" s="35">
        <v>0.2697012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f t="shared" si="46"/>
        <v>-0.2697012</v>
      </c>
      <c r="S204" s="35">
        <f t="shared" si="32"/>
        <v>-100</v>
      </c>
      <c r="T204" s="34" t="s">
        <v>354</v>
      </c>
      <c r="U204" s="26"/>
      <c r="V204" s="26"/>
      <c r="W204" s="26"/>
      <c r="X204" s="26"/>
    </row>
    <row r="205" spans="1:24" s="16" customFormat="1" ht="22.5">
      <c r="A205" s="2"/>
      <c r="B205" s="9" t="s">
        <v>263</v>
      </c>
      <c r="C205" s="7" t="s">
        <v>338</v>
      </c>
      <c r="D205" s="35">
        <v>0.2697012</v>
      </c>
      <c r="E205" s="35">
        <v>0</v>
      </c>
      <c r="F205" s="35">
        <v>0</v>
      </c>
      <c r="G205" s="35">
        <f t="shared" si="44"/>
        <v>0.2697012</v>
      </c>
      <c r="H205" s="35">
        <f t="shared" si="45"/>
        <v>0</v>
      </c>
      <c r="I205" s="35">
        <v>0.2697012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f t="shared" si="46"/>
        <v>-0.2697012</v>
      </c>
      <c r="S205" s="35">
        <f t="shared" si="32"/>
        <v>-100</v>
      </c>
      <c r="T205" s="34" t="s">
        <v>353</v>
      </c>
      <c r="U205" s="26"/>
      <c r="V205" s="26"/>
      <c r="W205" s="26"/>
      <c r="X205" s="26"/>
    </row>
    <row r="206" spans="1:24" s="16" customFormat="1" ht="22.5">
      <c r="A206" s="2"/>
      <c r="B206" s="9" t="s">
        <v>264</v>
      </c>
      <c r="C206" s="7" t="s">
        <v>338</v>
      </c>
      <c r="D206" s="35">
        <v>0.2697012</v>
      </c>
      <c r="E206" s="35">
        <v>0</v>
      </c>
      <c r="F206" s="35">
        <v>0</v>
      </c>
      <c r="G206" s="35">
        <f t="shared" si="44"/>
        <v>0.2697012</v>
      </c>
      <c r="H206" s="35">
        <f t="shared" si="45"/>
        <v>0</v>
      </c>
      <c r="I206" s="35">
        <v>0.2697012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f t="shared" si="46"/>
        <v>-0.2697012</v>
      </c>
      <c r="S206" s="35">
        <f t="shared" si="32"/>
        <v>-100</v>
      </c>
      <c r="T206" s="34" t="s">
        <v>353</v>
      </c>
      <c r="U206" s="26"/>
      <c r="V206" s="26"/>
      <c r="W206" s="26"/>
      <c r="X206" s="26"/>
    </row>
    <row r="207" spans="1:24" s="16" customFormat="1" ht="22.5">
      <c r="A207" s="2"/>
      <c r="B207" s="9" t="s">
        <v>265</v>
      </c>
      <c r="C207" s="7" t="s">
        <v>338</v>
      </c>
      <c r="D207" s="35">
        <v>0.2697012</v>
      </c>
      <c r="E207" s="35">
        <v>0</v>
      </c>
      <c r="F207" s="35">
        <v>0</v>
      </c>
      <c r="G207" s="35">
        <f t="shared" si="44"/>
        <v>0.2697012</v>
      </c>
      <c r="H207" s="35">
        <f t="shared" si="45"/>
        <v>0</v>
      </c>
      <c r="I207" s="35">
        <v>0.2697012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f t="shared" si="46"/>
        <v>-0.2697012</v>
      </c>
      <c r="S207" s="35">
        <f t="shared" si="32"/>
        <v>-100</v>
      </c>
      <c r="T207" s="34" t="s">
        <v>353</v>
      </c>
      <c r="U207" s="26"/>
      <c r="V207" s="26"/>
      <c r="W207" s="26"/>
      <c r="X207" s="26"/>
    </row>
    <row r="208" spans="1:24" s="16" customFormat="1" ht="22.5">
      <c r="A208" s="2"/>
      <c r="B208" s="9" t="s">
        <v>266</v>
      </c>
      <c r="C208" s="7" t="s">
        <v>338</v>
      </c>
      <c r="D208" s="35">
        <v>0.2697012</v>
      </c>
      <c r="E208" s="35">
        <v>0</v>
      </c>
      <c r="F208" s="35">
        <v>0</v>
      </c>
      <c r="G208" s="35">
        <f t="shared" si="44"/>
        <v>0.2697012</v>
      </c>
      <c r="H208" s="35">
        <f t="shared" si="45"/>
        <v>0</v>
      </c>
      <c r="I208" s="35">
        <v>0.2697012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f t="shared" si="46"/>
        <v>-0.2697012</v>
      </c>
      <c r="S208" s="35">
        <f t="shared" si="32"/>
        <v>-100</v>
      </c>
      <c r="T208" s="34" t="s">
        <v>353</v>
      </c>
      <c r="U208" s="26"/>
      <c r="V208" s="26"/>
      <c r="W208" s="26"/>
      <c r="X208" s="26"/>
    </row>
    <row r="209" spans="1:24" s="16" customFormat="1" ht="22.5">
      <c r="A209" s="2"/>
      <c r="B209" s="9" t="s">
        <v>267</v>
      </c>
      <c r="C209" s="7" t="s">
        <v>338</v>
      </c>
      <c r="D209" s="35">
        <v>0.2697012</v>
      </c>
      <c r="E209" s="35">
        <v>0</v>
      </c>
      <c r="F209" s="35">
        <v>0</v>
      </c>
      <c r="G209" s="35">
        <f t="shared" si="44"/>
        <v>0.2697012</v>
      </c>
      <c r="H209" s="35">
        <f t="shared" si="45"/>
        <v>0</v>
      </c>
      <c r="I209" s="35">
        <v>0.2697012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f t="shared" si="46"/>
        <v>-0.2697012</v>
      </c>
      <c r="S209" s="35">
        <f t="shared" si="32"/>
        <v>-100</v>
      </c>
      <c r="T209" s="34" t="s">
        <v>353</v>
      </c>
      <c r="U209" s="26"/>
      <c r="V209" s="26"/>
      <c r="W209" s="26"/>
      <c r="X209" s="26"/>
    </row>
    <row r="210" spans="1:24" s="16" customFormat="1" ht="22.5">
      <c r="A210" s="2"/>
      <c r="B210" s="9" t="s">
        <v>268</v>
      </c>
      <c r="C210" s="7" t="s">
        <v>338</v>
      </c>
      <c r="D210" s="35">
        <v>0.2697012</v>
      </c>
      <c r="E210" s="35">
        <v>0</v>
      </c>
      <c r="F210" s="35">
        <v>0</v>
      </c>
      <c r="G210" s="35">
        <f t="shared" si="44"/>
        <v>0.2697012</v>
      </c>
      <c r="H210" s="35">
        <f t="shared" si="45"/>
        <v>0</v>
      </c>
      <c r="I210" s="35">
        <v>0.2697012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f t="shared" si="46"/>
        <v>-0.2697012</v>
      </c>
      <c r="S210" s="35">
        <f t="shared" si="32"/>
        <v>-100</v>
      </c>
      <c r="T210" s="34" t="s">
        <v>354</v>
      </c>
      <c r="U210" s="26"/>
      <c r="V210" s="26"/>
      <c r="W210" s="26"/>
      <c r="X210" s="26"/>
    </row>
    <row r="211" spans="1:24" s="16" customFormat="1" ht="22.5">
      <c r="A211" s="2"/>
      <c r="B211" s="9" t="s">
        <v>269</v>
      </c>
      <c r="C211" s="7" t="s">
        <v>338</v>
      </c>
      <c r="D211" s="35">
        <v>0.2697012</v>
      </c>
      <c r="E211" s="35">
        <v>0</v>
      </c>
      <c r="F211" s="35">
        <v>0</v>
      </c>
      <c r="G211" s="35">
        <f t="shared" si="44"/>
        <v>0.2697012</v>
      </c>
      <c r="H211" s="35">
        <f t="shared" si="45"/>
        <v>0</v>
      </c>
      <c r="I211" s="35">
        <v>0.2697012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f t="shared" si="46"/>
        <v>-0.2697012</v>
      </c>
      <c r="S211" s="35">
        <f t="shared" si="32"/>
        <v>-100</v>
      </c>
      <c r="T211" s="34" t="s">
        <v>352</v>
      </c>
      <c r="U211" s="26"/>
      <c r="V211" s="26"/>
      <c r="W211" s="26"/>
      <c r="X211" s="26"/>
    </row>
    <row r="212" spans="1:24" s="16" customFormat="1" ht="22.5">
      <c r="A212" s="2"/>
      <c r="B212" s="9" t="s">
        <v>270</v>
      </c>
      <c r="C212" s="7" t="s">
        <v>338</v>
      </c>
      <c r="D212" s="35">
        <v>0.2697012</v>
      </c>
      <c r="E212" s="35">
        <v>0</v>
      </c>
      <c r="F212" s="35">
        <v>0</v>
      </c>
      <c r="G212" s="35">
        <f t="shared" si="44"/>
        <v>0.2697012</v>
      </c>
      <c r="H212" s="35">
        <f t="shared" si="45"/>
        <v>0</v>
      </c>
      <c r="I212" s="35">
        <v>0.2697012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f t="shared" si="46"/>
        <v>-0.2697012</v>
      </c>
      <c r="S212" s="35">
        <f t="shared" si="32"/>
        <v>-100</v>
      </c>
      <c r="T212" s="34" t="s">
        <v>354</v>
      </c>
      <c r="U212" s="26"/>
      <c r="V212" s="26"/>
      <c r="W212" s="26"/>
      <c r="X212" s="26"/>
    </row>
    <row r="213" spans="1:24" s="16" customFormat="1" ht="22.5">
      <c r="A213" s="2"/>
      <c r="B213" s="9" t="s">
        <v>271</v>
      </c>
      <c r="C213" s="7" t="s">
        <v>338</v>
      </c>
      <c r="D213" s="35">
        <v>0.2697012</v>
      </c>
      <c r="E213" s="35">
        <v>0</v>
      </c>
      <c r="F213" s="35">
        <v>0</v>
      </c>
      <c r="G213" s="35">
        <f t="shared" si="44"/>
        <v>0.2697012</v>
      </c>
      <c r="H213" s="35">
        <f t="shared" si="45"/>
        <v>0</v>
      </c>
      <c r="I213" s="35">
        <v>0.2697012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f t="shared" si="46"/>
        <v>-0.2697012</v>
      </c>
      <c r="S213" s="35">
        <f aca="true" t="shared" si="47" ref="S213:S271">R213/G213*100</f>
        <v>-100</v>
      </c>
      <c r="T213" s="34" t="s">
        <v>353</v>
      </c>
      <c r="U213" s="26"/>
      <c r="V213" s="26"/>
      <c r="W213" s="26"/>
      <c r="X213" s="26"/>
    </row>
    <row r="214" spans="1:24" s="16" customFormat="1" ht="22.5">
      <c r="A214" s="2"/>
      <c r="B214" s="9" t="s">
        <v>272</v>
      </c>
      <c r="C214" s="7" t="s">
        <v>338</v>
      </c>
      <c r="D214" s="35">
        <v>0.2697012</v>
      </c>
      <c r="E214" s="35">
        <v>0</v>
      </c>
      <c r="F214" s="35">
        <v>0</v>
      </c>
      <c r="G214" s="35">
        <f t="shared" si="44"/>
        <v>0.2697012</v>
      </c>
      <c r="H214" s="35">
        <f t="shared" si="45"/>
        <v>0</v>
      </c>
      <c r="I214" s="35">
        <v>0.2697012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f t="shared" si="46"/>
        <v>-0.2697012</v>
      </c>
      <c r="S214" s="35">
        <f t="shared" si="47"/>
        <v>-100</v>
      </c>
      <c r="T214" s="34" t="s">
        <v>353</v>
      </c>
      <c r="U214" s="26"/>
      <c r="V214" s="26"/>
      <c r="W214" s="26"/>
      <c r="X214" s="26"/>
    </row>
    <row r="215" spans="1:24" s="16" customFormat="1" ht="22.5">
      <c r="A215" s="2"/>
      <c r="B215" s="9" t="s">
        <v>273</v>
      </c>
      <c r="C215" s="7" t="s">
        <v>338</v>
      </c>
      <c r="D215" s="35">
        <v>0.2697012</v>
      </c>
      <c r="E215" s="35">
        <v>0</v>
      </c>
      <c r="F215" s="35">
        <v>0</v>
      </c>
      <c r="G215" s="35">
        <f t="shared" si="44"/>
        <v>0.2697012</v>
      </c>
      <c r="H215" s="35">
        <f t="shared" si="45"/>
        <v>0</v>
      </c>
      <c r="I215" s="35">
        <v>0.2697012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f t="shared" si="46"/>
        <v>-0.2697012</v>
      </c>
      <c r="S215" s="35">
        <f t="shared" si="47"/>
        <v>-100</v>
      </c>
      <c r="T215" s="34" t="s">
        <v>353</v>
      </c>
      <c r="U215" s="26"/>
      <c r="V215" s="26"/>
      <c r="W215" s="26"/>
      <c r="X215" s="26"/>
    </row>
    <row r="216" spans="1:24" s="16" customFormat="1" ht="22.5">
      <c r="A216" s="2"/>
      <c r="B216" s="9" t="s">
        <v>274</v>
      </c>
      <c r="C216" s="7" t="s">
        <v>338</v>
      </c>
      <c r="D216" s="35">
        <v>0.2697012</v>
      </c>
      <c r="E216" s="35">
        <v>0</v>
      </c>
      <c r="F216" s="35">
        <v>0</v>
      </c>
      <c r="G216" s="35">
        <f t="shared" si="44"/>
        <v>0.2697012</v>
      </c>
      <c r="H216" s="35">
        <f t="shared" si="45"/>
        <v>0</v>
      </c>
      <c r="I216" s="35">
        <v>0.2697012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f t="shared" si="46"/>
        <v>-0.2697012</v>
      </c>
      <c r="S216" s="35">
        <f t="shared" si="47"/>
        <v>-100</v>
      </c>
      <c r="T216" s="34" t="s">
        <v>354</v>
      </c>
      <c r="U216" s="26"/>
      <c r="V216" s="26"/>
      <c r="W216" s="26"/>
      <c r="X216" s="26"/>
    </row>
    <row r="217" spans="1:24" s="16" customFormat="1" ht="22.5">
      <c r="A217" s="2"/>
      <c r="B217" s="9" t="s">
        <v>275</v>
      </c>
      <c r="C217" s="7" t="s">
        <v>338</v>
      </c>
      <c r="D217" s="35">
        <v>0.2697012</v>
      </c>
      <c r="E217" s="35">
        <v>0</v>
      </c>
      <c r="F217" s="35">
        <v>0</v>
      </c>
      <c r="G217" s="35">
        <f t="shared" si="44"/>
        <v>0.2697012</v>
      </c>
      <c r="H217" s="35">
        <f t="shared" si="45"/>
        <v>0</v>
      </c>
      <c r="I217" s="35">
        <v>0.2697012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f t="shared" si="46"/>
        <v>-0.2697012</v>
      </c>
      <c r="S217" s="35">
        <f t="shared" si="47"/>
        <v>-100</v>
      </c>
      <c r="T217" s="34" t="s">
        <v>353</v>
      </c>
      <c r="U217" s="26"/>
      <c r="V217" s="26"/>
      <c r="W217" s="26"/>
      <c r="X217" s="26"/>
    </row>
    <row r="218" spans="1:24" s="16" customFormat="1" ht="22.5">
      <c r="A218" s="2"/>
      <c r="B218" s="9" t="s">
        <v>276</v>
      </c>
      <c r="C218" s="7" t="s">
        <v>338</v>
      </c>
      <c r="D218" s="35">
        <v>0.2697012</v>
      </c>
      <c r="E218" s="35">
        <v>0</v>
      </c>
      <c r="F218" s="35">
        <v>0</v>
      </c>
      <c r="G218" s="35">
        <f t="shared" si="44"/>
        <v>0.2697012</v>
      </c>
      <c r="H218" s="35">
        <f t="shared" si="45"/>
        <v>0</v>
      </c>
      <c r="I218" s="35">
        <v>0.2697012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f t="shared" si="46"/>
        <v>-0.2697012</v>
      </c>
      <c r="S218" s="35">
        <f t="shared" si="47"/>
        <v>-100</v>
      </c>
      <c r="T218" s="34" t="s">
        <v>352</v>
      </c>
      <c r="U218" s="26"/>
      <c r="V218" s="26"/>
      <c r="W218" s="26"/>
      <c r="X218" s="26"/>
    </row>
    <row r="219" spans="1:24" s="16" customFormat="1" ht="22.5">
      <c r="A219" s="2"/>
      <c r="B219" s="9" t="s">
        <v>277</v>
      </c>
      <c r="C219" s="7" t="s">
        <v>338</v>
      </c>
      <c r="D219" s="35">
        <v>0.2697012</v>
      </c>
      <c r="E219" s="35">
        <v>0</v>
      </c>
      <c r="F219" s="35">
        <v>0</v>
      </c>
      <c r="G219" s="35">
        <f t="shared" si="44"/>
        <v>0.2697012</v>
      </c>
      <c r="H219" s="35">
        <f t="shared" si="45"/>
        <v>0</v>
      </c>
      <c r="I219" s="35">
        <v>0.2697012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f t="shared" si="46"/>
        <v>-0.2697012</v>
      </c>
      <c r="S219" s="35">
        <f t="shared" si="47"/>
        <v>-100</v>
      </c>
      <c r="T219" s="34" t="s">
        <v>353</v>
      </c>
      <c r="U219" s="26"/>
      <c r="V219" s="26"/>
      <c r="W219" s="26"/>
      <c r="X219" s="26"/>
    </row>
    <row r="220" spans="1:24" s="16" customFormat="1" ht="22.5">
      <c r="A220" s="2"/>
      <c r="B220" s="9" t="s">
        <v>278</v>
      </c>
      <c r="C220" s="7" t="s">
        <v>338</v>
      </c>
      <c r="D220" s="35">
        <v>0.2697012</v>
      </c>
      <c r="E220" s="35">
        <v>0</v>
      </c>
      <c r="F220" s="35">
        <v>0</v>
      </c>
      <c r="G220" s="35">
        <f t="shared" si="44"/>
        <v>0.2697012</v>
      </c>
      <c r="H220" s="35">
        <f t="shared" si="45"/>
        <v>0</v>
      </c>
      <c r="I220" s="35">
        <v>0.2697012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f t="shared" si="46"/>
        <v>-0.2697012</v>
      </c>
      <c r="S220" s="35">
        <f t="shared" si="47"/>
        <v>-100</v>
      </c>
      <c r="T220" s="34" t="s">
        <v>353</v>
      </c>
      <c r="U220" s="26"/>
      <c r="V220" s="26"/>
      <c r="W220" s="26"/>
      <c r="X220" s="26"/>
    </row>
    <row r="221" spans="1:24" s="16" customFormat="1" ht="22.5">
      <c r="A221" s="2"/>
      <c r="B221" s="9" t="s">
        <v>279</v>
      </c>
      <c r="C221" s="7" t="s">
        <v>338</v>
      </c>
      <c r="D221" s="35">
        <v>0.2697012</v>
      </c>
      <c r="E221" s="35">
        <v>0</v>
      </c>
      <c r="F221" s="35">
        <v>0</v>
      </c>
      <c r="G221" s="35">
        <f t="shared" si="44"/>
        <v>0.2697012</v>
      </c>
      <c r="H221" s="35">
        <f t="shared" si="45"/>
        <v>0</v>
      </c>
      <c r="I221" s="35">
        <v>0.2697012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f t="shared" si="46"/>
        <v>-0.2697012</v>
      </c>
      <c r="S221" s="35">
        <f t="shared" si="47"/>
        <v>-100</v>
      </c>
      <c r="T221" s="34" t="s">
        <v>353</v>
      </c>
      <c r="U221" s="26"/>
      <c r="V221" s="26"/>
      <c r="W221" s="26"/>
      <c r="X221" s="26"/>
    </row>
    <row r="222" spans="1:24" s="16" customFormat="1" ht="22.5">
      <c r="A222" s="2"/>
      <c r="B222" s="9" t="s">
        <v>280</v>
      </c>
      <c r="C222" s="7" t="s">
        <v>338</v>
      </c>
      <c r="D222" s="35">
        <v>0.2697012</v>
      </c>
      <c r="E222" s="35">
        <v>0</v>
      </c>
      <c r="F222" s="35">
        <v>0</v>
      </c>
      <c r="G222" s="35">
        <f t="shared" si="44"/>
        <v>0.2697012</v>
      </c>
      <c r="H222" s="35">
        <f t="shared" si="45"/>
        <v>0</v>
      </c>
      <c r="I222" s="35">
        <v>0.2697012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f aca="true" t="shared" si="48" ref="R222:R227">H222-G222</f>
        <v>-0.2697012</v>
      </c>
      <c r="S222" s="35">
        <f t="shared" si="47"/>
        <v>-100</v>
      </c>
      <c r="T222" s="34" t="s">
        <v>354</v>
      </c>
      <c r="U222" s="26"/>
      <c r="V222" s="26"/>
      <c r="W222" s="26"/>
      <c r="X222" s="26"/>
    </row>
    <row r="223" spans="1:24" s="16" customFormat="1" ht="22.5">
      <c r="A223" s="2"/>
      <c r="B223" s="9" t="s">
        <v>281</v>
      </c>
      <c r="C223" s="7" t="s">
        <v>338</v>
      </c>
      <c r="D223" s="35">
        <v>0.2697012</v>
      </c>
      <c r="E223" s="35">
        <v>0</v>
      </c>
      <c r="F223" s="35">
        <v>0</v>
      </c>
      <c r="G223" s="35">
        <f t="shared" si="44"/>
        <v>0.2697012</v>
      </c>
      <c r="H223" s="35">
        <f t="shared" si="45"/>
        <v>0.18125457599999997</v>
      </c>
      <c r="I223" s="35">
        <v>0.2697012</v>
      </c>
      <c r="J223" s="35">
        <v>0.18125457599999997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f t="shared" si="48"/>
        <v>-0.088446624</v>
      </c>
      <c r="S223" s="35">
        <f t="shared" si="47"/>
        <v>-32.79430124893772</v>
      </c>
      <c r="T223" s="34"/>
      <c r="U223" s="26"/>
      <c r="V223" s="26"/>
      <c r="W223" s="26"/>
      <c r="X223" s="26"/>
    </row>
    <row r="224" spans="1:24" s="16" customFormat="1" ht="24">
      <c r="A224" s="2"/>
      <c r="B224" s="31" t="s">
        <v>282</v>
      </c>
      <c r="C224" s="7" t="s">
        <v>338</v>
      </c>
      <c r="D224" s="35">
        <v>0.2697012</v>
      </c>
      <c r="E224" s="35">
        <v>0</v>
      </c>
      <c r="F224" s="35">
        <v>0</v>
      </c>
      <c r="G224" s="35">
        <f t="shared" si="44"/>
        <v>0.2697012</v>
      </c>
      <c r="H224" s="35">
        <f t="shared" si="45"/>
        <v>0</v>
      </c>
      <c r="I224" s="35">
        <v>0.2697012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f t="shared" si="48"/>
        <v>-0.2697012</v>
      </c>
      <c r="S224" s="35">
        <f t="shared" si="47"/>
        <v>-100</v>
      </c>
      <c r="T224" s="34" t="s">
        <v>353</v>
      </c>
      <c r="U224" s="26"/>
      <c r="V224" s="26"/>
      <c r="W224" s="26"/>
      <c r="X224" s="26"/>
    </row>
    <row r="225" spans="1:24" s="16" customFormat="1" ht="24">
      <c r="A225" s="2"/>
      <c r="B225" s="31" t="s">
        <v>283</v>
      </c>
      <c r="C225" s="7" t="s">
        <v>338</v>
      </c>
      <c r="D225" s="35">
        <v>0.2697012</v>
      </c>
      <c r="E225" s="35">
        <v>0</v>
      </c>
      <c r="F225" s="35">
        <v>0</v>
      </c>
      <c r="G225" s="35">
        <f t="shared" si="44"/>
        <v>0.2697012</v>
      </c>
      <c r="H225" s="35">
        <f t="shared" si="45"/>
        <v>0</v>
      </c>
      <c r="I225" s="35">
        <v>0.2697012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f t="shared" si="48"/>
        <v>-0.2697012</v>
      </c>
      <c r="S225" s="35">
        <f t="shared" si="47"/>
        <v>-100</v>
      </c>
      <c r="T225" s="34" t="s">
        <v>353</v>
      </c>
      <c r="U225" s="26"/>
      <c r="V225" s="26"/>
      <c r="W225" s="26"/>
      <c r="X225" s="26"/>
    </row>
    <row r="226" spans="1:24" s="41" customFormat="1" ht="21">
      <c r="A226" s="36" t="s">
        <v>120</v>
      </c>
      <c r="B226" s="12" t="s">
        <v>121</v>
      </c>
      <c r="C226" s="43" t="s">
        <v>30</v>
      </c>
      <c r="D226" s="38">
        <v>0.6309080400000001</v>
      </c>
      <c r="E226" s="38">
        <f>E227</f>
        <v>0</v>
      </c>
      <c r="F226" s="38">
        <v>0</v>
      </c>
      <c r="G226" s="38">
        <f aca="true" t="shared" si="49" ref="G226:P226">G227</f>
        <v>0.63090804</v>
      </c>
      <c r="H226" s="38">
        <f t="shared" si="49"/>
        <v>0.984101184</v>
      </c>
      <c r="I226" s="38">
        <v>0.6309080400000001</v>
      </c>
      <c r="J226" s="38">
        <v>0.9841011839999999</v>
      </c>
      <c r="K226" s="35">
        <v>0</v>
      </c>
      <c r="L226" s="38">
        <f t="shared" si="49"/>
        <v>0</v>
      </c>
      <c r="M226" s="38">
        <f t="shared" si="49"/>
        <v>0</v>
      </c>
      <c r="N226" s="38">
        <f t="shared" si="49"/>
        <v>0</v>
      </c>
      <c r="O226" s="38">
        <f t="shared" si="49"/>
        <v>0</v>
      </c>
      <c r="P226" s="38">
        <f t="shared" si="49"/>
        <v>0</v>
      </c>
      <c r="Q226" s="38">
        <v>0</v>
      </c>
      <c r="R226" s="38">
        <f t="shared" si="48"/>
        <v>0.353193144</v>
      </c>
      <c r="S226" s="35">
        <f t="shared" si="47"/>
        <v>55.98171549692091</v>
      </c>
      <c r="T226" s="39"/>
      <c r="U226" s="40"/>
      <c r="V226" s="40"/>
      <c r="W226" s="40"/>
      <c r="X226" s="40"/>
    </row>
    <row r="227" spans="1:24" s="41" customFormat="1" ht="32.25">
      <c r="A227" s="36" t="s">
        <v>120</v>
      </c>
      <c r="B227" s="13" t="s">
        <v>122</v>
      </c>
      <c r="C227" s="37" t="s">
        <v>340</v>
      </c>
      <c r="D227" s="38">
        <v>0.6309080400000001</v>
      </c>
      <c r="E227" s="38">
        <f>SUM(E229:E236)</f>
        <v>0</v>
      </c>
      <c r="F227" s="38">
        <v>0</v>
      </c>
      <c r="G227" s="38">
        <f>SUM(G229:G236)</f>
        <v>0.63090804</v>
      </c>
      <c r="H227" s="38">
        <f aca="true" t="shared" si="50" ref="H227:P227">SUM(H229:H236)</f>
        <v>0.984101184</v>
      </c>
      <c r="I227" s="38">
        <v>0.6309080400000001</v>
      </c>
      <c r="J227" s="38">
        <v>0.9841011839999999</v>
      </c>
      <c r="K227" s="35">
        <v>0</v>
      </c>
      <c r="L227" s="38">
        <f t="shared" si="50"/>
        <v>0</v>
      </c>
      <c r="M227" s="38">
        <f t="shared" si="50"/>
        <v>0</v>
      </c>
      <c r="N227" s="38">
        <f t="shared" si="50"/>
        <v>0</v>
      </c>
      <c r="O227" s="38">
        <f t="shared" si="50"/>
        <v>0</v>
      </c>
      <c r="P227" s="38">
        <f t="shared" si="50"/>
        <v>0</v>
      </c>
      <c r="Q227" s="38">
        <v>0</v>
      </c>
      <c r="R227" s="38">
        <f t="shared" si="48"/>
        <v>0.353193144</v>
      </c>
      <c r="S227" s="35">
        <f t="shared" si="47"/>
        <v>55.98171549692091</v>
      </c>
      <c r="T227" s="39"/>
      <c r="U227" s="40"/>
      <c r="V227" s="40"/>
      <c r="W227" s="40"/>
      <c r="X227" s="40"/>
    </row>
    <row r="228" spans="1:24" s="16" customFormat="1" ht="12">
      <c r="A228" s="2"/>
      <c r="B228" s="8" t="s">
        <v>123</v>
      </c>
      <c r="C228" s="7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f aca="true" t="shared" si="51" ref="R228:R255">H228-G228</f>
        <v>0</v>
      </c>
      <c r="S228" s="35">
        <v>0</v>
      </c>
      <c r="T228" s="34"/>
      <c r="U228" s="26"/>
      <c r="V228" s="26"/>
      <c r="W228" s="26"/>
      <c r="X228" s="26"/>
    </row>
    <row r="229" spans="1:24" s="16" customFormat="1" ht="33.75">
      <c r="A229" s="2"/>
      <c r="B229" s="9" t="s">
        <v>284</v>
      </c>
      <c r="C229" s="7" t="s">
        <v>340</v>
      </c>
      <c r="D229" s="35">
        <v>0.34105884000000003</v>
      </c>
      <c r="E229" s="35">
        <v>0</v>
      </c>
      <c r="F229" s="35">
        <v>0</v>
      </c>
      <c r="G229" s="35">
        <f aca="true" t="shared" si="52" ref="G229:G236">I229+K229+M229+O229</f>
        <v>0.34105884000000003</v>
      </c>
      <c r="H229" s="35">
        <v>0</v>
      </c>
      <c r="I229" s="35">
        <v>0.34105884000000003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f t="shared" si="47"/>
        <v>0</v>
      </c>
      <c r="T229" s="34" t="s">
        <v>354</v>
      </c>
      <c r="U229" s="26"/>
      <c r="V229" s="26"/>
      <c r="W229" s="26"/>
      <c r="X229" s="26"/>
    </row>
    <row r="230" spans="1:24" s="16" customFormat="1" ht="33.75">
      <c r="A230" s="2"/>
      <c r="B230" s="9" t="s">
        <v>285</v>
      </c>
      <c r="C230" s="7" t="s">
        <v>340</v>
      </c>
      <c r="D230" s="35">
        <v>0.2898492</v>
      </c>
      <c r="E230" s="35">
        <v>0</v>
      </c>
      <c r="F230" s="35">
        <v>0</v>
      </c>
      <c r="G230" s="35">
        <f t="shared" si="52"/>
        <v>0.2898492</v>
      </c>
      <c r="H230" s="35">
        <v>0</v>
      </c>
      <c r="I230" s="35">
        <v>0.2898492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f t="shared" si="47"/>
        <v>0</v>
      </c>
      <c r="T230" s="34" t="s">
        <v>353</v>
      </c>
      <c r="U230" s="26"/>
      <c r="V230" s="26"/>
      <c r="W230" s="26"/>
      <c r="X230" s="26"/>
    </row>
    <row r="231" spans="1:24" s="16" customFormat="1" ht="12">
      <c r="A231" s="2"/>
      <c r="B231" s="8" t="s">
        <v>91</v>
      </c>
      <c r="C231" s="7">
        <v>0</v>
      </c>
      <c r="D231" s="35">
        <v>0</v>
      </c>
      <c r="E231" s="35">
        <v>0</v>
      </c>
      <c r="F231" s="35">
        <v>0</v>
      </c>
      <c r="G231" s="35">
        <f t="shared" si="52"/>
        <v>0</v>
      </c>
      <c r="H231" s="35">
        <f aca="true" t="shared" si="53" ref="H231:H236">J231+L231+N231+P231</f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f t="shared" si="51"/>
        <v>0</v>
      </c>
      <c r="S231" s="35">
        <v>0</v>
      </c>
      <c r="T231" s="34"/>
      <c r="U231" s="26"/>
      <c r="V231" s="26"/>
      <c r="W231" s="26"/>
      <c r="X231" s="26"/>
    </row>
    <row r="232" spans="1:24" s="16" customFormat="1" ht="22.5">
      <c r="A232" s="2"/>
      <c r="B232" s="9" t="s">
        <v>287</v>
      </c>
      <c r="C232" s="7" t="s">
        <v>340</v>
      </c>
      <c r="D232" s="35">
        <v>0</v>
      </c>
      <c r="E232" s="35">
        <v>0</v>
      </c>
      <c r="F232" s="35">
        <v>0</v>
      </c>
      <c r="G232" s="35">
        <f t="shared" si="52"/>
        <v>0</v>
      </c>
      <c r="H232" s="35">
        <f t="shared" si="53"/>
        <v>0.331821204</v>
      </c>
      <c r="I232" s="35">
        <v>0</v>
      </c>
      <c r="J232" s="35">
        <v>0.331821204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f t="shared" si="51"/>
        <v>0.331821204</v>
      </c>
      <c r="S232" s="35">
        <v>0</v>
      </c>
      <c r="T232" s="34"/>
      <c r="U232" s="26"/>
      <c r="V232" s="26"/>
      <c r="W232" s="26"/>
      <c r="X232" s="26"/>
    </row>
    <row r="233" spans="1:24" s="16" customFormat="1" ht="12">
      <c r="A233" s="2"/>
      <c r="B233" s="8" t="s">
        <v>85</v>
      </c>
      <c r="C233" s="7">
        <v>0</v>
      </c>
      <c r="D233" s="35">
        <v>0</v>
      </c>
      <c r="E233" s="35">
        <v>0</v>
      </c>
      <c r="F233" s="35">
        <v>0</v>
      </c>
      <c r="G233" s="35">
        <f t="shared" si="52"/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4"/>
      <c r="U233" s="26"/>
      <c r="V233" s="26"/>
      <c r="W233" s="26"/>
      <c r="X233" s="26"/>
    </row>
    <row r="234" spans="1:24" s="16" customFormat="1" ht="36">
      <c r="A234" s="2"/>
      <c r="B234" s="31" t="s">
        <v>289</v>
      </c>
      <c r="C234" s="7" t="s">
        <v>340</v>
      </c>
      <c r="D234" s="35">
        <v>0</v>
      </c>
      <c r="E234" s="35">
        <v>0</v>
      </c>
      <c r="F234" s="35">
        <v>0</v>
      </c>
      <c r="G234" s="35">
        <f t="shared" si="52"/>
        <v>0</v>
      </c>
      <c r="H234" s="35">
        <f t="shared" si="53"/>
        <v>0.34656084000000004</v>
      </c>
      <c r="I234" s="35">
        <v>0</v>
      </c>
      <c r="J234" s="35">
        <v>0.34656084000000004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f t="shared" si="51"/>
        <v>0.34656084000000004</v>
      </c>
      <c r="S234" s="35">
        <v>0</v>
      </c>
      <c r="T234" s="34"/>
      <c r="U234" s="26"/>
      <c r="V234" s="26"/>
      <c r="W234" s="26"/>
      <c r="X234" s="26"/>
    </row>
    <row r="235" spans="1:24" s="16" customFormat="1" ht="12">
      <c r="A235" s="2"/>
      <c r="B235" s="8" t="s">
        <v>147</v>
      </c>
      <c r="C235" s="7">
        <v>0</v>
      </c>
      <c r="D235" s="35">
        <v>0</v>
      </c>
      <c r="E235" s="35">
        <v>0</v>
      </c>
      <c r="F235" s="35">
        <v>0</v>
      </c>
      <c r="G235" s="35">
        <f t="shared" si="52"/>
        <v>0</v>
      </c>
      <c r="H235" s="35">
        <f t="shared" si="53"/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f t="shared" si="51"/>
        <v>0</v>
      </c>
      <c r="S235" s="35">
        <v>0</v>
      </c>
      <c r="T235" s="34"/>
      <c r="U235" s="26"/>
      <c r="V235" s="26"/>
      <c r="W235" s="26"/>
      <c r="X235" s="26"/>
    </row>
    <row r="236" spans="1:24" s="16" customFormat="1" ht="24">
      <c r="A236" s="2"/>
      <c r="B236" s="31" t="s">
        <v>288</v>
      </c>
      <c r="C236" s="7" t="s">
        <v>340</v>
      </c>
      <c r="D236" s="35">
        <v>0</v>
      </c>
      <c r="E236" s="35">
        <v>0</v>
      </c>
      <c r="F236" s="35">
        <v>0</v>
      </c>
      <c r="G236" s="35">
        <f t="shared" si="52"/>
        <v>0</v>
      </c>
      <c r="H236" s="35">
        <f t="shared" si="53"/>
        <v>0.30571914</v>
      </c>
      <c r="I236" s="35">
        <v>0</v>
      </c>
      <c r="J236" s="35">
        <v>0.30571914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f t="shared" si="51"/>
        <v>0.30571914</v>
      </c>
      <c r="S236" s="35">
        <v>0</v>
      </c>
      <c r="T236" s="34"/>
      <c r="U236" s="26"/>
      <c r="V236" s="26"/>
      <c r="W236" s="26"/>
      <c r="X236" s="26"/>
    </row>
    <row r="237" spans="1:24" s="16" customFormat="1" ht="21">
      <c r="A237" s="2" t="s">
        <v>124</v>
      </c>
      <c r="B237" s="12" t="s">
        <v>125</v>
      </c>
      <c r="C237" s="4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f t="shared" si="51"/>
        <v>0</v>
      </c>
      <c r="S237" s="35">
        <v>0</v>
      </c>
      <c r="T237" s="34"/>
      <c r="U237" s="26"/>
      <c r="V237" s="26"/>
      <c r="W237" s="26"/>
      <c r="X237" s="26"/>
    </row>
    <row r="238" spans="1:24" s="16" customFormat="1" ht="31.5">
      <c r="A238" s="2" t="s">
        <v>126</v>
      </c>
      <c r="B238" s="12" t="s">
        <v>127</v>
      </c>
      <c r="C238" s="4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f t="shared" si="51"/>
        <v>0</v>
      </c>
      <c r="S238" s="35">
        <v>0</v>
      </c>
      <c r="T238" s="34"/>
      <c r="U238" s="26"/>
      <c r="V238" s="26"/>
      <c r="W238" s="26"/>
      <c r="X238" s="26"/>
    </row>
    <row r="239" spans="1:24" s="41" customFormat="1" ht="21">
      <c r="A239" s="36" t="s">
        <v>128</v>
      </c>
      <c r="B239" s="12" t="s">
        <v>129</v>
      </c>
      <c r="C239" s="43" t="s">
        <v>30</v>
      </c>
      <c r="D239" s="38">
        <v>10.854884484000001</v>
      </c>
      <c r="E239" s="38">
        <v>0</v>
      </c>
      <c r="F239" s="38">
        <v>0</v>
      </c>
      <c r="G239" s="38">
        <f aca="true" t="shared" si="54" ref="G239:P239">G240+G244</f>
        <v>8.122791384</v>
      </c>
      <c r="H239" s="38">
        <f t="shared" si="54"/>
        <v>2.605750824</v>
      </c>
      <c r="I239" s="38">
        <v>8.122791384</v>
      </c>
      <c r="J239" s="38">
        <v>2.605750824</v>
      </c>
      <c r="K239" s="35">
        <v>0</v>
      </c>
      <c r="L239" s="38">
        <f t="shared" si="54"/>
        <v>0</v>
      </c>
      <c r="M239" s="38">
        <f t="shared" si="54"/>
        <v>0</v>
      </c>
      <c r="N239" s="38">
        <f t="shared" si="54"/>
        <v>0</v>
      </c>
      <c r="O239" s="38">
        <f t="shared" si="54"/>
        <v>0</v>
      </c>
      <c r="P239" s="38">
        <f t="shared" si="54"/>
        <v>0</v>
      </c>
      <c r="Q239" s="38">
        <v>0</v>
      </c>
      <c r="R239" s="38">
        <f t="shared" si="51"/>
        <v>-5.51704056</v>
      </c>
      <c r="S239" s="35">
        <f t="shared" si="47"/>
        <v>-67.92050046819226</v>
      </c>
      <c r="T239" s="39"/>
      <c r="U239" s="40"/>
      <c r="V239" s="40"/>
      <c r="W239" s="40"/>
      <c r="X239" s="40"/>
    </row>
    <row r="240" spans="1:24" s="16" customFormat="1" ht="21">
      <c r="A240" s="2" t="s">
        <v>130</v>
      </c>
      <c r="B240" s="12" t="s">
        <v>131</v>
      </c>
      <c r="C240" s="4">
        <v>0</v>
      </c>
      <c r="D240" s="35">
        <v>0</v>
      </c>
      <c r="E240" s="35">
        <v>0</v>
      </c>
      <c r="F240" s="35">
        <v>0</v>
      </c>
      <c r="G240" s="35">
        <f aca="true" t="shared" si="55" ref="G240:P240">G241</f>
        <v>0</v>
      </c>
      <c r="H240" s="35">
        <f t="shared" si="55"/>
        <v>0</v>
      </c>
      <c r="I240" s="35">
        <v>0</v>
      </c>
      <c r="J240" s="35">
        <v>0</v>
      </c>
      <c r="K240" s="35">
        <v>0</v>
      </c>
      <c r="L240" s="35">
        <f t="shared" si="55"/>
        <v>0</v>
      </c>
      <c r="M240" s="35">
        <f t="shared" si="55"/>
        <v>0</v>
      </c>
      <c r="N240" s="35">
        <f t="shared" si="55"/>
        <v>0</v>
      </c>
      <c r="O240" s="35">
        <f t="shared" si="55"/>
        <v>0</v>
      </c>
      <c r="P240" s="35">
        <f t="shared" si="55"/>
        <v>0</v>
      </c>
      <c r="Q240" s="35">
        <f>Q241</f>
        <v>0</v>
      </c>
      <c r="R240" s="35">
        <f t="shared" si="51"/>
        <v>0</v>
      </c>
      <c r="S240" s="35">
        <v>0</v>
      </c>
      <c r="T240" s="34"/>
      <c r="U240" s="26"/>
      <c r="V240" s="26"/>
      <c r="W240" s="26"/>
      <c r="X240" s="26"/>
    </row>
    <row r="241" spans="1:24" s="16" customFormat="1" ht="12">
      <c r="A241" s="2" t="s">
        <v>343</v>
      </c>
      <c r="B241" s="12" t="s">
        <v>150</v>
      </c>
      <c r="C241" s="4" t="s">
        <v>341</v>
      </c>
      <c r="D241" s="35">
        <v>0</v>
      </c>
      <c r="E241" s="35">
        <v>0</v>
      </c>
      <c r="F241" s="35">
        <v>0</v>
      </c>
      <c r="G241" s="35">
        <f aca="true" t="shared" si="56" ref="G241:P241">SUM(G243:G243)</f>
        <v>0</v>
      </c>
      <c r="H241" s="35">
        <f t="shared" si="56"/>
        <v>0</v>
      </c>
      <c r="I241" s="35">
        <v>0</v>
      </c>
      <c r="J241" s="35">
        <v>0</v>
      </c>
      <c r="K241" s="35">
        <v>0</v>
      </c>
      <c r="L241" s="35">
        <f t="shared" si="56"/>
        <v>0</v>
      </c>
      <c r="M241" s="35">
        <f t="shared" si="56"/>
        <v>0</v>
      </c>
      <c r="N241" s="35">
        <f t="shared" si="56"/>
        <v>0</v>
      </c>
      <c r="O241" s="35">
        <f t="shared" si="56"/>
        <v>0</v>
      </c>
      <c r="P241" s="35">
        <f t="shared" si="56"/>
        <v>0</v>
      </c>
      <c r="Q241" s="35">
        <v>0</v>
      </c>
      <c r="R241" s="35">
        <f t="shared" si="51"/>
        <v>0</v>
      </c>
      <c r="S241" s="35">
        <v>0</v>
      </c>
      <c r="T241" s="34"/>
      <c r="U241" s="26"/>
      <c r="V241" s="26"/>
      <c r="W241" s="26"/>
      <c r="X241" s="26"/>
    </row>
    <row r="242" spans="1:24" s="16" customFormat="1" ht="12">
      <c r="A242" s="2"/>
      <c r="B242" s="8" t="s">
        <v>123</v>
      </c>
      <c r="C242" s="4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f t="shared" si="51"/>
        <v>0</v>
      </c>
      <c r="S242" s="35">
        <v>0</v>
      </c>
      <c r="T242" s="34"/>
      <c r="U242" s="26"/>
      <c r="V242" s="26"/>
      <c r="W242" s="26"/>
      <c r="X242" s="26"/>
    </row>
    <row r="243" spans="1:24" s="16" customFormat="1" ht="12">
      <c r="A243" s="2"/>
      <c r="B243" s="23"/>
      <c r="C243" s="15" t="s">
        <v>341</v>
      </c>
      <c r="D243" s="35">
        <v>0</v>
      </c>
      <c r="E243" s="35">
        <v>0</v>
      </c>
      <c r="F243" s="35">
        <v>0</v>
      </c>
      <c r="G243" s="35">
        <f>I243+K243+M243+O243</f>
        <v>0</v>
      </c>
      <c r="H243" s="35">
        <f>J243+L243+N243+P243</f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f t="shared" si="51"/>
        <v>0</v>
      </c>
      <c r="S243" s="35">
        <v>0</v>
      </c>
      <c r="T243" s="34"/>
      <c r="U243" s="26"/>
      <c r="V243" s="26"/>
      <c r="W243" s="26"/>
      <c r="X243" s="26"/>
    </row>
    <row r="244" spans="1:24" s="41" customFormat="1" ht="21">
      <c r="A244" s="36" t="s">
        <v>132</v>
      </c>
      <c r="B244" s="12" t="s">
        <v>133</v>
      </c>
      <c r="C244" s="45" t="s">
        <v>30</v>
      </c>
      <c r="D244" s="38">
        <v>10.854884484000001</v>
      </c>
      <c r="E244" s="38">
        <v>0</v>
      </c>
      <c r="F244" s="38">
        <v>0</v>
      </c>
      <c r="G244" s="38">
        <f aca="true" t="shared" si="57" ref="G244:P244">G245+G246+G247</f>
        <v>8.122791384</v>
      </c>
      <c r="H244" s="38">
        <f t="shared" si="57"/>
        <v>2.605750824</v>
      </c>
      <c r="I244" s="38">
        <v>8.122791384</v>
      </c>
      <c r="J244" s="38">
        <v>2.605750824</v>
      </c>
      <c r="K244" s="35">
        <v>0</v>
      </c>
      <c r="L244" s="38">
        <f t="shared" si="57"/>
        <v>0</v>
      </c>
      <c r="M244" s="38">
        <f t="shared" si="57"/>
        <v>0</v>
      </c>
      <c r="N244" s="38">
        <f t="shared" si="57"/>
        <v>0</v>
      </c>
      <c r="O244" s="38">
        <f t="shared" si="57"/>
        <v>0</v>
      </c>
      <c r="P244" s="38">
        <f t="shared" si="57"/>
        <v>0</v>
      </c>
      <c r="Q244" s="38">
        <v>0</v>
      </c>
      <c r="R244" s="38">
        <f t="shared" si="51"/>
        <v>-5.51704056</v>
      </c>
      <c r="S244" s="35">
        <f t="shared" si="47"/>
        <v>-67.92050046819226</v>
      </c>
      <c r="T244" s="39"/>
      <c r="U244" s="40"/>
      <c r="V244" s="40"/>
      <c r="W244" s="40"/>
      <c r="X244" s="40"/>
    </row>
    <row r="245" spans="1:24" s="41" customFormat="1" ht="21.75">
      <c r="A245" s="36" t="s">
        <v>346</v>
      </c>
      <c r="B245" s="13" t="s">
        <v>286</v>
      </c>
      <c r="C245" s="46" t="s">
        <v>342</v>
      </c>
      <c r="D245" s="38">
        <v>2.9293728</v>
      </c>
      <c r="E245" s="38">
        <v>0</v>
      </c>
      <c r="F245" s="38">
        <v>0</v>
      </c>
      <c r="G245" s="38">
        <f>I245+K245+M245+O245</f>
        <v>0.7323432</v>
      </c>
      <c r="H245" s="38">
        <f>J245+L245+N245+P245</f>
        <v>2.605750824</v>
      </c>
      <c r="I245" s="38">
        <v>0.7323432</v>
      </c>
      <c r="J245" s="38">
        <v>2.605750824</v>
      </c>
      <c r="K245" s="35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f t="shared" si="51"/>
        <v>1.873407624</v>
      </c>
      <c r="S245" s="35">
        <f t="shared" si="47"/>
        <v>255.81006610015632</v>
      </c>
      <c r="T245" s="39"/>
      <c r="U245" s="40"/>
      <c r="V245" s="40"/>
      <c r="W245" s="40"/>
      <c r="X245" s="40"/>
    </row>
    <row r="246" spans="1:24" s="41" customFormat="1" ht="24" customHeight="1">
      <c r="A246" s="36" t="s">
        <v>347</v>
      </c>
      <c r="B246" s="13" t="s">
        <v>134</v>
      </c>
      <c r="C246" s="37" t="s">
        <v>344</v>
      </c>
      <c r="D246" s="38">
        <v>0.713418</v>
      </c>
      <c r="E246" s="38">
        <v>0</v>
      </c>
      <c r="F246" s="38">
        <v>0</v>
      </c>
      <c r="G246" s="38">
        <f>I246+K246+M246+O246</f>
        <v>0.17835449999999997</v>
      </c>
      <c r="H246" s="38">
        <f>J246+L246+N246+P246</f>
        <v>0</v>
      </c>
      <c r="I246" s="38">
        <v>0.17835449999999997</v>
      </c>
      <c r="J246" s="38">
        <v>0</v>
      </c>
      <c r="K246" s="35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f t="shared" si="51"/>
        <v>-0.17835449999999997</v>
      </c>
      <c r="S246" s="35">
        <f t="shared" si="47"/>
        <v>-100</v>
      </c>
      <c r="T246" s="39"/>
      <c r="U246" s="40"/>
      <c r="V246" s="40"/>
      <c r="W246" s="40"/>
      <c r="X246" s="40"/>
    </row>
    <row r="247" spans="1:24" s="41" customFormat="1" ht="18.75" customHeight="1">
      <c r="A247" s="36" t="s">
        <v>348</v>
      </c>
      <c r="B247" s="29" t="s">
        <v>135</v>
      </c>
      <c r="C247" s="37" t="s">
        <v>345</v>
      </c>
      <c r="D247" s="38">
        <v>7.212093684</v>
      </c>
      <c r="E247" s="38">
        <f>SUM(E248:E254)</f>
        <v>0</v>
      </c>
      <c r="F247" s="38">
        <v>0</v>
      </c>
      <c r="G247" s="38">
        <f aca="true" t="shared" si="58" ref="G247:P247">SUM(G248:G254)</f>
        <v>7.212093683999999</v>
      </c>
      <c r="H247" s="38">
        <f t="shared" si="58"/>
        <v>0</v>
      </c>
      <c r="I247" s="38">
        <v>7.212093684</v>
      </c>
      <c r="J247" s="38">
        <v>0</v>
      </c>
      <c r="K247" s="35">
        <v>0</v>
      </c>
      <c r="L247" s="38">
        <f t="shared" si="58"/>
        <v>0</v>
      </c>
      <c r="M247" s="38">
        <f t="shared" si="58"/>
        <v>0</v>
      </c>
      <c r="N247" s="38">
        <f t="shared" si="58"/>
        <v>0</v>
      </c>
      <c r="O247" s="38">
        <f t="shared" si="58"/>
        <v>0</v>
      </c>
      <c r="P247" s="38">
        <f t="shared" si="58"/>
        <v>0</v>
      </c>
      <c r="Q247" s="38">
        <v>0</v>
      </c>
      <c r="R247" s="38">
        <f t="shared" si="51"/>
        <v>-7.212093683999999</v>
      </c>
      <c r="S247" s="35">
        <f t="shared" si="47"/>
        <v>-100</v>
      </c>
      <c r="T247" s="39"/>
      <c r="U247" s="40"/>
      <c r="V247" s="40"/>
      <c r="W247" s="40"/>
      <c r="X247" s="40"/>
    </row>
    <row r="248" spans="1:24" s="16" customFormat="1" ht="12">
      <c r="A248" s="2"/>
      <c r="B248" s="23" t="s">
        <v>246</v>
      </c>
      <c r="C248" s="15" t="s">
        <v>345</v>
      </c>
      <c r="D248" s="35">
        <v>0.305237292</v>
      </c>
      <c r="E248" s="35">
        <v>0</v>
      </c>
      <c r="F248" s="35">
        <v>0</v>
      </c>
      <c r="G248" s="35">
        <f aca="true" t="shared" si="59" ref="G248:H254">I248+K248+M248+O248</f>
        <v>0.305237292</v>
      </c>
      <c r="H248" s="35">
        <f t="shared" si="59"/>
        <v>0</v>
      </c>
      <c r="I248" s="35">
        <v>0.305237292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f t="shared" si="51"/>
        <v>-0.305237292</v>
      </c>
      <c r="S248" s="35">
        <f t="shared" si="47"/>
        <v>-100</v>
      </c>
      <c r="T248" s="34" t="s">
        <v>353</v>
      </c>
      <c r="U248" s="26"/>
      <c r="V248" s="26"/>
      <c r="W248" s="26"/>
      <c r="X248" s="26"/>
    </row>
    <row r="249" spans="1:24" s="16" customFormat="1" ht="12">
      <c r="A249" s="2"/>
      <c r="B249" s="23" t="s">
        <v>247</v>
      </c>
      <c r="C249" s="15" t="s">
        <v>345</v>
      </c>
      <c r="D249" s="35">
        <v>0.068415252</v>
      </c>
      <c r="E249" s="35">
        <v>0</v>
      </c>
      <c r="F249" s="35">
        <v>0</v>
      </c>
      <c r="G249" s="35">
        <f t="shared" si="59"/>
        <v>0.068415252</v>
      </c>
      <c r="H249" s="35">
        <f t="shared" si="59"/>
        <v>0</v>
      </c>
      <c r="I249" s="35">
        <v>0.068415252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f t="shared" si="51"/>
        <v>-0.068415252</v>
      </c>
      <c r="S249" s="35">
        <f t="shared" si="47"/>
        <v>-100</v>
      </c>
      <c r="T249" s="34" t="s">
        <v>353</v>
      </c>
      <c r="U249" s="26"/>
      <c r="V249" s="26"/>
      <c r="W249" s="26"/>
      <c r="X249" s="26"/>
    </row>
    <row r="250" spans="1:24" s="16" customFormat="1" ht="12">
      <c r="A250" s="2"/>
      <c r="B250" s="31" t="s">
        <v>248</v>
      </c>
      <c r="C250" s="15" t="s">
        <v>345</v>
      </c>
      <c r="D250" s="35">
        <v>0.272608476</v>
      </c>
      <c r="E250" s="35">
        <v>0</v>
      </c>
      <c r="F250" s="35">
        <v>0</v>
      </c>
      <c r="G250" s="35">
        <f t="shared" si="59"/>
        <v>0.272608476</v>
      </c>
      <c r="H250" s="35">
        <f t="shared" si="59"/>
        <v>0</v>
      </c>
      <c r="I250" s="35">
        <v>0.272608476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f t="shared" si="51"/>
        <v>-0.272608476</v>
      </c>
      <c r="S250" s="35">
        <f t="shared" si="47"/>
        <v>-100</v>
      </c>
      <c r="T250" s="34" t="s">
        <v>353</v>
      </c>
      <c r="U250" s="26"/>
      <c r="V250" s="26"/>
      <c r="W250" s="26"/>
      <c r="X250" s="26"/>
    </row>
    <row r="251" spans="1:24" s="16" customFormat="1" ht="12">
      <c r="A251" s="2"/>
      <c r="B251" s="31" t="s">
        <v>249</v>
      </c>
      <c r="C251" s="15" t="s">
        <v>345</v>
      </c>
      <c r="D251" s="35">
        <v>0.24208474800000002</v>
      </c>
      <c r="E251" s="35">
        <v>0</v>
      </c>
      <c r="F251" s="35">
        <v>0</v>
      </c>
      <c r="G251" s="35">
        <f t="shared" si="59"/>
        <v>0.24208474800000002</v>
      </c>
      <c r="H251" s="35">
        <f t="shared" si="59"/>
        <v>0</v>
      </c>
      <c r="I251" s="35">
        <v>0.24208474800000002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f t="shared" si="51"/>
        <v>-0.24208474800000002</v>
      </c>
      <c r="S251" s="35">
        <f t="shared" si="47"/>
        <v>-100</v>
      </c>
      <c r="T251" s="34" t="s">
        <v>353</v>
      </c>
      <c r="U251" s="26"/>
      <c r="V251" s="26"/>
      <c r="W251" s="26"/>
      <c r="X251" s="26"/>
    </row>
    <row r="252" spans="1:24" s="16" customFormat="1" ht="12">
      <c r="A252" s="2"/>
      <c r="B252" s="31" t="s">
        <v>250</v>
      </c>
      <c r="C252" s="15" t="s">
        <v>345</v>
      </c>
      <c r="D252" s="35">
        <v>2.7892372919999997</v>
      </c>
      <c r="E252" s="35">
        <v>0</v>
      </c>
      <c r="F252" s="35">
        <v>0</v>
      </c>
      <c r="G252" s="35">
        <f t="shared" si="59"/>
        <v>2.7892372919999997</v>
      </c>
      <c r="H252" s="35">
        <f t="shared" si="59"/>
        <v>0</v>
      </c>
      <c r="I252" s="35">
        <v>2.7892372919999997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f t="shared" si="51"/>
        <v>-2.7892372919999997</v>
      </c>
      <c r="S252" s="35">
        <f t="shared" si="47"/>
        <v>-100</v>
      </c>
      <c r="T252" s="34" t="s">
        <v>353</v>
      </c>
      <c r="U252" s="26"/>
      <c r="V252" s="26"/>
      <c r="W252" s="26"/>
      <c r="X252" s="26"/>
    </row>
    <row r="253" spans="1:24" s="16" customFormat="1" ht="12">
      <c r="A253" s="2"/>
      <c r="B253" s="31" t="s">
        <v>251</v>
      </c>
      <c r="C253" s="15" t="s">
        <v>345</v>
      </c>
      <c r="D253" s="35">
        <v>0.168406776</v>
      </c>
      <c r="E253" s="35">
        <v>0</v>
      </c>
      <c r="F253" s="35">
        <v>0</v>
      </c>
      <c r="G253" s="35">
        <f t="shared" si="59"/>
        <v>0.168406776</v>
      </c>
      <c r="H253" s="35">
        <f t="shared" si="59"/>
        <v>0</v>
      </c>
      <c r="I253" s="35">
        <v>0.168406776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f t="shared" si="51"/>
        <v>-0.168406776</v>
      </c>
      <c r="S253" s="35">
        <f t="shared" si="47"/>
        <v>-100</v>
      </c>
      <c r="T253" s="34" t="s">
        <v>353</v>
      </c>
      <c r="U253" s="26"/>
      <c r="V253" s="26"/>
      <c r="W253" s="26"/>
      <c r="X253" s="26"/>
    </row>
    <row r="254" spans="1:24" s="16" customFormat="1" ht="12">
      <c r="A254" s="2"/>
      <c r="B254" s="31" t="s">
        <v>252</v>
      </c>
      <c r="C254" s="15" t="s">
        <v>345</v>
      </c>
      <c r="D254" s="35">
        <v>3.366103848</v>
      </c>
      <c r="E254" s="35">
        <v>0</v>
      </c>
      <c r="F254" s="35">
        <v>0</v>
      </c>
      <c r="G254" s="35">
        <f t="shared" si="59"/>
        <v>3.366103848</v>
      </c>
      <c r="H254" s="35">
        <f t="shared" si="59"/>
        <v>0</v>
      </c>
      <c r="I254" s="35">
        <v>3.366103848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f t="shared" si="51"/>
        <v>-3.366103848</v>
      </c>
      <c r="S254" s="35">
        <f t="shared" si="47"/>
        <v>-100</v>
      </c>
      <c r="T254" s="34" t="s">
        <v>353</v>
      </c>
      <c r="U254" s="26"/>
      <c r="V254" s="26"/>
      <c r="W254" s="26"/>
      <c r="X254" s="26"/>
    </row>
    <row r="255" spans="1:24" s="16" customFormat="1" ht="31.5">
      <c r="A255" s="2" t="s">
        <v>136</v>
      </c>
      <c r="B255" s="12" t="s">
        <v>137</v>
      </c>
      <c r="C255" s="4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f t="shared" si="51"/>
        <v>0</v>
      </c>
      <c r="S255" s="35">
        <v>0</v>
      </c>
      <c r="T255" s="34"/>
      <c r="U255" s="26"/>
      <c r="V255" s="26"/>
      <c r="W255" s="26"/>
      <c r="X255" s="26"/>
    </row>
    <row r="256" spans="1:24" s="16" customFormat="1" ht="31.5">
      <c r="A256" s="2" t="s">
        <v>138</v>
      </c>
      <c r="B256" s="12" t="s">
        <v>139</v>
      </c>
      <c r="C256" s="4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f aca="true" t="shared" si="60" ref="R256:R293">H256-G256</f>
        <v>0</v>
      </c>
      <c r="S256" s="35">
        <v>0</v>
      </c>
      <c r="T256" s="34"/>
      <c r="U256" s="26"/>
      <c r="V256" s="26"/>
      <c r="W256" s="26"/>
      <c r="X256" s="26"/>
    </row>
    <row r="257" spans="1:24" s="16" customFormat="1" ht="31.5">
      <c r="A257" s="2" t="s">
        <v>140</v>
      </c>
      <c r="B257" s="12" t="s">
        <v>141</v>
      </c>
      <c r="C257" s="4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f t="shared" si="60"/>
        <v>0</v>
      </c>
      <c r="S257" s="35">
        <v>0</v>
      </c>
      <c r="T257" s="34"/>
      <c r="U257" s="26"/>
      <c r="V257" s="26"/>
      <c r="W257" s="26"/>
      <c r="X257" s="26"/>
    </row>
    <row r="258" spans="1:24" s="41" customFormat="1" ht="21">
      <c r="A258" s="36" t="s">
        <v>142</v>
      </c>
      <c r="B258" s="12" t="s">
        <v>143</v>
      </c>
      <c r="C258" s="43" t="s">
        <v>30</v>
      </c>
      <c r="D258" s="38">
        <v>7.51850232</v>
      </c>
      <c r="E258" s="38">
        <f aca="true" t="shared" si="61" ref="E258:P258">E259+E280</f>
        <v>0</v>
      </c>
      <c r="F258" s="38">
        <f t="shared" si="61"/>
        <v>0</v>
      </c>
      <c r="G258" s="38">
        <f t="shared" si="61"/>
        <v>7.138374816000001</v>
      </c>
      <c r="H258" s="38">
        <f t="shared" si="61"/>
        <v>10.224162552000001</v>
      </c>
      <c r="I258" s="38">
        <v>7.138374816</v>
      </c>
      <c r="J258" s="38">
        <v>10.224162552000001</v>
      </c>
      <c r="K258" s="35">
        <v>0</v>
      </c>
      <c r="L258" s="38">
        <f t="shared" si="61"/>
        <v>0</v>
      </c>
      <c r="M258" s="38">
        <f t="shared" si="61"/>
        <v>0</v>
      </c>
      <c r="N258" s="38">
        <f t="shared" si="61"/>
        <v>0</v>
      </c>
      <c r="O258" s="38">
        <f t="shared" si="61"/>
        <v>0</v>
      </c>
      <c r="P258" s="38">
        <f t="shared" si="61"/>
        <v>0</v>
      </c>
      <c r="Q258" s="38">
        <v>0</v>
      </c>
      <c r="R258" s="38">
        <f t="shared" si="60"/>
        <v>3.0857877360000003</v>
      </c>
      <c r="S258" s="35">
        <f t="shared" si="47"/>
        <v>43.22815508487303</v>
      </c>
      <c r="T258" s="39"/>
      <c r="U258" s="40"/>
      <c r="V258" s="40"/>
      <c r="W258" s="40"/>
      <c r="X258" s="40"/>
    </row>
    <row r="259" spans="1:24" s="41" customFormat="1" ht="42.75">
      <c r="A259" s="36" t="s">
        <v>350</v>
      </c>
      <c r="B259" s="13" t="s">
        <v>144</v>
      </c>
      <c r="C259" s="37" t="s">
        <v>349</v>
      </c>
      <c r="D259" s="38">
        <v>4.90854552</v>
      </c>
      <c r="E259" s="38">
        <f aca="true" t="shared" si="62" ref="E259:P259">SUM(E261:E279)</f>
        <v>0</v>
      </c>
      <c r="F259" s="38">
        <f t="shared" si="62"/>
        <v>0</v>
      </c>
      <c r="G259" s="38">
        <f t="shared" si="62"/>
        <v>4.614810816</v>
      </c>
      <c r="H259" s="38">
        <f t="shared" si="62"/>
        <v>10.107107388000001</v>
      </c>
      <c r="I259" s="38">
        <v>4.614810816</v>
      </c>
      <c r="J259" s="38">
        <v>10.107107388</v>
      </c>
      <c r="K259" s="35">
        <v>0</v>
      </c>
      <c r="L259" s="38">
        <f t="shared" si="62"/>
        <v>0</v>
      </c>
      <c r="M259" s="38">
        <f t="shared" si="62"/>
        <v>0</v>
      </c>
      <c r="N259" s="38">
        <f t="shared" si="62"/>
        <v>0</v>
      </c>
      <c r="O259" s="38">
        <f t="shared" si="62"/>
        <v>0</v>
      </c>
      <c r="P259" s="38">
        <f t="shared" si="62"/>
        <v>0</v>
      </c>
      <c r="Q259" s="38">
        <v>0</v>
      </c>
      <c r="R259" s="38">
        <f t="shared" si="60"/>
        <v>5.492296572000001</v>
      </c>
      <c r="S259" s="35">
        <f t="shared" si="47"/>
        <v>119.01455533036524</v>
      </c>
      <c r="T259" s="39"/>
      <c r="U259" s="40"/>
      <c r="V259" s="40"/>
      <c r="W259" s="40"/>
      <c r="X259" s="40"/>
    </row>
    <row r="260" spans="1:24" s="16" customFormat="1" ht="12">
      <c r="A260" s="2"/>
      <c r="B260" s="8" t="s">
        <v>123</v>
      </c>
      <c r="C260" s="7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f t="shared" si="60"/>
        <v>0</v>
      </c>
      <c r="S260" s="35">
        <v>0</v>
      </c>
      <c r="T260" s="34"/>
      <c r="U260" s="26"/>
      <c r="V260" s="26"/>
      <c r="W260" s="26"/>
      <c r="X260" s="26"/>
    </row>
    <row r="261" spans="1:24" s="16" customFormat="1" ht="22.5">
      <c r="A261" s="2"/>
      <c r="B261" s="47" t="s">
        <v>293</v>
      </c>
      <c r="C261" s="7" t="s">
        <v>349</v>
      </c>
      <c r="D261" s="35">
        <v>1.503042816</v>
      </c>
      <c r="E261" s="35">
        <v>0</v>
      </c>
      <c r="F261" s="35">
        <v>0</v>
      </c>
      <c r="G261" s="35">
        <f>I261+K261+M261+O261</f>
        <v>1.503042816</v>
      </c>
      <c r="H261" s="35">
        <v>0</v>
      </c>
      <c r="I261" s="35">
        <v>1.503042816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f t="shared" si="60"/>
        <v>-1.503042816</v>
      </c>
      <c r="S261" s="35">
        <f t="shared" si="47"/>
        <v>-100</v>
      </c>
      <c r="T261" s="34" t="s">
        <v>353</v>
      </c>
      <c r="U261" s="26"/>
      <c r="V261" s="26"/>
      <c r="W261" s="26"/>
      <c r="X261" s="26"/>
    </row>
    <row r="262" spans="1:24" s="16" customFormat="1" ht="33.75">
      <c r="A262" s="2"/>
      <c r="B262" s="47" t="s">
        <v>294</v>
      </c>
      <c r="C262" s="7" t="s">
        <v>349</v>
      </c>
      <c r="D262" s="35">
        <v>0.260384988</v>
      </c>
      <c r="E262" s="35">
        <v>0</v>
      </c>
      <c r="F262" s="35">
        <v>0</v>
      </c>
      <c r="G262" s="35">
        <f>I262+K262+M262+O262</f>
        <v>0.260384988</v>
      </c>
      <c r="H262" s="35">
        <f>J262+L262+N262+P262</f>
        <v>0</v>
      </c>
      <c r="I262" s="35">
        <v>0.260384988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f t="shared" si="60"/>
        <v>-0.260384988</v>
      </c>
      <c r="S262" s="35">
        <f t="shared" si="47"/>
        <v>-100</v>
      </c>
      <c r="T262" s="34" t="s">
        <v>353</v>
      </c>
      <c r="U262" s="26"/>
      <c r="V262" s="26"/>
      <c r="W262" s="26"/>
      <c r="X262" s="26"/>
    </row>
    <row r="263" spans="1:24" s="16" customFormat="1" ht="33.75">
      <c r="A263" s="2"/>
      <c r="B263" s="47" t="s">
        <v>295</v>
      </c>
      <c r="C263" s="7" t="s">
        <v>349</v>
      </c>
      <c r="D263" s="35">
        <v>0.260384988</v>
      </c>
      <c r="E263" s="35">
        <v>0</v>
      </c>
      <c r="F263" s="35">
        <v>0</v>
      </c>
      <c r="G263" s="35">
        <f aca="true" t="shared" si="63" ref="G263:G293">I263+K263+M263+O263</f>
        <v>0.260384988</v>
      </c>
      <c r="H263" s="35">
        <f aca="true" t="shared" si="64" ref="H263:H293">J263+L263+N263+P263</f>
        <v>0</v>
      </c>
      <c r="I263" s="35">
        <v>0.260384988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f t="shared" si="60"/>
        <v>-0.260384988</v>
      </c>
      <c r="S263" s="35">
        <f t="shared" si="47"/>
        <v>-100</v>
      </c>
      <c r="T263" s="34" t="s">
        <v>353</v>
      </c>
      <c r="U263" s="26"/>
      <c r="V263" s="26"/>
      <c r="W263" s="26"/>
      <c r="X263" s="26"/>
    </row>
    <row r="264" spans="1:24" s="16" customFormat="1" ht="33.75">
      <c r="A264" s="2"/>
      <c r="B264" s="47" t="s">
        <v>296</v>
      </c>
      <c r="C264" s="7" t="s">
        <v>349</v>
      </c>
      <c r="D264" s="35">
        <v>0.189043596</v>
      </c>
      <c r="E264" s="35">
        <v>0</v>
      </c>
      <c r="F264" s="35">
        <v>0</v>
      </c>
      <c r="G264" s="35">
        <f t="shared" si="63"/>
        <v>0.189043596</v>
      </c>
      <c r="H264" s="35">
        <f t="shared" si="64"/>
        <v>0</v>
      </c>
      <c r="I264" s="35">
        <v>0.189043596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f t="shared" si="60"/>
        <v>-0.189043596</v>
      </c>
      <c r="S264" s="35">
        <f t="shared" si="47"/>
        <v>-100</v>
      </c>
      <c r="T264" s="34" t="s">
        <v>353</v>
      </c>
      <c r="U264" s="26"/>
      <c r="V264" s="26"/>
      <c r="W264" s="26"/>
      <c r="X264" s="26"/>
    </row>
    <row r="265" spans="1:24" s="16" customFormat="1" ht="33.75">
      <c r="A265" s="2"/>
      <c r="B265" s="47" t="s">
        <v>297</v>
      </c>
      <c r="C265" s="7" t="s">
        <v>349</v>
      </c>
      <c r="D265" s="35">
        <v>0.189043596</v>
      </c>
      <c r="E265" s="35">
        <v>0</v>
      </c>
      <c r="F265" s="35">
        <v>0</v>
      </c>
      <c r="G265" s="35">
        <f t="shared" si="63"/>
        <v>0.189043596</v>
      </c>
      <c r="H265" s="35">
        <f t="shared" si="64"/>
        <v>0</v>
      </c>
      <c r="I265" s="35">
        <v>0.189043596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f t="shared" si="60"/>
        <v>-0.189043596</v>
      </c>
      <c r="S265" s="35">
        <f t="shared" si="47"/>
        <v>-100</v>
      </c>
      <c r="T265" s="34" t="s">
        <v>353</v>
      </c>
      <c r="U265" s="26"/>
      <c r="V265" s="26"/>
      <c r="W265" s="26"/>
      <c r="X265" s="26"/>
    </row>
    <row r="266" spans="1:24" s="16" customFormat="1" ht="33.75">
      <c r="A266" s="2"/>
      <c r="B266" s="47" t="s">
        <v>298</v>
      </c>
      <c r="C266" s="7" t="s">
        <v>349</v>
      </c>
      <c r="D266" s="35">
        <v>0.066025536</v>
      </c>
      <c r="E266" s="35">
        <v>0</v>
      </c>
      <c r="F266" s="35">
        <v>0</v>
      </c>
      <c r="G266" s="35">
        <f t="shared" si="63"/>
        <v>0.066025536</v>
      </c>
      <c r="H266" s="35">
        <f t="shared" si="64"/>
        <v>0</v>
      </c>
      <c r="I266" s="35">
        <v>0.066025536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f t="shared" si="60"/>
        <v>-0.066025536</v>
      </c>
      <c r="S266" s="35">
        <f t="shared" si="47"/>
        <v>-100</v>
      </c>
      <c r="T266" s="34" t="s">
        <v>353</v>
      </c>
      <c r="U266" s="26"/>
      <c r="V266" s="26"/>
      <c r="W266" s="26"/>
      <c r="X266" s="26"/>
    </row>
    <row r="267" spans="1:24" s="16" customFormat="1" ht="33.75">
      <c r="A267" s="2"/>
      <c r="B267" s="47" t="s">
        <v>299</v>
      </c>
      <c r="C267" s="7" t="s">
        <v>349</v>
      </c>
      <c r="D267" s="35">
        <v>0.066025536</v>
      </c>
      <c r="E267" s="35">
        <v>0</v>
      </c>
      <c r="F267" s="35">
        <v>0</v>
      </c>
      <c r="G267" s="35">
        <f t="shared" si="63"/>
        <v>0.066025536</v>
      </c>
      <c r="H267" s="35">
        <f t="shared" si="64"/>
        <v>0</v>
      </c>
      <c r="I267" s="35">
        <v>0.066025536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f t="shared" si="60"/>
        <v>-0.066025536</v>
      </c>
      <c r="S267" s="35">
        <f t="shared" si="47"/>
        <v>-100</v>
      </c>
      <c r="T267" s="34" t="s">
        <v>353</v>
      </c>
      <c r="U267" s="26"/>
      <c r="V267" s="26"/>
      <c r="W267" s="26"/>
      <c r="X267" s="26"/>
    </row>
    <row r="268" spans="1:24" s="16" customFormat="1" ht="33.75">
      <c r="A268" s="2"/>
      <c r="B268" s="47" t="s">
        <v>300</v>
      </c>
      <c r="C268" s="7" t="s">
        <v>349</v>
      </c>
      <c r="D268" s="35">
        <v>0.31206165599999997</v>
      </c>
      <c r="E268" s="35">
        <v>0</v>
      </c>
      <c r="F268" s="35">
        <v>0</v>
      </c>
      <c r="G268" s="35">
        <f t="shared" si="63"/>
        <v>0.31206165599999997</v>
      </c>
      <c r="H268" s="35">
        <f t="shared" si="64"/>
        <v>0</v>
      </c>
      <c r="I268" s="35">
        <v>0.31206165599999997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f t="shared" si="60"/>
        <v>-0.31206165599999997</v>
      </c>
      <c r="S268" s="35">
        <f t="shared" si="47"/>
        <v>-100</v>
      </c>
      <c r="T268" s="34" t="s">
        <v>353</v>
      </c>
      <c r="U268" s="26"/>
      <c r="V268" s="26"/>
      <c r="W268" s="26"/>
      <c r="X268" s="26"/>
    </row>
    <row r="269" spans="1:24" s="16" customFormat="1" ht="33.75">
      <c r="A269" s="2"/>
      <c r="B269" s="47" t="s">
        <v>301</v>
      </c>
      <c r="C269" s="7" t="s">
        <v>349</v>
      </c>
      <c r="D269" s="35">
        <v>0.31206165599999997</v>
      </c>
      <c r="E269" s="35">
        <v>0</v>
      </c>
      <c r="F269" s="35">
        <v>0</v>
      </c>
      <c r="G269" s="35">
        <f t="shared" si="63"/>
        <v>0.31206165599999997</v>
      </c>
      <c r="H269" s="35">
        <f t="shared" si="64"/>
        <v>0</v>
      </c>
      <c r="I269" s="35">
        <v>0.31206165599999997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f t="shared" si="60"/>
        <v>-0.31206165599999997</v>
      </c>
      <c r="S269" s="35">
        <f t="shared" si="47"/>
        <v>-100</v>
      </c>
      <c r="T269" s="34" t="s">
        <v>353</v>
      </c>
      <c r="U269" s="26"/>
      <c r="V269" s="26"/>
      <c r="W269" s="26"/>
      <c r="X269" s="26"/>
    </row>
    <row r="270" spans="1:24" s="16" customFormat="1" ht="22.5">
      <c r="A270" s="2"/>
      <c r="B270" s="47" t="s">
        <v>302</v>
      </c>
      <c r="C270" s="7" t="s">
        <v>349</v>
      </c>
      <c r="D270" s="35">
        <v>0.728368224</v>
      </c>
      <c r="E270" s="35">
        <v>0</v>
      </c>
      <c r="F270" s="35">
        <v>0</v>
      </c>
      <c r="G270" s="35">
        <f t="shared" si="63"/>
        <v>0.728368224</v>
      </c>
      <c r="H270" s="35">
        <f t="shared" si="64"/>
        <v>0</v>
      </c>
      <c r="I270" s="35">
        <v>0.728368224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f t="shared" si="60"/>
        <v>-0.728368224</v>
      </c>
      <c r="S270" s="35">
        <f t="shared" si="47"/>
        <v>-100</v>
      </c>
      <c r="T270" s="34" t="s">
        <v>353</v>
      </c>
      <c r="U270" s="26"/>
      <c r="V270" s="26"/>
      <c r="W270" s="26"/>
      <c r="X270" s="26"/>
    </row>
    <row r="271" spans="1:24" s="16" customFormat="1" ht="22.5">
      <c r="A271" s="2"/>
      <c r="B271" s="47" t="s">
        <v>303</v>
      </c>
      <c r="C271" s="7" t="s">
        <v>349</v>
      </c>
      <c r="D271" s="35">
        <v>0.728368224</v>
      </c>
      <c r="E271" s="35">
        <v>0</v>
      </c>
      <c r="F271" s="35">
        <v>0</v>
      </c>
      <c r="G271" s="35">
        <f t="shared" si="63"/>
        <v>0.728368224</v>
      </c>
      <c r="H271" s="35">
        <f t="shared" si="64"/>
        <v>0</v>
      </c>
      <c r="I271" s="35">
        <v>0.728368224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f t="shared" si="60"/>
        <v>-0.728368224</v>
      </c>
      <c r="S271" s="35">
        <f t="shared" si="47"/>
        <v>-100</v>
      </c>
      <c r="T271" s="34" t="s">
        <v>353</v>
      </c>
      <c r="U271" s="26"/>
      <c r="V271" s="26"/>
      <c r="W271" s="26"/>
      <c r="X271" s="26"/>
    </row>
    <row r="272" spans="1:24" s="16" customFormat="1" ht="67.5">
      <c r="A272" s="2"/>
      <c r="B272" s="47" t="s">
        <v>318</v>
      </c>
      <c r="C272" s="7" t="s">
        <v>349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4"/>
      <c r="U272" s="26"/>
      <c r="V272" s="26"/>
      <c r="W272" s="26"/>
      <c r="X272" s="26"/>
    </row>
    <row r="273" spans="1:24" s="16" customFormat="1" ht="12">
      <c r="A273" s="2"/>
      <c r="B273" s="14" t="s">
        <v>319</v>
      </c>
      <c r="C273" s="7" t="s">
        <v>349</v>
      </c>
      <c r="D273" s="35">
        <v>0</v>
      </c>
      <c r="E273" s="35">
        <v>0</v>
      </c>
      <c r="F273" s="35">
        <v>0</v>
      </c>
      <c r="G273" s="35">
        <f>I273+K273+M273+O273</f>
        <v>0</v>
      </c>
      <c r="H273" s="35">
        <f t="shared" si="64"/>
        <v>5.0676557639999995</v>
      </c>
      <c r="I273" s="35">
        <v>0</v>
      </c>
      <c r="J273" s="35">
        <v>5.0676557639999995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f t="shared" si="60"/>
        <v>5.0676557639999995</v>
      </c>
      <c r="S273" s="35">
        <v>0</v>
      </c>
      <c r="T273" s="34"/>
      <c r="U273" s="26"/>
      <c r="V273" s="26"/>
      <c r="W273" s="26"/>
      <c r="X273" s="26"/>
    </row>
    <row r="274" spans="1:24" s="16" customFormat="1" ht="12">
      <c r="A274" s="2"/>
      <c r="B274" s="14" t="s">
        <v>320</v>
      </c>
      <c r="C274" s="7" t="s">
        <v>349</v>
      </c>
      <c r="D274" s="35">
        <v>0</v>
      </c>
      <c r="E274" s="35">
        <v>0</v>
      </c>
      <c r="F274" s="35">
        <v>0</v>
      </c>
      <c r="G274" s="35">
        <f>I274+K274+M274+O274</f>
        <v>0</v>
      </c>
      <c r="H274" s="35">
        <f t="shared" si="64"/>
        <v>4.518378396</v>
      </c>
      <c r="I274" s="35">
        <v>0</v>
      </c>
      <c r="J274" s="35">
        <v>4.518378396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4"/>
      <c r="U274" s="26"/>
      <c r="V274" s="26"/>
      <c r="W274" s="26"/>
      <c r="X274" s="26"/>
    </row>
    <row r="275" spans="1:24" s="16" customFormat="1" ht="12">
      <c r="A275" s="2"/>
      <c r="B275" s="8" t="s">
        <v>90</v>
      </c>
      <c r="C275" s="7">
        <v>0</v>
      </c>
      <c r="D275" s="35">
        <v>0</v>
      </c>
      <c r="E275" s="35">
        <v>0</v>
      </c>
      <c r="F275" s="35">
        <v>0</v>
      </c>
      <c r="G275" s="35">
        <f>I275+K275+M275+O275</f>
        <v>0</v>
      </c>
      <c r="H275" s="35">
        <f t="shared" si="64"/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f t="shared" si="60"/>
        <v>0</v>
      </c>
      <c r="S275" s="35">
        <v>0</v>
      </c>
      <c r="T275" s="34"/>
      <c r="U275" s="26"/>
      <c r="V275" s="26"/>
      <c r="W275" s="26"/>
      <c r="X275" s="26"/>
    </row>
    <row r="276" spans="1:24" s="16" customFormat="1" ht="56.25">
      <c r="A276" s="2"/>
      <c r="B276" s="11" t="s">
        <v>292</v>
      </c>
      <c r="C276" s="7" t="s">
        <v>349</v>
      </c>
      <c r="D276" s="35">
        <v>0</v>
      </c>
      <c r="E276" s="35">
        <v>0</v>
      </c>
      <c r="F276" s="35">
        <v>0</v>
      </c>
      <c r="G276" s="35">
        <f>I276+K276+M276+O276</f>
        <v>0</v>
      </c>
      <c r="H276" s="35">
        <f t="shared" si="64"/>
        <v>0.15129321599999998</v>
      </c>
      <c r="I276" s="35">
        <v>0</v>
      </c>
      <c r="J276" s="35">
        <v>0.15129321599999998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f t="shared" si="60"/>
        <v>0.15129321599999998</v>
      </c>
      <c r="S276" s="35">
        <v>0</v>
      </c>
      <c r="T276" s="34"/>
      <c r="U276" s="26"/>
      <c r="V276" s="26"/>
      <c r="W276" s="26"/>
      <c r="X276" s="26"/>
    </row>
    <row r="277" spans="1:24" s="16" customFormat="1" ht="12">
      <c r="A277" s="2"/>
      <c r="B277" s="8" t="s">
        <v>147</v>
      </c>
      <c r="C277" s="7">
        <v>0</v>
      </c>
      <c r="D277" s="35">
        <v>0</v>
      </c>
      <c r="E277" s="35">
        <v>0</v>
      </c>
      <c r="F277" s="35">
        <v>0</v>
      </c>
      <c r="G277" s="35">
        <f t="shared" si="63"/>
        <v>0</v>
      </c>
      <c r="H277" s="35">
        <f t="shared" si="64"/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f t="shared" si="60"/>
        <v>0</v>
      </c>
      <c r="S277" s="35">
        <v>0</v>
      </c>
      <c r="T277" s="34"/>
      <c r="U277" s="26"/>
      <c r="V277" s="26"/>
      <c r="W277" s="26"/>
      <c r="X277" s="26"/>
    </row>
    <row r="278" spans="1:24" s="16" customFormat="1" ht="45">
      <c r="A278" s="2"/>
      <c r="B278" s="11" t="s">
        <v>290</v>
      </c>
      <c r="C278" s="7" t="s">
        <v>349</v>
      </c>
      <c r="D278" s="35">
        <v>0.146867352</v>
      </c>
      <c r="E278" s="35">
        <v>0</v>
      </c>
      <c r="F278" s="35">
        <v>0</v>
      </c>
      <c r="G278" s="35">
        <f t="shared" si="63"/>
        <v>0</v>
      </c>
      <c r="H278" s="35">
        <f t="shared" si="64"/>
        <v>0.19123864799999998</v>
      </c>
      <c r="I278" s="35">
        <v>0</v>
      </c>
      <c r="J278" s="35">
        <v>0.19123864799999998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f t="shared" si="60"/>
        <v>0.19123864799999998</v>
      </c>
      <c r="S278" s="35">
        <v>0</v>
      </c>
      <c r="T278" s="34"/>
      <c r="U278" s="26"/>
      <c r="V278" s="26"/>
      <c r="W278" s="26"/>
      <c r="X278" s="26"/>
    </row>
    <row r="279" spans="1:24" s="16" customFormat="1" ht="48.75" customHeight="1">
      <c r="A279" s="2"/>
      <c r="B279" s="11" t="s">
        <v>291</v>
      </c>
      <c r="C279" s="7" t="s">
        <v>349</v>
      </c>
      <c r="D279" s="35">
        <v>0.146867352</v>
      </c>
      <c r="E279" s="35">
        <v>0</v>
      </c>
      <c r="F279" s="35">
        <v>0</v>
      </c>
      <c r="G279" s="35">
        <f t="shared" si="63"/>
        <v>0</v>
      </c>
      <c r="H279" s="35">
        <f t="shared" si="64"/>
        <v>0.178541364</v>
      </c>
      <c r="I279" s="35">
        <v>0</v>
      </c>
      <c r="J279" s="35">
        <v>0.178541364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f t="shared" si="60"/>
        <v>0.178541364</v>
      </c>
      <c r="S279" s="35">
        <v>0</v>
      </c>
      <c r="T279" s="34"/>
      <c r="U279" s="26"/>
      <c r="V279" s="26"/>
      <c r="W279" s="26"/>
      <c r="X279" s="26"/>
    </row>
    <row r="280" spans="1:24" s="41" customFormat="1" ht="15" customHeight="1">
      <c r="A280" s="36" t="s">
        <v>315</v>
      </c>
      <c r="B280" s="48" t="s">
        <v>313</v>
      </c>
      <c r="C280" s="45" t="s">
        <v>30</v>
      </c>
      <c r="D280" s="38">
        <v>2.6099568</v>
      </c>
      <c r="E280" s="38">
        <f aca="true" t="shared" si="65" ref="E280:P280">E281</f>
        <v>0</v>
      </c>
      <c r="F280" s="38">
        <f t="shared" si="65"/>
        <v>0</v>
      </c>
      <c r="G280" s="38">
        <f t="shared" si="65"/>
        <v>2.5235640000000004</v>
      </c>
      <c r="H280" s="38">
        <f t="shared" si="65"/>
        <v>0.11705516399999999</v>
      </c>
      <c r="I280" s="38">
        <v>2.523564</v>
      </c>
      <c r="J280" s="38">
        <v>0.11705516399999999</v>
      </c>
      <c r="K280" s="35">
        <v>0</v>
      </c>
      <c r="L280" s="38">
        <f t="shared" si="65"/>
        <v>0</v>
      </c>
      <c r="M280" s="38">
        <f t="shared" si="65"/>
        <v>0</v>
      </c>
      <c r="N280" s="38">
        <f t="shared" si="65"/>
        <v>0</v>
      </c>
      <c r="O280" s="38">
        <f t="shared" si="65"/>
        <v>0</v>
      </c>
      <c r="P280" s="38">
        <f t="shared" si="65"/>
        <v>0</v>
      </c>
      <c r="Q280" s="38">
        <v>0</v>
      </c>
      <c r="R280" s="38">
        <v>0</v>
      </c>
      <c r="S280" s="35">
        <f aca="true" t="shared" si="66" ref="S280:S293">R280/G280*100</f>
        <v>0</v>
      </c>
      <c r="T280" s="39"/>
      <c r="U280" s="40"/>
      <c r="V280" s="40"/>
      <c r="W280" s="40"/>
      <c r="X280" s="40"/>
    </row>
    <row r="281" spans="1:24" s="41" customFormat="1" ht="12">
      <c r="A281" s="36" t="s">
        <v>316</v>
      </c>
      <c r="B281" s="49" t="s">
        <v>314</v>
      </c>
      <c r="C281" s="45" t="s">
        <v>317</v>
      </c>
      <c r="D281" s="38">
        <v>2.6099568</v>
      </c>
      <c r="E281" s="38">
        <f aca="true" t="shared" si="67" ref="E281:P281">SUM(E283:E293)</f>
        <v>0</v>
      </c>
      <c r="F281" s="38">
        <f t="shared" si="67"/>
        <v>0</v>
      </c>
      <c r="G281" s="38">
        <f t="shared" si="67"/>
        <v>2.5235640000000004</v>
      </c>
      <c r="H281" s="38">
        <f t="shared" si="67"/>
        <v>0.11705516399999999</v>
      </c>
      <c r="I281" s="38">
        <v>2.523564</v>
      </c>
      <c r="J281" s="38">
        <v>0.11705516399999999</v>
      </c>
      <c r="K281" s="35">
        <v>0</v>
      </c>
      <c r="L281" s="38">
        <f t="shared" si="67"/>
        <v>0</v>
      </c>
      <c r="M281" s="38">
        <f t="shared" si="67"/>
        <v>0</v>
      </c>
      <c r="N281" s="38">
        <f t="shared" si="67"/>
        <v>0</v>
      </c>
      <c r="O281" s="38">
        <f t="shared" si="67"/>
        <v>0</v>
      </c>
      <c r="P281" s="38">
        <f t="shared" si="67"/>
        <v>0</v>
      </c>
      <c r="Q281" s="38">
        <v>0</v>
      </c>
      <c r="R281" s="38">
        <f t="shared" si="60"/>
        <v>-2.4065088360000004</v>
      </c>
      <c r="S281" s="35">
        <f t="shared" si="66"/>
        <v>-95.36151395407448</v>
      </c>
      <c r="T281" s="39"/>
      <c r="U281" s="40"/>
      <c r="V281" s="40"/>
      <c r="W281" s="40"/>
      <c r="X281" s="40"/>
    </row>
    <row r="282" spans="1:24" s="16" customFormat="1" ht="12">
      <c r="A282" s="2"/>
      <c r="B282" s="8" t="s">
        <v>123</v>
      </c>
      <c r="C282" s="7">
        <v>0</v>
      </c>
      <c r="D282" s="35">
        <v>0</v>
      </c>
      <c r="E282" s="35">
        <v>0</v>
      </c>
      <c r="F282" s="35">
        <v>0</v>
      </c>
      <c r="G282" s="35">
        <f t="shared" si="63"/>
        <v>0</v>
      </c>
      <c r="H282" s="35">
        <f t="shared" si="64"/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f t="shared" si="60"/>
        <v>0</v>
      </c>
      <c r="S282" s="35">
        <v>0</v>
      </c>
      <c r="T282" s="34"/>
      <c r="U282" s="26"/>
      <c r="V282" s="26"/>
      <c r="W282" s="26"/>
      <c r="X282" s="26"/>
    </row>
    <row r="283" spans="1:24" s="16" customFormat="1" ht="12">
      <c r="A283" s="2"/>
      <c r="B283" s="11" t="s">
        <v>304</v>
      </c>
      <c r="C283" s="7" t="s">
        <v>317</v>
      </c>
      <c r="D283" s="35">
        <v>0.1727856</v>
      </c>
      <c r="E283" s="35">
        <v>0</v>
      </c>
      <c r="F283" s="35">
        <v>0</v>
      </c>
      <c r="G283" s="35">
        <f t="shared" si="63"/>
        <v>0.1727856</v>
      </c>
      <c r="H283" s="35">
        <f t="shared" si="64"/>
        <v>0</v>
      </c>
      <c r="I283" s="35">
        <v>0.1727856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f t="shared" si="60"/>
        <v>-0.1727856</v>
      </c>
      <c r="S283" s="35">
        <f t="shared" si="66"/>
        <v>-100</v>
      </c>
      <c r="T283" s="34" t="s">
        <v>354</v>
      </c>
      <c r="U283" s="26"/>
      <c r="V283" s="26"/>
      <c r="W283" s="26"/>
      <c r="X283" s="26"/>
    </row>
    <row r="284" spans="1:24" s="16" customFormat="1" ht="22.5">
      <c r="A284" s="2"/>
      <c r="B284" s="11" t="s">
        <v>305</v>
      </c>
      <c r="C284" s="7" t="s">
        <v>317</v>
      </c>
      <c r="D284" s="35">
        <v>0.7205832</v>
      </c>
      <c r="E284" s="35">
        <v>0</v>
      </c>
      <c r="F284" s="35">
        <v>0</v>
      </c>
      <c r="G284" s="35">
        <f t="shared" si="63"/>
        <v>0.7205832</v>
      </c>
      <c r="H284" s="35">
        <f t="shared" si="64"/>
        <v>0</v>
      </c>
      <c r="I284" s="35">
        <v>0.7205832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f t="shared" si="60"/>
        <v>-0.7205832</v>
      </c>
      <c r="S284" s="35">
        <f t="shared" si="66"/>
        <v>-100</v>
      </c>
      <c r="T284" s="34" t="s">
        <v>354</v>
      </c>
      <c r="U284" s="26"/>
      <c r="V284" s="26"/>
      <c r="W284" s="26"/>
      <c r="X284" s="26"/>
    </row>
    <row r="285" spans="1:24" s="16" customFormat="1" ht="12">
      <c r="A285" s="2"/>
      <c r="B285" s="11" t="s">
        <v>306</v>
      </c>
      <c r="C285" s="7" t="s">
        <v>317</v>
      </c>
      <c r="D285" s="35">
        <v>0.1727856</v>
      </c>
      <c r="E285" s="35">
        <v>0</v>
      </c>
      <c r="F285" s="35">
        <v>0</v>
      </c>
      <c r="G285" s="35">
        <f t="shared" si="63"/>
        <v>0.1727856</v>
      </c>
      <c r="H285" s="35">
        <f t="shared" si="64"/>
        <v>0</v>
      </c>
      <c r="I285" s="35">
        <v>0.1727856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f t="shared" si="60"/>
        <v>-0.1727856</v>
      </c>
      <c r="S285" s="35">
        <f t="shared" si="66"/>
        <v>-100</v>
      </c>
      <c r="T285" s="34" t="s">
        <v>354</v>
      </c>
      <c r="U285" s="26"/>
      <c r="V285" s="26"/>
      <c r="W285" s="26"/>
      <c r="X285" s="26"/>
    </row>
    <row r="286" spans="1:24" s="16" customFormat="1" ht="22.5">
      <c r="A286" s="2"/>
      <c r="B286" s="11" t="s">
        <v>307</v>
      </c>
      <c r="C286" s="7" t="s">
        <v>317</v>
      </c>
      <c r="D286" s="35">
        <v>0.2591784</v>
      </c>
      <c r="E286" s="35">
        <v>0</v>
      </c>
      <c r="F286" s="35">
        <v>0</v>
      </c>
      <c r="G286" s="35">
        <f t="shared" si="63"/>
        <v>0.2591784</v>
      </c>
      <c r="H286" s="35">
        <f t="shared" si="64"/>
        <v>0</v>
      </c>
      <c r="I286" s="35">
        <v>0.2591784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f t="shared" si="60"/>
        <v>-0.2591784</v>
      </c>
      <c r="S286" s="35">
        <f t="shared" si="66"/>
        <v>-100</v>
      </c>
      <c r="T286" s="34" t="s">
        <v>352</v>
      </c>
      <c r="U286" s="26"/>
      <c r="V286" s="26"/>
      <c r="W286" s="26"/>
      <c r="X286" s="26"/>
    </row>
    <row r="287" spans="1:24" s="16" customFormat="1" ht="12">
      <c r="A287" s="2"/>
      <c r="B287" s="11" t="s">
        <v>308</v>
      </c>
      <c r="C287" s="7" t="s">
        <v>317</v>
      </c>
      <c r="D287" s="35">
        <v>0.0863928</v>
      </c>
      <c r="E287" s="35">
        <v>0</v>
      </c>
      <c r="F287" s="35">
        <v>0</v>
      </c>
      <c r="G287" s="35">
        <f t="shared" si="63"/>
        <v>0</v>
      </c>
      <c r="H287" s="35">
        <f t="shared" si="64"/>
        <v>0.11705516399999999</v>
      </c>
      <c r="I287" s="35">
        <v>0</v>
      </c>
      <c r="J287" s="35">
        <v>0.11705516399999999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f t="shared" si="60"/>
        <v>0.11705516399999999</v>
      </c>
      <c r="S287" s="35">
        <v>0</v>
      </c>
      <c r="T287" s="34"/>
      <c r="U287" s="26"/>
      <c r="V287" s="26"/>
      <c r="W287" s="26"/>
      <c r="X287" s="26"/>
    </row>
    <row r="288" spans="1:24" s="16" customFormat="1" ht="12">
      <c r="A288" s="2"/>
      <c r="B288" s="8" t="s">
        <v>91</v>
      </c>
      <c r="C288" s="7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4"/>
      <c r="U288" s="26"/>
      <c r="V288" s="26"/>
      <c r="W288" s="26"/>
      <c r="X288" s="26"/>
    </row>
    <row r="289" spans="1:24" s="16" customFormat="1" ht="22.5">
      <c r="A289" s="2"/>
      <c r="B289" s="11" t="s">
        <v>309</v>
      </c>
      <c r="C289" s="7" t="s">
        <v>317</v>
      </c>
      <c r="D289" s="35">
        <v>0.0863928</v>
      </c>
      <c r="E289" s="35">
        <v>0</v>
      </c>
      <c r="F289" s="35">
        <v>0</v>
      </c>
      <c r="G289" s="35">
        <f t="shared" si="63"/>
        <v>0.0863928</v>
      </c>
      <c r="H289" s="35">
        <f t="shared" si="64"/>
        <v>0</v>
      </c>
      <c r="I289" s="35">
        <v>0.0863928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f t="shared" si="60"/>
        <v>-0.0863928</v>
      </c>
      <c r="S289" s="35">
        <f t="shared" si="66"/>
        <v>-100</v>
      </c>
      <c r="T289" s="34" t="s">
        <v>353</v>
      </c>
      <c r="U289" s="26"/>
      <c r="V289" s="26"/>
      <c r="W289" s="26"/>
      <c r="X289" s="26"/>
    </row>
    <row r="290" spans="1:24" s="16" customFormat="1" ht="22.5">
      <c r="A290" s="2"/>
      <c r="B290" s="11" t="s">
        <v>310</v>
      </c>
      <c r="C290" s="7" t="s">
        <v>317</v>
      </c>
      <c r="D290" s="35">
        <v>0.1727856</v>
      </c>
      <c r="E290" s="35">
        <v>0</v>
      </c>
      <c r="F290" s="35">
        <v>0</v>
      </c>
      <c r="G290" s="35">
        <f t="shared" si="63"/>
        <v>0.1727856</v>
      </c>
      <c r="H290" s="35">
        <f t="shared" si="64"/>
        <v>0</v>
      </c>
      <c r="I290" s="35">
        <v>0.1727856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f t="shared" si="60"/>
        <v>-0.1727856</v>
      </c>
      <c r="S290" s="35">
        <f t="shared" si="66"/>
        <v>-100</v>
      </c>
      <c r="T290" s="34" t="s">
        <v>353</v>
      </c>
      <c r="U290" s="26"/>
      <c r="V290" s="26"/>
      <c r="W290" s="26"/>
      <c r="X290" s="26"/>
    </row>
    <row r="291" spans="1:24" s="16" customFormat="1" ht="22.5">
      <c r="A291" s="2"/>
      <c r="B291" s="11" t="s">
        <v>311</v>
      </c>
      <c r="C291" s="7" t="s">
        <v>317</v>
      </c>
      <c r="D291" s="35">
        <v>0.3130176</v>
      </c>
      <c r="E291" s="35">
        <v>0</v>
      </c>
      <c r="F291" s="35">
        <v>0</v>
      </c>
      <c r="G291" s="35">
        <f t="shared" si="63"/>
        <v>0.3130176</v>
      </c>
      <c r="H291" s="35">
        <f t="shared" si="64"/>
        <v>0</v>
      </c>
      <c r="I291" s="35">
        <v>0.3130176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f t="shared" si="60"/>
        <v>-0.3130176</v>
      </c>
      <c r="S291" s="35">
        <f t="shared" si="66"/>
        <v>-100</v>
      </c>
      <c r="T291" s="34" t="s">
        <v>353</v>
      </c>
      <c r="U291" s="26"/>
      <c r="V291" s="26"/>
      <c r="W291" s="26"/>
      <c r="X291" s="26"/>
    </row>
    <row r="292" spans="1:24" s="16" customFormat="1" ht="12">
      <c r="A292" s="2"/>
      <c r="B292" s="8" t="s">
        <v>93</v>
      </c>
      <c r="C292" s="7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4"/>
      <c r="U292" s="26"/>
      <c r="V292" s="26"/>
      <c r="W292" s="26"/>
      <c r="X292" s="26"/>
    </row>
    <row r="293" spans="1:24" s="16" customFormat="1" ht="12">
      <c r="A293" s="2"/>
      <c r="B293" s="11" t="s">
        <v>312</v>
      </c>
      <c r="C293" s="7" t="s">
        <v>317</v>
      </c>
      <c r="D293" s="35">
        <v>0.6260352</v>
      </c>
      <c r="E293" s="35">
        <v>0</v>
      </c>
      <c r="F293" s="35">
        <v>0</v>
      </c>
      <c r="G293" s="35">
        <f t="shared" si="63"/>
        <v>0.6260352</v>
      </c>
      <c r="H293" s="35">
        <f t="shared" si="64"/>
        <v>0</v>
      </c>
      <c r="I293" s="35">
        <v>0.6260352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f t="shared" si="60"/>
        <v>-0.6260352</v>
      </c>
      <c r="S293" s="35">
        <f t="shared" si="66"/>
        <v>-100</v>
      </c>
      <c r="T293" s="34" t="s">
        <v>353</v>
      </c>
      <c r="U293" s="26"/>
      <c r="V293" s="26"/>
      <c r="W293" s="26"/>
      <c r="X293" s="26"/>
    </row>
  </sheetData>
  <sheetProtection/>
  <autoFilter ref="A17:AB293"/>
  <mergeCells count="26">
    <mergeCell ref="A14:A16"/>
    <mergeCell ref="B14:B16"/>
    <mergeCell ref="C14:C16"/>
    <mergeCell ref="D14:D16"/>
    <mergeCell ref="F14:F16"/>
    <mergeCell ref="O15:P15"/>
    <mergeCell ref="R2:T2"/>
    <mergeCell ref="A3:T3"/>
    <mergeCell ref="J4:K4"/>
    <mergeCell ref="E14:E16"/>
    <mergeCell ref="Q14:Q16"/>
    <mergeCell ref="G14:P14"/>
    <mergeCell ref="G15:H15"/>
    <mergeCell ref="I15:J15"/>
    <mergeCell ref="T14:T16"/>
    <mergeCell ref="G4:H4"/>
    <mergeCell ref="G7:O7"/>
    <mergeCell ref="H12:P12"/>
    <mergeCell ref="G6:Q6"/>
    <mergeCell ref="K15:L15"/>
    <mergeCell ref="M15:N15"/>
    <mergeCell ref="J9:K9"/>
    <mergeCell ref="H11:T11"/>
    <mergeCell ref="S15:S16"/>
    <mergeCell ref="R14:S14"/>
    <mergeCell ref="R15:R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2018-07-17T08:26:58Z</cp:lastPrinted>
  <dcterms:created xsi:type="dcterms:W3CDTF">2011-01-11T10:25:48Z</dcterms:created>
  <dcterms:modified xsi:type="dcterms:W3CDTF">2020-04-27T10:06:58Z</dcterms:modified>
  <cp:category/>
  <cp:version/>
  <cp:contentType/>
  <cp:contentStatus/>
</cp:coreProperties>
</file>