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1"/>
  </bookViews>
  <sheets>
    <sheet name="Приложение 1 (2019)" sheetId="1" r:id="rId1"/>
    <sheet name="Приложение 2(рассрочка)" sheetId="2" r:id="rId2"/>
    <sheet name="Приложение 3 (2019)" sheetId="3" r:id="rId3"/>
  </sheets>
  <definedNames>
    <definedName name="_xlnm.Print_Area" localSheetId="0">'Приложение 1 (2019)'!$A$1:$K$98</definedName>
    <definedName name="_xlnm.Print_Area" localSheetId="2">'Приложение 3 (2019)'!$A$1:$K$100</definedName>
  </definedNames>
  <calcPr fullCalcOnLoad="1"/>
</workbook>
</file>

<file path=xl/sharedStrings.xml><?xml version="1.0" encoding="utf-8"?>
<sst xmlns="http://schemas.openxmlformats.org/spreadsheetml/2006/main" count="736" uniqueCount="276">
  <si>
    <t>№ п/п</t>
  </si>
  <si>
    <t>1.1.</t>
  </si>
  <si>
    <t>1.2.</t>
  </si>
  <si>
    <t>1.3.</t>
  </si>
  <si>
    <t>1.4.</t>
  </si>
  <si>
    <t>х</t>
  </si>
  <si>
    <t>Исп.Кромских Е.Б.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</si>
  <si>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</si>
  <si>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</si>
  <si>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2.1.</t>
  </si>
  <si>
    <t>2.2.</t>
  </si>
  <si>
    <t>2.3.</t>
  </si>
  <si>
    <t>2.4.</t>
  </si>
  <si>
    <t>3.1.</t>
  </si>
  <si>
    <t>3.2.</t>
  </si>
  <si>
    <t>Расчет размера расходов, связанных с предоставлением беспроцентной рассрочки</t>
  </si>
  <si>
    <t>Показатель</t>
  </si>
  <si>
    <t>1кв</t>
  </si>
  <si>
    <t>3кв</t>
  </si>
  <si>
    <t>2 кв</t>
  </si>
  <si>
    <t>4кв</t>
  </si>
  <si>
    <t>всего за год</t>
  </si>
  <si>
    <t>Ожидаемые данные за текущий период регулирования</t>
  </si>
  <si>
    <t>Суммарный размер платы за технологическое присоединение, тыс. руб, в т.ч.</t>
  </si>
  <si>
    <t>Суммарный размер платы за технологическое присоединение, подлежащий беспроцентной рассрочке</t>
  </si>
  <si>
    <t>Таблица 1. Расчет суммарного размера платы за технологическое присоединение, подлежащего беспроцентной рассрочке</t>
  </si>
  <si>
    <t>Таблица 2. Расчет размера расходов, связанных с предоставлением беспроцентной рассрочки (для конкретного заявителя)</t>
  </si>
  <si>
    <t>Расходы, связанные с предоставлением беспроцентной рассрочки, тыс.руб.</t>
  </si>
  <si>
    <t>Квартал, на который рассчитывается размер расходов, связанных с предоставлением беспроцентной рассрочки</t>
  </si>
  <si>
    <t>в отношении суммарного размера платы за технологическое присоединение в 1 квартале</t>
  </si>
  <si>
    <t xml:space="preserve">в отношении суммарого размера платы за технологическое присоединение во 2 квартале </t>
  </si>
  <si>
    <t>в отношении суммарного размера платы за технологическое присоединение в 3 квартале</t>
  </si>
  <si>
    <t>в отношении суммарного размера платы за технологическое присоединение в 4 квартале</t>
  </si>
  <si>
    <t>всего в год</t>
  </si>
  <si>
    <t>1 квартал</t>
  </si>
  <si>
    <t>2 квартал</t>
  </si>
  <si>
    <t>3 квартал</t>
  </si>
  <si>
    <t>4 квартал</t>
  </si>
  <si>
    <t>5 квартал</t>
  </si>
  <si>
    <t>6 квартал</t>
  </si>
  <si>
    <t>7 квартал</t>
  </si>
  <si>
    <t>8 квартал</t>
  </si>
  <si>
    <t>3.3.</t>
  </si>
  <si>
    <t>3.4.</t>
  </si>
  <si>
    <t>9 квартал</t>
  </si>
  <si>
    <t>10 квартал</t>
  </si>
  <si>
    <t>11 квартал</t>
  </si>
  <si>
    <t>12 квартал</t>
  </si>
  <si>
    <t>Итого</t>
  </si>
  <si>
    <t>Зам.гл.инженера - начальник ОПР и ТП</t>
  </si>
  <si>
    <t>В.В. Захаров</t>
  </si>
  <si>
    <t xml:space="preserve">Фактические данные за предыдущий период регулирования </t>
  </si>
  <si>
    <t>2 шт.</t>
  </si>
  <si>
    <t>(без НДС)</t>
  </si>
  <si>
    <t>N п/п</t>
  </si>
  <si>
    <t>Показатели</t>
  </si>
  <si>
    <t>ставка платы (руб./кВт, руб./км, руб./шт.)</t>
  </si>
  <si>
    <t>мощность, длина линий, количество (кВт, км, шт.)</t>
  </si>
  <si>
    <t>расходы на строительство объекта (тыс. руб.)</t>
  </si>
  <si>
    <t>стандарт, тариф, ставка (руб./кВт, руб./км, руб./шт.)</t>
  </si>
  <si>
    <t>мощность, длина линий (кВт, км, шт.)</t>
  </si>
  <si>
    <t>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</si>
  <si>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</si>
  <si>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проверка сетевой организацией выполнения Заявителем ТУ, на уровне напряжения i и (или) диапазоне мощности j</t>
  </si>
  <si>
    <t>2.</t>
  </si>
  <si>
    <t>x</t>
  </si>
  <si>
    <t>3.</t>
  </si>
  <si>
    <t>Строительство воздушных линий</t>
  </si>
  <si>
    <t>4.</t>
  </si>
  <si>
    <t>Строительство кабельных линий</t>
  </si>
  <si>
    <t>5.</t>
  </si>
  <si>
    <t>Строительство пунктов секционирования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</si>
  <si>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</si>
  <si>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</si>
  <si>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</t>
  </si>
  <si>
    <t>7.</t>
  </si>
  <si>
    <t>Строительство распределительных трансформаторных подстанций (РТП) с уровнем напряжения до 35 кВ</t>
  </si>
  <si>
    <t>8.</t>
  </si>
  <si>
    <t>Строительство центров питания, подстанций уровнем напряжения 35 кВ и выше (ПС)</t>
  </si>
  <si>
    <t>9.</t>
  </si>
  <si>
    <t>9.1.</t>
  </si>
  <si>
    <t>Размер платы за технологическое присоединение (руб. без НДС)</t>
  </si>
  <si>
    <t>9.2.</t>
  </si>
  <si>
    <t>10.</t>
  </si>
  <si>
    <t>Расходы по мероприятиям "последней мили", связанные с осуществлением технологического присоединения к электрическим сетям [пункт 2 + пункт 3 + пункт 4 + пункт 5 + пункт 6 + пункт 7]:</t>
  </si>
  <si>
    <t>Суммарный размер платы за технологическое присоединение в части мероприятий "последней мили" [пункт 9 + пункт 10 + пункт 11 + пункт 12 + пункт 13 + пункт 14]:</t>
  </si>
  <si>
    <t>11.</t>
  </si>
  <si>
    <t>12.</t>
  </si>
  <si>
    <t>13.</t>
  </si>
  <si>
    <t>14.</t>
  </si>
  <si>
    <t>15.</t>
  </si>
  <si>
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технологическое присоединение [пункт 1 - пункт 8]</t>
  </si>
  <si>
    <t>Расчет размера расходов, связанных с осуществлением технологического присоединения к электрическим сетям энергопринимающих устройств максимальной мощностью до 150 кВт включительно, не включаемых в состав платы за технологическое присоединение</t>
  </si>
  <si>
    <t>Материал опоры (железобетонные (j = 3)</t>
  </si>
  <si>
    <t>2.3.1.</t>
  </si>
  <si>
    <t>Тип провода (изолированный провод (k = 1)</t>
  </si>
  <si>
    <t>2.3.1.4.</t>
  </si>
  <si>
    <t>Материал провода (алюминиевый (l = 4)</t>
  </si>
  <si>
    <t>2.3.1.4.1.</t>
  </si>
  <si>
    <t>2.3.1.4.2.</t>
  </si>
  <si>
    <t>1 шт.</t>
  </si>
  <si>
    <t>Способ прокладки кабельных линий (в траншеях (j = 1), горизонтальное наклонное бурение (j = 6)</t>
  </si>
  <si>
    <t>3.1.2.</t>
  </si>
  <si>
    <t>Многожильные (k = 2)</t>
  </si>
  <si>
    <t>3.1.2.2.</t>
  </si>
  <si>
    <t>Кабели с бумажной изоляцией (l = 2)</t>
  </si>
  <si>
    <t>3.1.2.2.1</t>
  </si>
  <si>
    <t>3.1.2.2.2.</t>
  </si>
  <si>
    <t>3.1.2.2.3.</t>
  </si>
  <si>
    <t>9.3.</t>
  </si>
  <si>
    <t>9.3.1.</t>
  </si>
  <si>
    <t>9.3.1.4.</t>
  </si>
  <si>
    <t>9.3.1.4.1.</t>
  </si>
  <si>
    <t>9.3.1.4.2.</t>
  </si>
  <si>
    <t>Сечение провода напряжением 0,4 кВ (диапазон до 50 квадратных мм включительно (m = 1) - СИП2 3*50</t>
  </si>
  <si>
    <t>Сечение провода напряжением 10 кВ (диапазон до 50 квадратных мм включительно (m = 1) - СИП3 1*50</t>
  </si>
  <si>
    <t>10.1.</t>
  </si>
  <si>
    <t>10.1.2.</t>
  </si>
  <si>
    <t>10.1.2.2.</t>
  </si>
  <si>
    <t>10.1.2.2.1.</t>
  </si>
  <si>
    <t>10.1.2.2.2.</t>
  </si>
  <si>
    <t>10.1.2.2.3.</t>
  </si>
  <si>
    <t>Приложение № 2</t>
  </si>
  <si>
    <t>4.1.</t>
  </si>
  <si>
    <t>Однотрансформаторные (k = 1)</t>
  </si>
  <si>
    <t>Трансформаторная мощность от 100 до 250 кВА включительно (l = 3)</t>
  </si>
  <si>
    <t>2.3.1.4.3.</t>
  </si>
  <si>
    <t>Сечение провода напряжением 0,4 кВ(диапазон от 50 до 100 квадратных мм включительно (m = 2) - АСБ1 4*70, 4*95</t>
  </si>
  <si>
    <t>5.1.</t>
  </si>
  <si>
    <t>5.1.1.</t>
  </si>
  <si>
    <t>5.1.1.3.</t>
  </si>
  <si>
    <t>9.3.1.4.3.</t>
  </si>
  <si>
    <t>12.1.</t>
  </si>
  <si>
    <t>12.1.1.</t>
  </si>
  <si>
    <t>12.1.1.3.</t>
  </si>
  <si>
    <t>Приложение 1</t>
  </si>
  <si>
    <t>к Методическим указаниям</t>
  </si>
  <si>
    <t>ставка платы (руб./кВт, руб./км, руб./шт., рублей за точку учета)</t>
  </si>
  <si>
    <t>мощность, длина линий, количество (кВт, км, точек учета)</t>
  </si>
  <si>
    <t>расходы на строительство объекта, на обеспечение средствами коммерческого учета электрической энергии (тыс. руб.)</t>
  </si>
  <si>
    <t>стандарт, тариф, ставка (руб./кВт, руб./км, руб./шт., рублей за точку учета)</t>
  </si>
  <si>
    <t>мощность, длина линий, количество (кВт, км, шт., точек учета)</t>
  </si>
  <si>
    <t>мощность, длина линий (кВт, км, шт., точек учета)</t>
  </si>
  <si>
    <r>
      <t>столбец 5</t>
    </r>
    <r>
      <rPr>
        <sz val="11"/>
        <rFont val="Calibri"/>
        <family val="2"/>
      </rPr>
      <t xml:space="preserve"> / </t>
    </r>
    <r>
      <rPr>
        <sz val="11"/>
        <color indexed="12"/>
        <rFont val="Calibri"/>
        <family val="2"/>
      </rPr>
      <t>столбец 4</t>
    </r>
    <r>
      <rPr>
        <sz val="11"/>
        <rFont val="Calibri"/>
        <family val="2"/>
      </rPr>
      <t xml:space="preserve"> * 1000</t>
    </r>
  </si>
  <si>
    <r>
      <t>столбец 6</t>
    </r>
    <r>
      <rPr>
        <sz val="11"/>
        <rFont val="Calibri"/>
        <family val="2"/>
      </rPr>
      <t xml:space="preserve"> * </t>
    </r>
    <r>
      <rPr>
        <sz val="11"/>
        <color indexed="12"/>
        <rFont val="Calibri"/>
        <family val="2"/>
      </rPr>
      <t>столбец 7</t>
    </r>
    <r>
      <rPr>
        <sz val="11"/>
        <rFont val="Calibri"/>
        <family val="2"/>
      </rPr>
      <t xml:space="preserve"> / 1000</t>
    </r>
  </si>
  <si>
    <r>
      <t>столбец 9</t>
    </r>
    <r>
      <rPr>
        <sz val="11"/>
        <rFont val="Calibri"/>
        <family val="2"/>
      </rPr>
      <t xml:space="preserve"> * </t>
    </r>
    <r>
      <rPr>
        <sz val="11"/>
        <color indexed="12"/>
        <rFont val="Calibri"/>
        <family val="2"/>
      </rPr>
      <t>столбец 10</t>
    </r>
    <r>
      <rPr>
        <sz val="11"/>
        <rFont val="Calibri"/>
        <family val="2"/>
      </rPr>
      <t xml:space="preserve"> / 1000</t>
    </r>
  </si>
  <si>
    <t>Расходы по мероприятиям "последней мили"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</si>
  <si>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ст. 5 / ст. 4 * 1000</t>
  </si>
  <si>
    <t>ст. 6 * ст. 7 / 1000</t>
  </si>
  <si>
    <t>ст. 9 * ст. 10 / 1000</t>
  </si>
  <si>
    <r>
      <t>Суммарный размер платы за технологическое присоединение [</t>
    </r>
    <r>
      <rPr>
        <sz val="11"/>
        <color indexed="12"/>
        <rFont val="Calibri"/>
        <family val="2"/>
      </rPr>
      <t>п. 9.1</t>
    </r>
    <r>
      <rPr>
        <sz val="11"/>
        <rFont val="Calibri"/>
        <family val="2"/>
      </rPr>
      <t xml:space="preserve"> * </t>
    </r>
    <r>
      <rPr>
        <sz val="11"/>
        <color indexed="12"/>
        <rFont val="Calibri"/>
        <family val="2"/>
      </rPr>
      <t>п. 9.2</t>
    </r>
    <r>
      <rPr>
        <sz val="11"/>
        <rFont val="Calibri"/>
        <family val="2"/>
      </rPr>
      <t xml:space="preserve"> / 1000]:</t>
    </r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</si>
  <si>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N 1135/17 (зарегистрировано Минюстом России 19.10.2017, регистрационный N 48609), с изменениями, внесенными приказами ФАС России от 1 апреля 2020 года N 348/20 (зарегистрирован Минюстом России 17 июня 2020 года, регистрационный N 58683) и от 22 июня 2020 года N 560/20 (зарегистрирован Минюстом России 24 июля 2020 года, регистрационный N 59062) (шт.)</t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</si>
  <si>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1"/>
        <color indexed="12"/>
        <rFont val="Calibri"/>
        <family val="2"/>
      </rPr>
      <t>п. 1 +</t>
    </r>
    <r>
      <rPr>
        <sz val="11"/>
        <rFont val="Calibri"/>
        <family val="2"/>
      </rPr>
      <t xml:space="preserve"> </t>
    </r>
    <r>
      <rPr>
        <sz val="11"/>
        <color indexed="12"/>
        <rFont val="Calibri"/>
        <family val="2"/>
      </rPr>
      <t>п. 2</t>
    </r>
    <r>
      <rPr>
        <sz val="11"/>
        <rFont val="Calibri"/>
        <family val="2"/>
      </rPr>
      <t xml:space="preserve"> - </t>
    </r>
    <r>
      <rPr>
        <sz val="11"/>
        <color indexed="12"/>
        <rFont val="Calibri"/>
        <family val="2"/>
      </rPr>
      <t>п. 9</t>
    </r>
    <r>
      <rPr>
        <sz val="11"/>
        <rFont val="Calibri"/>
        <family val="2"/>
      </rPr>
      <t>)</t>
    </r>
  </si>
  <si>
    <t>( в ред.Приказов ФАС России от 11.01.2018 № 26/18</t>
  </si>
  <si>
    <t>от 10.09.2020 № 828/20)</t>
  </si>
  <si>
    <t>Материал опоры ( железобетонные (j = 3)</t>
  </si>
  <si>
    <t>3.3.1.</t>
  </si>
  <si>
    <t>3.3.1.4.</t>
  </si>
  <si>
    <t>Фактические данные за предыдущий период регулирования (2019г.)</t>
  </si>
  <si>
    <t>Плановые показатели на следующий период регулирования (2021г.)</t>
  </si>
  <si>
    <t>Приложение 3</t>
  </si>
  <si>
    <t>4779,59 кВт</t>
  </si>
  <si>
    <t>20,481 км</t>
  </si>
  <si>
    <t>696 шт</t>
  </si>
  <si>
    <t>3.1.4.1.1</t>
  </si>
  <si>
    <t>9,236 км</t>
  </si>
  <si>
    <t>Сечение провода напряжением 0,4 кВ (диапазон до 50 квадратных мм включительно (m = 1) СИП 2, СИП 4 ответвление</t>
  </si>
  <si>
    <t>2739,80 кВт</t>
  </si>
  <si>
    <t>357 шт</t>
  </si>
  <si>
    <t>т.учета</t>
  </si>
  <si>
    <t>Сечение провода  напряжением 0,4 кВ (диапазон до 50 квадратных мм включительно (m = 1) СИП2 2*16, СИП4 2*16, 4*16, 4*25</t>
  </si>
  <si>
    <t>17 шт</t>
  </si>
  <si>
    <t>74,5 кВт</t>
  </si>
  <si>
    <t>1,351 км</t>
  </si>
  <si>
    <t>17,5 кВт</t>
  </si>
  <si>
    <t>0,203 км</t>
  </si>
  <si>
    <t>2 шт</t>
  </si>
  <si>
    <t>Сечение провода  напряжением 0,4 кВ (диапазон до 50 квадратных мм включительно (m = 1) СИП2 3*25</t>
  </si>
  <si>
    <t>Сечение провода  напряжением 0,4 кВ (диапазон до 50 квадратных мм включительно (m = 1) СИП2 3*35</t>
  </si>
  <si>
    <t>40 шт</t>
  </si>
  <si>
    <t>4,922 км</t>
  </si>
  <si>
    <t>305,5 кВт</t>
  </si>
  <si>
    <t>Сечение провода  напряжением 0,4 кВ (диапазон до 50 квадратных мм включительно (m = 1) СИП2 3*50</t>
  </si>
  <si>
    <t>20 шт</t>
  </si>
  <si>
    <t>194,5 кВт</t>
  </si>
  <si>
    <t>3,270 км</t>
  </si>
  <si>
    <t>Сечение провода  напряжением 10 кВ (диапазон до 50 квадратных мм включительно (m = 1) СИП3 1*35, 1*50</t>
  </si>
  <si>
    <t>60 кВт</t>
  </si>
  <si>
    <t>0,229 км</t>
  </si>
  <si>
    <t>4 шт</t>
  </si>
  <si>
    <t>3.1.4.1.2</t>
  </si>
  <si>
    <t>Сечение провода напряжение 0,4 кВ (диапазон  от 50 до 100 квадратных мм включительно (m = 2) СИП2 3*70</t>
  </si>
  <si>
    <t>44 кВт</t>
  </si>
  <si>
    <t>1,006 км</t>
  </si>
  <si>
    <t>3 шт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</si>
  <si>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 15 кВт включительно, не включаемых в состав платы за технологическое присоединение</t>
  </si>
  <si>
    <t>Способ прокладки кабельных линий (в траншеях (j = 1)</t>
  </si>
  <si>
    <t>4.1.2.</t>
  </si>
  <si>
    <t>4.1.2.1</t>
  </si>
  <si>
    <t>4.1.2.1.1.</t>
  </si>
  <si>
    <t>Сечение провода напряжение 0,4 кВ (диапазон до 50 квадратных мм включительно (m = 1) АВБШв-1 4*25, 4*50</t>
  </si>
  <si>
    <t>30 кВт</t>
  </si>
  <si>
    <t>0,214 км</t>
  </si>
  <si>
    <t>422,275,7</t>
  </si>
  <si>
    <t>Кабели с резиновой и пластмассовой изоляцией (l = 1)</t>
  </si>
  <si>
    <t>4.1.2.2.</t>
  </si>
  <si>
    <t>Сечение провода  напряжение 10 кВ (диапазон от 50 до 100 квадратных мм включительно (m = 2) АСБ-10 3*70</t>
  </si>
  <si>
    <t>4.1.2.2.2</t>
  </si>
  <si>
    <t>15 кВт</t>
  </si>
  <si>
    <t>0,05 км</t>
  </si>
  <si>
    <t>1 шт</t>
  </si>
  <si>
    <t>6.1.</t>
  </si>
  <si>
    <t>6.1.1.</t>
  </si>
  <si>
    <t>6.1.1.1</t>
  </si>
  <si>
    <t>Трансформаторная мощность до 25 кВА включительно (l = 1)</t>
  </si>
  <si>
    <t>6.1.1.2</t>
  </si>
  <si>
    <t>Трансформаторная мощность от 25 до 100 кВА включительно (l = 2)</t>
  </si>
  <si>
    <t>Трансформаторная мощность от 250 до 400 кВА (l = 4)</t>
  </si>
  <si>
    <t>6.1.1.4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</si>
  <si>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b/>
        <sz val="11"/>
        <color indexed="12"/>
        <rFont val="Calibri"/>
        <family val="2"/>
      </rPr>
      <t>пункт 1.1</t>
    </r>
    <r>
      <rPr>
        <b/>
        <sz val="11"/>
        <rFont val="Calibri"/>
        <family val="2"/>
      </rPr>
      <t xml:space="preserve"> + </t>
    </r>
    <r>
      <rPr>
        <b/>
        <sz val="11"/>
        <color indexed="12"/>
        <rFont val="Calibri"/>
        <family val="2"/>
      </rPr>
      <t>пункт 1.2</t>
    </r>
    <r>
      <rPr>
        <b/>
        <sz val="11"/>
        <rFont val="Calibri"/>
        <family val="2"/>
      </rPr>
      <t>]:</t>
    </r>
  </si>
  <si>
    <t>4888,7 кВт</t>
  </si>
  <si>
    <t>20,826 км</t>
  </si>
  <si>
    <t>706 шт</t>
  </si>
  <si>
    <t>1 год (2020г.)</t>
  </si>
  <si>
    <t>2 год (2021г.)</t>
  </si>
  <si>
    <t>3 год (2022г.)</t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</si>
  <si>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Средние фактические данные за три предыдущих года в приложении</t>
    </r>
  </si>
  <si>
    <t>6 колонка - Ставка из приказа УТ № 661-Т от 25.12.2018г.</t>
  </si>
  <si>
    <t>9 колонка - Ставка из приказа УТ № 534-Т от 26.12.2019г.</t>
  </si>
  <si>
    <t>*</t>
  </si>
  <si>
    <t>10*</t>
  </si>
  <si>
    <t>Сечение провода напряжением 0,4 кВ (диапазон до 50 квадратных мм включительно (m = 1) - СИП2 2*16</t>
  </si>
  <si>
    <t>27 кВт</t>
  </si>
  <si>
    <t>0,300 км</t>
  </si>
  <si>
    <t>357 кВт</t>
  </si>
  <si>
    <t>7 шт</t>
  </si>
  <si>
    <t>2,384 км</t>
  </si>
  <si>
    <t>80 кВт</t>
  </si>
  <si>
    <t>0,901 км</t>
  </si>
  <si>
    <t>Сечение провода напряжение 0,4 кВ (диапазон от 50 до 100 квадратных мм включительно (m = 2) - СИП2 3*70</t>
  </si>
  <si>
    <t>Сечение провода напряжением 0,4 кВ (диапазон от 100 до 200 квадратных мм включительно (m = 3) - СИП2 3*120</t>
  </si>
  <si>
    <t>75 кВт</t>
  </si>
  <si>
    <t>0,120 км</t>
  </si>
  <si>
    <t>145 кВт</t>
  </si>
  <si>
    <t>0,704 км</t>
  </si>
  <si>
    <t>3.1.2.1.</t>
  </si>
  <si>
    <t>3.1.2.1.2.</t>
  </si>
  <si>
    <t>Сечение провода напряжением 0,4 кВ (диапазон от 50 до 100 квадратных мм включительно (m = 2) - АПВШв-1 4*95</t>
  </si>
  <si>
    <t>3.1.2.1.3.</t>
  </si>
  <si>
    <t>Сечение провода напряжением 0,4 кВ (диапазон от 100 до 200 квадратных мм включительно (m = 3) - АПВШв-1 4*120</t>
  </si>
  <si>
    <t>40 кВт</t>
  </si>
  <si>
    <t>0,07 км</t>
  </si>
  <si>
    <t>150 кВт</t>
  </si>
  <si>
    <t>1,029 км</t>
  </si>
  <si>
    <t>Сечение провода напряжением 0,4 кВ (диапазон до 50 квадратных мм включительно (m = 1) - АВВГ-1 4*50</t>
  </si>
  <si>
    <t>50 кВт</t>
  </si>
  <si>
    <t>0,024 км</t>
  </si>
  <si>
    <t>130 кВт</t>
  </si>
  <si>
    <t>0,408 км</t>
  </si>
  <si>
    <t>Сечение провода напряжением 10 кВ (диапазон от 100 до 200 квадратных мм включительно (m = 3) - АСБ10 3*150</t>
  </si>
  <si>
    <t>1,114 км</t>
  </si>
  <si>
    <t>Сечение провода напряжением 0,4 кВ (диапазон от 100 до 200 квадратных мм включительно (m = 3) - АСБ1 4*120, 4*150, 4*185</t>
  </si>
  <si>
    <t>2,106 км</t>
  </si>
  <si>
    <t>389,10 кВт</t>
  </si>
  <si>
    <t>Трансформаторная мощность  от 420 до 1000 кВА включительно (l = 5)</t>
  </si>
  <si>
    <t>5.1.1.5.</t>
  </si>
  <si>
    <t>10.1.2.1</t>
  </si>
  <si>
    <t>10.1.2.1.2.</t>
  </si>
  <si>
    <t>10.1.2.1.3.</t>
  </si>
  <si>
    <t>12.1.1.5.</t>
  </si>
  <si>
    <t>1,157,95</t>
  </si>
  <si>
    <t>8(1)</t>
  </si>
  <si>
    <t>Обеспечение средствами коммерческого учета электрической энергии (мощности)</t>
  </si>
  <si>
    <t xml:space="preserve">однофазный </t>
  </si>
  <si>
    <t xml:space="preserve">трехфазный
</t>
  </si>
  <si>
    <t>706 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</si>
</sst>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0"/>
    <numFmt numFmtId="166" formatCode="0.0"/>
    <numFmt numFmtId="167" formatCode="0.000"/>
    <numFmt numFmtId="168" formatCode="0.0000"/>
    <numFmt numFmtId="169" formatCode="0.000000"/>
    <numFmt numFmtId="170" formatCode="0.00000000"/>
    <numFmt numFmtId="171" formatCode="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55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3F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CED3F1"/>
      </left>
      <right style="thick">
        <color rgb="FFF4F3F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0" fillId="34" borderId="12" xfId="42" applyFill="1" applyBorder="1" applyAlignment="1">
      <alignment horizontal="center" vertical="center" wrapText="1"/>
    </xf>
    <xf numFmtId="49" fontId="40" fillId="34" borderId="0" xfId="42" applyNumberForma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7" fontId="2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5" xfId="0" applyNumberFormat="1" applyFont="1" applyFill="1" applyBorder="1" applyAlignment="1">
      <alignment horizontal="center" vertical="center" wrapText="1"/>
    </xf>
    <xf numFmtId="177" fontId="0" fillId="33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167" fontId="0" fillId="33" borderId="15" xfId="0" applyNumberFormat="1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DC78852E8B3C5D719DFEFF194B25128757C00D7CB43015AF2242407AA6207AEB5800BEB89A44B1CEA05267EF4E5F6CAB0F25746E2F7D715L3V8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8"/>
  <sheetViews>
    <sheetView zoomScalePageLayoutView="0" workbookViewId="0" topLeftCell="A50">
      <selection activeCell="K80" sqref="K80"/>
    </sheetView>
  </sheetViews>
  <sheetFormatPr defaultColWidth="11.57421875" defaultRowHeight="12.75"/>
  <cols>
    <col min="1" max="1" width="9.8515625" style="0" customWidth="1"/>
    <col min="2" max="2" width="48.7109375" style="0" customWidth="1"/>
    <col min="3" max="4" width="11.57421875" style="0" customWidth="1"/>
    <col min="5" max="5" width="14.140625" style="0" customWidth="1"/>
    <col min="6" max="7" width="11.57421875" style="0" customWidth="1"/>
    <col min="8" max="8" width="13.7109375" style="0" customWidth="1"/>
    <col min="9" max="9" width="11.57421875" style="0" customWidth="1"/>
    <col min="10" max="10" width="18.28125" style="0" customWidth="1"/>
    <col min="11" max="11" width="15.7109375" style="0" customWidth="1"/>
  </cols>
  <sheetData>
    <row r="1" spans="1:2" ht="12.75">
      <c r="A1" s="3"/>
      <c r="B1" s="3"/>
    </row>
    <row r="2" spans="1:11" ht="12.75">
      <c r="A2" s="3"/>
      <c r="B2" s="3"/>
      <c r="K2" t="s">
        <v>135</v>
      </c>
    </row>
    <row r="3" spans="1:11" ht="12.75">
      <c r="A3" s="3"/>
      <c r="B3" s="3"/>
      <c r="H3" s="46"/>
      <c r="I3" s="46"/>
      <c r="J3" s="46" t="s">
        <v>136</v>
      </c>
      <c r="K3" s="46"/>
    </row>
    <row r="4" spans="1:11" ht="16.5" customHeight="1">
      <c r="A4" s="3"/>
      <c r="B4" s="24"/>
      <c r="G4" s="39"/>
      <c r="H4" s="46" t="s">
        <v>153</v>
      </c>
      <c r="I4" s="46"/>
      <c r="J4" s="46"/>
      <c r="K4" s="46"/>
    </row>
    <row r="5" spans="1:11" ht="15">
      <c r="A5" s="3"/>
      <c r="B5" s="24"/>
      <c r="H5" s="46"/>
      <c r="I5" s="46"/>
      <c r="J5" s="46" t="s">
        <v>154</v>
      </c>
      <c r="K5" s="46"/>
    </row>
    <row r="6" spans="1:11" ht="42.75" customHeight="1">
      <c r="A6" s="57" t="s">
        <v>195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3"/>
      <c r="B7" s="25"/>
      <c r="F7" s="38"/>
      <c r="K7" s="24" t="s">
        <v>53</v>
      </c>
    </row>
    <row r="8" spans="1:11" ht="45" customHeight="1">
      <c r="A8" s="65" t="s">
        <v>54</v>
      </c>
      <c r="B8" s="65" t="s">
        <v>55</v>
      </c>
      <c r="C8" s="65" t="s">
        <v>158</v>
      </c>
      <c r="D8" s="65"/>
      <c r="E8" s="65"/>
      <c r="F8" s="65" t="s">
        <v>7</v>
      </c>
      <c r="G8" s="65"/>
      <c r="H8" s="65"/>
      <c r="I8" s="65" t="s">
        <v>159</v>
      </c>
      <c r="J8" s="65"/>
      <c r="K8" s="65"/>
    </row>
    <row r="9" spans="1:11" ht="131.25" customHeight="1">
      <c r="A9" s="65"/>
      <c r="B9" s="65"/>
      <c r="C9" s="28" t="s">
        <v>137</v>
      </c>
      <c r="D9" s="28" t="s">
        <v>138</v>
      </c>
      <c r="E9" s="28" t="s">
        <v>139</v>
      </c>
      <c r="F9" s="28" t="s">
        <v>140</v>
      </c>
      <c r="G9" s="28" t="s">
        <v>141</v>
      </c>
      <c r="H9" s="28" t="s">
        <v>139</v>
      </c>
      <c r="I9" s="28" t="s">
        <v>140</v>
      </c>
      <c r="J9" s="28" t="s">
        <v>142</v>
      </c>
      <c r="K9" s="28" t="s">
        <v>139</v>
      </c>
    </row>
    <row r="10" spans="1:1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 t="s">
        <v>230</v>
      </c>
      <c r="K10" s="26">
        <v>11</v>
      </c>
    </row>
    <row r="11" spans="1:11" ht="58.5" customHeight="1">
      <c r="A11" s="29" t="s">
        <v>61</v>
      </c>
      <c r="B11" s="8" t="s">
        <v>219</v>
      </c>
      <c r="C11" s="26" t="s">
        <v>147</v>
      </c>
      <c r="D11" s="26" t="s">
        <v>65</v>
      </c>
      <c r="E11" s="45">
        <f>SUM(E12:E17)</f>
        <v>9122.18664</v>
      </c>
      <c r="F11" s="26" t="s">
        <v>148</v>
      </c>
      <c r="G11" s="26" t="s">
        <v>65</v>
      </c>
      <c r="H11" s="45">
        <f>SUM(H12:H19)</f>
        <v>10120.83</v>
      </c>
      <c r="I11" s="26" t="s">
        <v>149</v>
      </c>
      <c r="J11" s="26" t="s">
        <v>65</v>
      </c>
      <c r="K11" s="45">
        <f>SUM(K12:K19)</f>
        <v>10472.35</v>
      </c>
    </row>
    <row r="12" spans="1:11" ht="15.75" customHeight="1">
      <c r="A12" s="61" t="s">
        <v>1</v>
      </c>
      <c r="B12" s="62" t="s">
        <v>62</v>
      </c>
      <c r="C12" s="34">
        <v>831.71</v>
      </c>
      <c r="D12" s="35" t="s">
        <v>161</v>
      </c>
      <c r="E12" s="58">
        <v>3975.21096</v>
      </c>
      <c r="F12" s="34">
        <v>91.05</v>
      </c>
      <c r="G12" s="35" t="s">
        <v>161</v>
      </c>
      <c r="H12" s="34">
        <v>435.18</v>
      </c>
      <c r="I12" s="34">
        <v>94.49</v>
      </c>
      <c r="J12" s="35" t="s">
        <v>220</v>
      </c>
      <c r="K12" s="34">
        <v>461.93</v>
      </c>
    </row>
    <row r="13" spans="1:11" ht="15.75" customHeight="1">
      <c r="A13" s="61"/>
      <c r="B13" s="63"/>
      <c r="C13" s="34">
        <v>194092.62</v>
      </c>
      <c r="D13" s="35" t="s">
        <v>162</v>
      </c>
      <c r="E13" s="58"/>
      <c r="F13" s="34"/>
      <c r="G13" s="35" t="s">
        <v>162</v>
      </c>
      <c r="H13" s="34"/>
      <c r="I13" s="34"/>
      <c r="J13" s="35" t="s">
        <v>221</v>
      </c>
      <c r="K13" s="34"/>
    </row>
    <row r="14" spans="1:11" ht="15.75" customHeight="1">
      <c r="A14" s="61"/>
      <c r="B14" s="63"/>
      <c r="C14" s="34">
        <v>5711.51</v>
      </c>
      <c r="D14" s="35" t="s">
        <v>163</v>
      </c>
      <c r="E14" s="58"/>
      <c r="F14" s="34">
        <v>5711.51</v>
      </c>
      <c r="G14" s="35" t="s">
        <v>163</v>
      </c>
      <c r="H14" s="34">
        <v>3975.21</v>
      </c>
      <c r="I14" s="34">
        <v>5910.46</v>
      </c>
      <c r="J14" s="35" t="s">
        <v>222</v>
      </c>
      <c r="K14" s="34">
        <v>4172.78</v>
      </c>
    </row>
    <row r="15" spans="1:11" ht="15.75" customHeight="1">
      <c r="A15" s="61"/>
      <c r="B15" s="64"/>
      <c r="C15" s="34">
        <v>0</v>
      </c>
      <c r="D15" s="35" t="s">
        <v>169</v>
      </c>
      <c r="E15" s="58"/>
      <c r="F15" s="40"/>
      <c r="G15" s="35" t="s">
        <v>169</v>
      </c>
      <c r="H15" s="34"/>
      <c r="I15" s="40"/>
      <c r="J15" s="35" t="s">
        <v>169</v>
      </c>
      <c r="K15" s="34"/>
    </row>
    <row r="16" spans="1:11" ht="16.5" customHeight="1">
      <c r="A16" s="61" t="s">
        <v>2</v>
      </c>
      <c r="B16" s="62" t="s">
        <v>63</v>
      </c>
      <c r="C16" s="34">
        <v>1076.86</v>
      </c>
      <c r="D16" s="35" t="s">
        <v>161</v>
      </c>
      <c r="E16" s="59">
        <v>5146.97568</v>
      </c>
      <c r="F16" s="34">
        <v>117.89</v>
      </c>
      <c r="G16" s="35" t="s">
        <v>161</v>
      </c>
      <c r="H16" s="34">
        <v>563.46</v>
      </c>
      <c r="I16" s="34">
        <v>119.02</v>
      </c>
      <c r="J16" s="35" t="s">
        <v>220</v>
      </c>
      <c r="K16" s="34">
        <v>581.85</v>
      </c>
    </row>
    <row r="17" spans="1:11" ht="15.75" customHeight="1">
      <c r="A17" s="61"/>
      <c r="B17" s="63"/>
      <c r="C17" s="34">
        <v>251304.9</v>
      </c>
      <c r="D17" s="35" t="s">
        <v>162</v>
      </c>
      <c r="E17" s="59"/>
      <c r="F17" s="34"/>
      <c r="G17" s="35" t="s">
        <v>162</v>
      </c>
      <c r="H17" s="34"/>
      <c r="I17" s="34"/>
      <c r="J17" s="35" t="s">
        <v>221</v>
      </c>
      <c r="K17" s="34"/>
    </row>
    <row r="18" spans="1:11" ht="15.75" customHeight="1">
      <c r="A18" s="61"/>
      <c r="B18" s="63"/>
      <c r="C18" s="34">
        <v>7395.08</v>
      </c>
      <c r="D18" s="35" t="s">
        <v>163</v>
      </c>
      <c r="E18" s="59"/>
      <c r="F18" s="34">
        <v>7395.08</v>
      </c>
      <c r="G18" s="35" t="s">
        <v>163</v>
      </c>
      <c r="H18" s="34">
        <v>5146.98</v>
      </c>
      <c r="I18" s="34">
        <v>7444.46</v>
      </c>
      <c r="J18" s="35" t="s">
        <v>222</v>
      </c>
      <c r="K18" s="34">
        <v>5255.79</v>
      </c>
    </row>
    <row r="19" spans="1:11" ht="15.75" customHeight="1">
      <c r="A19" s="61"/>
      <c r="B19" s="64"/>
      <c r="C19" s="34">
        <v>0</v>
      </c>
      <c r="D19" s="35" t="s">
        <v>169</v>
      </c>
      <c r="E19" s="60"/>
      <c r="F19" s="40"/>
      <c r="G19" s="35" t="s">
        <v>169</v>
      </c>
      <c r="H19" s="34"/>
      <c r="I19" s="40"/>
      <c r="J19" s="35" t="s">
        <v>169</v>
      </c>
      <c r="K19" s="34"/>
    </row>
    <row r="20" spans="1:11" ht="68.25" customHeight="1">
      <c r="A20" s="29" t="s">
        <v>64</v>
      </c>
      <c r="B20" s="8" t="s">
        <v>146</v>
      </c>
      <c r="C20" s="26" t="s">
        <v>147</v>
      </c>
      <c r="D20" s="29" t="s">
        <v>65</v>
      </c>
      <c r="E20" s="45">
        <f>SUM(E21:E67)</f>
        <v>8083.895280000002</v>
      </c>
      <c r="F20" s="26" t="s">
        <v>148</v>
      </c>
      <c r="G20" s="29" t="s">
        <v>65</v>
      </c>
      <c r="H20" s="45">
        <f>SUM(H21:H67)</f>
        <v>18974.399999999998</v>
      </c>
      <c r="I20" s="26" t="s">
        <v>149</v>
      </c>
      <c r="J20" s="29" t="s">
        <v>65</v>
      </c>
      <c r="K20" s="45">
        <f>SUM(K21+K67+K77)</f>
        <v>29094.869999999995</v>
      </c>
    </row>
    <row r="21" spans="1:11" ht="15.75" customHeight="1">
      <c r="A21" s="26" t="s">
        <v>66</v>
      </c>
      <c r="B21" s="28" t="s">
        <v>67</v>
      </c>
      <c r="C21" s="29" t="s">
        <v>5</v>
      </c>
      <c r="D21" s="29" t="s">
        <v>5</v>
      </c>
      <c r="E21" s="29" t="s">
        <v>5</v>
      </c>
      <c r="F21" s="29" t="s">
        <v>5</v>
      </c>
      <c r="G21" s="29" t="s">
        <v>5</v>
      </c>
      <c r="H21" s="29" t="s">
        <v>5</v>
      </c>
      <c r="I21" s="29" t="s">
        <v>5</v>
      </c>
      <c r="J21" s="29" t="s">
        <v>5</v>
      </c>
      <c r="K21" s="45">
        <f>SUM(K22:K65)</f>
        <v>19398.23</v>
      </c>
    </row>
    <row r="22" spans="1:11" ht="15.75" customHeight="1">
      <c r="A22" s="42" t="s">
        <v>42</v>
      </c>
      <c r="B22" s="28" t="s">
        <v>155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.75" customHeight="1">
      <c r="A23" s="26" t="s">
        <v>156</v>
      </c>
      <c r="B23" s="28" t="s">
        <v>95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6.5" customHeight="1">
      <c r="A24" s="26" t="s">
        <v>157</v>
      </c>
      <c r="B24" s="28" t="s">
        <v>97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>
      <c r="A25" s="66" t="s">
        <v>164</v>
      </c>
      <c r="B25" s="62" t="s">
        <v>166</v>
      </c>
      <c r="C25" s="34">
        <v>549.8</v>
      </c>
      <c r="D25" s="35" t="s">
        <v>167</v>
      </c>
      <c r="E25" s="59">
        <v>1506.33358</v>
      </c>
      <c r="F25" s="34"/>
      <c r="G25" s="35" t="s">
        <v>167</v>
      </c>
      <c r="I25" s="34"/>
      <c r="J25" s="35" t="s">
        <v>167</v>
      </c>
      <c r="K25" s="10"/>
    </row>
    <row r="26" spans="1:11" ht="15">
      <c r="A26" s="67"/>
      <c r="B26" s="63"/>
      <c r="C26" s="34">
        <v>163093.72</v>
      </c>
      <c r="D26" s="35" t="s">
        <v>165</v>
      </c>
      <c r="E26" s="59"/>
      <c r="F26" s="34"/>
      <c r="G26" s="35" t="s">
        <v>165</v>
      </c>
      <c r="H26" s="41"/>
      <c r="I26" s="34"/>
      <c r="J26" s="35" t="s">
        <v>165</v>
      </c>
      <c r="K26" s="41"/>
    </row>
    <row r="27" spans="1:11" ht="15">
      <c r="A27" s="67"/>
      <c r="B27" s="63"/>
      <c r="C27" s="34">
        <v>4219.42</v>
      </c>
      <c r="D27" s="35" t="s">
        <v>168</v>
      </c>
      <c r="E27" s="59"/>
      <c r="F27" s="40"/>
      <c r="G27" s="35" t="s">
        <v>168</v>
      </c>
      <c r="H27" s="41"/>
      <c r="I27" s="40"/>
      <c r="J27" s="35" t="s">
        <v>168</v>
      </c>
      <c r="K27" s="41"/>
    </row>
    <row r="28" spans="1:11" ht="15">
      <c r="A28" s="68"/>
      <c r="B28" s="64"/>
      <c r="C28" s="34">
        <v>0</v>
      </c>
      <c r="D28" s="35" t="s">
        <v>169</v>
      </c>
      <c r="E28" s="60"/>
      <c r="F28" s="40"/>
      <c r="G28" s="35" t="s">
        <v>169</v>
      </c>
      <c r="H28" s="41"/>
      <c r="I28" s="40"/>
      <c r="J28" s="35" t="s">
        <v>169</v>
      </c>
      <c r="K28" s="41"/>
    </row>
    <row r="29" spans="1:11" ht="15.75" customHeight="1">
      <c r="A29" s="66" t="s">
        <v>164</v>
      </c>
      <c r="B29" s="62" t="s">
        <v>170</v>
      </c>
      <c r="C29" s="34">
        <v>5055.29</v>
      </c>
      <c r="D29" s="35" t="s">
        <v>172</v>
      </c>
      <c r="E29" s="59">
        <v>376.619</v>
      </c>
      <c r="F29" s="34">
        <v>6370.43</v>
      </c>
      <c r="G29" s="35" t="s">
        <v>172</v>
      </c>
      <c r="H29" s="34">
        <v>474.59</v>
      </c>
      <c r="I29" s="34">
        <v>6480.1</v>
      </c>
      <c r="J29" s="35" t="s">
        <v>172</v>
      </c>
      <c r="K29" s="34">
        <v>482.77</v>
      </c>
    </row>
    <row r="30" spans="1:11" ht="12.75">
      <c r="A30" s="67"/>
      <c r="B30" s="63"/>
      <c r="C30" s="34">
        <v>278770.54</v>
      </c>
      <c r="D30" s="35" t="s">
        <v>173</v>
      </c>
      <c r="E30" s="59"/>
      <c r="F30" s="34">
        <v>1191091.36</v>
      </c>
      <c r="G30" s="35" t="s">
        <v>173</v>
      </c>
      <c r="H30" s="34">
        <v>1609.16</v>
      </c>
      <c r="I30" s="34">
        <v>1256070.76</v>
      </c>
      <c r="J30" s="35" t="s">
        <v>173</v>
      </c>
      <c r="K30" s="34">
        <v>1696.95</v>
      </c>
    </row>
    <row r="31" spans="1:11" ht="15">
      <c r="A31" s="67"/>
      <c r="B31" s="63"/>
      <c r="C31" s="34">
        <v>22154.06</v>
      </c>
      <c r="D31" s="35" t="s">
        <v>171</v>
      </c>
      <c r="E31" s="59"/>
      <c r="F31" s="40"/>
      <c r="G31" s="35" t="s">
        <v>171</v>
      </c>
      <c r="H31" s="34"/>
      <c r="I31" s="40"/>
      <c r="J31" s="35" t="s">
        <v>171</v>
      </c>
      <c r="K31" s="34"/>
    </row>
    <row r="32" spans="1:11" ht="15">
      <c r="A32" s="68"/>
      <c r="B32" s="64"/>
      <c r="C32" s="34">
        <v>0</v>
      </c>
      <c r="D32" s="35" t="s">
        <v>169</v>
      </c>
      <c r="E32" s="60"/>
      <c r="F32" s="40"/>
      <c r="G32" s="35" t="s">
        <v>169</v>
      </c>
      <c r="H32" s="34"/>
      <c r="I32" s="40"/>
      <c r="J32" s="35" t="s">
        <v>169</v>
      </c>
      <c r="K32" s="34"/>
    </row>
    <row r="33" spans="1:11" ht="14.25" customHeight="1">
      <c r="A33" s="66" t="s">
        <v>164</v>
      </c>
      <c r="B33" s="62" t="s">
        <v>177</v>
      </c>
      <c r="C33" s="34">
        <v>8067.26</v>
      </c>
      <c r="D33" s="35" t="s">
        <v>174</v>
      </c>
      <c r="E33" s="59">
        <v>141.177</v>
      </c>
      <c r="F33" s="34">
        <v>6370.43</v>
      </c>
      <c r="G33" s="35" t="s">
        <v>174</v>
      </c>
      <c r="H33" s="34">
        <v>111.48</v>
      </c>
      <c r="I33" s="34">
        <v>6480.1</v>
      </c>
      <c r="J33" s="35" t="s">
        <v>174</v>
      </c>
      <c r="K33" s="34">
        <v>113.4</v>
      </c>
    </row>
    <row r="34" spans="1:11" ht="12.75">
      <c r="A34" s="67"/>
      <c r="B34" s="63"/>
      <c r="C34" s="34">
        <v>695453.2</v>
      </c>
      <c r="D34" s="35" t="s">
        <v>175</v>
      </c>
      <c r="E34" s="59"/>
      <c r="F34" s="34">
        <v>1191091.36</v>
      </c>
      <c r="G34" s="35" t="s">
        <v>175</v>
      </c>
      <c r="H34" s="34">
        <v>241.79</v>
      </c>
      <c r="I34" s="34">
        <v>1256070.76</v>
      </c>
      <c r="J34" s="35" t="s">
        <v>175</v>
      </c>
      <c r="K34" s="34">
        <v>254.98</v>
      </c>
    </row>
    <row r="35" spans="1:11" ht="15">
      <c r="A35" s="67"/>
      <c r="B35" s="63"/>
      <c r="C35" s="34">
        <v>70588.5</v>
      </c>
      <c r="D35" s="35" t="s">
        <v>176</v>
      </c>
      <c r="E35" s="59"/>
      <c r="F35" s="40"/>
      <c r="G35" s="35" t="s">
        <v>176</v>
      </c>
      <c r="H35" s="34"/>
      <c r="I35" s="40"/>
      <c r="J35" s="35" t="s">
        <v>176</v>
      </c>
      <c r="K35" s="34"/>
    </row>
    <row r="36" spans="1:11" ht="15">
      <c r="A36" s="68"/>
      <c r="B36" s="64"/>
      <c r="C36" s="34">
        <v>0</v>
      </c>
      <c r="D36" s="35" t="s">
        <v>169</v>
      </c>
      <c r="E36" s="60"/>
      <c r="F36" s="40"/>
      <c r="G36" s="35" t="s">
        <v>169</v>
      </c>
      <c r="H36" s="34"/>
      <c r="I36" s="40"/>
      <c r="J36" s="35" t="s">
        <v>169</v>
      </c>
      <c r="K36" s="34"/>
    </row>
    <row r="37" spans="1:11" ht="15.75" customHeight="1">
      <c r="A37" s="66" t="s">
        <v>164</v>
      </c>
      <c r="B37" s="62" t="s">
        <v>178</v>
      </c>
      <c r="C37" s="34">
        <v>7581.15</v>
      </c>
      <c r="D37" s="35" t="s">
        <v>181</v>
      </c>
      <c r="E37" s="59">
        <v>2316.041</v>
      </c>
      <c r="F37" s="34">
        <v>6370.43</v>
      </c>
      <c r="G37" s="35" t="s">
        <v>181</v>
      </c>
      <c r="H37" s="34">
        <v>1946.17</v>
      </c>
      <c r="I37" s="34">
        <v>6480.1</v>
      </c>
      <c r="J37" s="35" t="s">
        <v>181</v>
      </c>
      <c r="K37" s="34">
        <v>1979.67</v>
      </c>
    </row>
    <row r="38" spans="1:11" ht="12.75">
      <c r="A38" s="67"/>
      <c r="B38" s="63"/>
      <c r="C38" s="34">
        <v>470548.76</v>
      </c>
      <c r="D38" s="35" t="s">
        <v>180</v>
      </c>
      <c r="E38" s="59"/>
      <c r="F38" s="34">
        <v>1191091.36</v>
      </c>
      <c r="G38" s="35" t="s">
        <v>180</v>
      </c>
      <c r="H38" s="34">
        <v>5862.55</v>
      </c>
      <c r="I38" s="34">
        <v>1256070.76</v>
      </c>
      <c r="J38" s="35" t="s">
        <v>180</v>
      </c>
      <c r="K38" s="34">
        <v>6182.38</v>
      </c>
    </row>
    <row r="39" spans="1:11" ht="15">
      <c r="A39" s="67"/>
      <c r="B39" s="63"/>
      <c r="C39" s="34">
        <v>57901.03</v>
      </c>
      <c r="D39" s="35" t="s">
        <v>179</v>
      </c>
      <c r="E39" s="59"/>
      <c r="F39" s="40"/>
      <c r="G39" s="35" t="s">
        <v>179</v>
      </c>
      <c r="H39" s="34"/>
      <c r="I39" s="40"/>
      <c r="J39" s="35" t="s">
        <v>179</v>
      </c>
      <c r="K39" s="34"/>
    </row>
    <row r="40" spans="1:11" ht="15">
      <c r="A40" s="68"/>
      <c r="B40" s="64"/>
      <c r="C40" s="34">
        <v>0</v>
      </c>
      <c r="D40" s="35" t="s">
        <v>169</v>
      </c>
      <c r="E40" s="60"/>
      <c r="F40" s="40"/>
      <c r="G40" s="35" t="s">
        <v>169</v>
      </c>
      <c r="H40" s="34"/>
      <c r="I40" s="40"/>
      <c r="J40" s="35" t="s">
        <v>169</v>
      </c>
      <c r="K40" s="34"/>
    </row>
    <row r="41" spans="1:11" ht="16.5" customHeight="1">
      <c r="A41" s="66" t="s">
        <v>164</v>
      </c>
      <c r="B41" s="62" t="s">
        <v>182</v>
      </c>
      <c r="C41" s="34">
        <v>8135.58</v>
      </c>
      <c r="D41" s="35" t="s">
        <v>184</v>
      </c>
      <c r="E41" s="59">
        <v>1582.3697</v>
      </c>
      <c r="F41" s="34">
        <v>6370.43</v>
      </c>
      <c r="G41" s="35" t="s">
        <v>184</v>
      </c>
      <c r="H41" s="34">
        <v>1239.05</v>
      </c>
      <c r="I41" s="34">
        <v>6480.1</v>
      </c>
      <c r="J41" s="35" t="s">
        <v>184</v>
      </c>
      <c r="K41" s="34">
        <v>1260.38</v>
      </c>
    </row>
    <row r="42" spans="1:11" ht="12.75">
      <c r="A42" s="67"/>
      <c r="B42" s="63"/>
      <c r="C42" s="34">
        <v>483905.11</v>
      </c>
      <c r="D42" s="35" t="s">
        <v>185</v>
      </c>
      <c r="E42" s="59"/>
      <c r="F42" s="34">
        <v>1191091.36</v>
      </c>
      <c r="G42" s="35" t="s">
        <v>185</v>
      </c>
      <c r="H42" s="34">
        <v>3894.87</v>
      </c>
      <c r="I42" s="34">
        <v>1256070.76</v>
      </c>
      <c r="J42" s="35" t="s">
        <v>185</v>
      </c>
      <c r="K42" s="34">
        <v>4107.35</v>
      </c>
    </row>
    <row r="43" spans="1:11" ht="15">
      <c r="A43" s="67"/>
      <c r="B43" s="63"/>
      <c r="C43" s="34">
        <v>79118.48</v>
      </c>
      <c r="D43" s="35" t="s">
        <v>183</v>
      </c>
      <c r="E43" s="59"/>
      <c r="F43" s="40"/>
      <c r="G43" s="35" t="s">
        <v>183</v>
      </c>
      <c r="H43" s="34"/>
      <c r="I43" s="40"/>
      <c r="J43" s="35" t="s">
        <v>183</v>
      </c>
      <c r="K43" s="34"/>
    </row>
    <row r="44" spans="1:11" ht="15">
      <c r="A44" s="68"/>
      <c r="B44" s="64"/>
      <c r="C44" s="34">
        <v>0</v>
      </c>
      <c r="D44" s="35" t="s">
        <v>169</v>
      </c>
      <c r="E44" s="60"/>
      <c r="F44" s="40"/>
      <c r="G44" s="35" t="s">
        <v>169</v>
      </c>
      <c r="H44" s="34"/>
      <c r="I44" s="40"/>
      <c r="J44" s="35" t="s">
        <v>169</v>
      </c>
      <c r="K44" s="34"/>
    </row>
    <row r="45" spans="1:11" ht="16.5" customHeight="1">
      <c r="A45" s="66" t="s">
        <v>164</v>
      </c>
      <c r="B45" s="62" t="s">
        <v>186</v>
      </c>
      <c r="C45" s="34">
        <v>8591.23</v>
      </c>
      <c r="D45" s="35" t="s">
        <v>187</v>
      </c>
      <c r="E45" s="59">
        <v>515.474</v>
      </c>
      <c r="F45" s="34">
        <v>7386.98</v>
      </c>
      <c r="G45" s="35" t="s">
        <v>187</v>
      </c>
      <c r="H45" s="34">
        <v>443.22</v>
      </c>
      <c r="I45" s="34">
        <v>7511.37</v>
      </c>
      <c r="J45" s="35" t="s">
        <v>187</v>
      </c>
      <c r="K45" s="34">
        <v>450.68</v>
      </c>
    </row>
    <row r="46" spans="1:11" ht="12.75">
      <c r="A46" s="67"/>
      <c r="B46" s="63"/>
      <c r="C46" s="34">
        <v>2250978.16</v>
      </c>
      <c r="D46" s="35" t="s">
        <v>188</v>
      </c>
      <c r="E46" s="59"/>
      <c r="F46" s="34">
        <v>1633176.05</v>
      </c>
      <c r="G46" s="35" t="s">
        <v>188</v>
      </c>
      <c r="H46" s="34">
        <v>373.99</v>
      </c>
      <c r="I46" s="34">
        <v>1700021.54</v>
      </c>
      <c r="J46" s="35" t="s">
        <v>188</v>
      </c>
      <c r="K46" s="34">
        <v>389.3</v>
      </c>
    </row>
    <row r="47" spans="1:11" ht="15">
      <c r="A47" s="67"/>
      <c r="B47" s="63"/>
      <c r="C47" s="34">
        <v>128868.5</v>
      </c>
      <c r="D47" s="35" t="s">
        <v>189</v>
      </c>
      <c r="E47" s="59"/>
      <c r="F47" s="40"/>
      <c r="G47" s="35" t="s">
        <v>189</v>
      </c>
      <c r="H47" s="34"/>
      <c r="I47" s="40"/>
      <c r="J47" s="35" t="s">
        <v>189</v>
      </c>
      <c r="K47" s="34"/>
    </row>
    <row r="48" spans="1:11" ht="15">
      <c r="A48" s="68"/>
      <c r="B48" s="64"/>
      <c r="C48" s="34">
        <v>0</v>
      </c>
      <c r="D48" s="35" t="s">
        <v>169</v>
      </c>
      <c r="E48" s="60"/>
      <c r="F48" s="40"/>
      <c r="G48" s="35" t="s">
        <v>169</v>
      </c>
      <c r="H48" s="34"/>
      <c r="I48" s="40"/>
      <c r="J48" s="35" t="s">
        <v>169</v>
      </c>
      <c r="K48" s="34"/>
    </row>
    <row r="49" spans="1:11" ht="15" customHeight="1">
      <c r="A49" s="66" t="s">
        <v>190</v>
      </c>
      <c r="B49" s="62" t="s">
        <v>191</v>
      </c>
      <c r="C49" s="34">
        <v>13947.48</v>
      </c>
      <c r="D49" s="35" t="s">
        <v>192</v>
      </c>
      <c r="E49" s="59">
        <v>613.689</v>
      </c>
      <c r="F49" s="34">
        <v>6370.43</v>
      </c>
      <c r="G49" s="35" t="s">
        <v>192</v>
      </c>
      <c r="H49" s="34">
        <v>280.29</v>
      </c>
      <c r="I49" s="34">
        <v>6480.1</v>
      </c>
      <c r="J49" s="35" t="s">
        <v>192</v>
      </c>
      <c r="K49" s="34">
        <v>285.12</v>
      </c>
    </row>
    <row r="50" spans="1:11" ht="12.75">
      <c r="A50" s="67"/>
      <c r="B50" s="63"/>
      <c r="C50" s="34">
        <v>610028.83</v>
      </c>
      <c r="D50" s="35" t="s">
        <v>193</v>
      </c>
      <c r="E50" s="59"/>
      <c r="F50" s="34">
        <v>1191091.36</v>
      </c>
      <c r="G50" s="35" t="s">
        <v>193</v>
      </c>
      <c r="H50" s="34">
        <v>1198.24</v>
      </c>
      <c r="I50" s="34">
        <v>1256070.76</v>
      </c>
      <c r="J50" s="35" t="s">
        <v>193</v>
      </c>
      <c r="K50" s="34">
        <v>1263.61</v>
      </c>
    </row>
    <row r="51" spans="1:11" ht="15">
      <c r="A51" s="67"/>
      <c r="B51" s="63"/>
      <c r="C51" s="34">
        <v>204563</v>
      </c>
      <c r="D51" s="35" t="s">
        <v>194</v>
      </c>
      <c r="E51" s="59"/>
      <c r="F51" s="40"/>
      <c r="G51" s="35" t="s">
        <v>194</v>
      </c>
      <c r="H51" s="34"/>
      <c r="I51" s="40"/>
      <c r="J51" s="35" t="s">
        <v>194</v>
      </c>
      <c r="K51" s="34"/>
    </row>
    <row r="52" spans="1:11" ht="15">
      <c r="A52" s="68"/>
      <c r="B52" s="64"/>
      <c r="C52" s="34">
        <v>0</v>
      </c>
      <c r="D52" s="35" t="s">
        <v>169</v>
      </c>
      <c r="E52" s="60"/>
      <c r="F52" s="40"/>
      <c r="G52" s="35" t="s">
        <v>169</v>
      </c>
      <c r="H52" s="34"/>
      <c r="I52" s="40"/>
      <c r="J52" s="35" t="s">
        <v>169</v>
      </c>
      <c r="K52" s="34"/>
    </row>
    <row r="53" spans="1:11" ht="15.75" customHeight="1">
      <c r="A53" s="26" t="s">
        <v>68</v>
      </c>
      <c r="B53" s="28" t="s">
        <v>69</v>
      </c>
      <c r="C53" s="41"/>
      <c r="D53" s="40"/>
      <c r="E53" s="40"/>
      <c r="F53" s="41"/>
      <c r="G53" s="40"/>
      <c r="H53" s="34"/>
      <c r="I53" s="41"/>
      <c r="J53" s="40"/>
      <c r="K53" s="34"/>
    </row>
    <row r="54" spans="1:11" ht="17.25" customHeight="1">
      <c r="A54" s="26" t="s">
        <v>123</v>
      </c>
      <c r="B54" s="28" t="s">
        <v>196</v>
      </c>
      <c r="C54" s="40"/>
      <c r="D54" s="40"/>
      <c r="E54" s="40"/>
      <c r="F54" s="40"/>
      <c r="G54" s="40"/>
      <c r="H54" s="34"/>
      <c r="I54" s="40"/>
      <c r="J54" s="40"/>
      <c r="K54" s="34"/>
    </row>
    <row r="55" spans="1:11" ht="15.75" customHeight="1">
      <c r="A55" s="26" t="s">
        <v>197</v>
      </c>
      <c r="B55" s="28" t="s">
        <v>103</v>
      </c>
      <c r="C55" s="40"/>
      <c r="D55" s="40"/>
      <c r="E55" s="40"/>
      <c r="F55" s="40"/>
      <c r="G55" s="40"/>
      <c r="H55" s="34"/>
      <c r="I55" s="40"/>
      <c r="J55" s="40"/>
      <c r="K55" s="34"/>
    </row>
    <row r="56" spans="1:11" ht="15" customHeight="1">
      <c r="A56" s="26" t="s">
        <v>198</v>
      </c>
      <c r="B56" s="28" t="s">
        <v>204</v>
      </c>
      <c r="C56" s="40"/>
      <c r="D56" s="40"/>
      <c r="E56" s="40"/>
      <c r="F56" s="40"/>
      <c r="G56" s="40"/>
      <c r="H56" s="34"/>
      <c r="I56" s="40"/>
      <c r="J56" s="40"/>
      <c r="K56" s="34"/>
    </row>
    <row r="57" spans="1:11" ht="15.75" customHeight="1">
      <c r="A57" s="66" t="s">
        <v>199</v>
      </c>
      <c r="B57" s="62" t="s">
        <v>200</v>
      </c>
      <c r="C57" s="34">
        <v>3012.23</v>
      </c>
      <c r="D57" s="35" t="s">
        <v>201</v>
      </c>
      <c r="E57" s="59">
        <v>90.367</v>
      </c>
      <c r="F57" s="34">
        <v>7550.22</v>
      </c>
      <c r="G57" s="35" t="s">
        <v>201</v>
      </c>
      <c r="H57" s="34">
        <v>226.51</v>
      </c>
      <c r="I57" s="34">
        <v>7719.68</v>
      </c>
      <c r="J57" s="35" t="s">
        <v>201</v>
      </c>
      <c r="K57" s="34">
        <v>231.59</v>
      </c>
    </row>
    <row r="58" spans="1:11" ht="15" customHeight="1">
      <c r="A58" s="67"/>
      <c r="B58" s="63"/>
      <c r="C58" s="34" t="s">
        <v>203</v>
      </c>
      <c r="D58" s="35" t="s">
        <v>202</v>
      </c>
      <c r="E58" s="59"/>
      <c r="F58" s="34">
        <v>1864611.27</v>
      </c>
      <c r="G58" s="35" t="s">
        <v>202</v>
      </c>
      <c r="H58" s="34">
        <v>399.03</v>
      </c>
      <c r="I58" s="34">
        <v>1948236.9</v>
      </c>
      <c r="J58" s="35" t="s">
        <v>202</v>
      </c>
      <c r="K58" s="34">
        <v>416.92</v>
      </c>
    </row>
    <row r="59" spans="1:11" ht="15" customHeight="1">
      <c r="A59" s="67"/>
      <c r="B59" s="63"/>
      <c r="C59" s="34">
        <v>45183.5</v>
      </c>
      <c r="D59" s="35" t="s">
        <v>176</v>
      </c>
      <c r="E59" s="59"/>
      <c r="F59" s="40"/>
      <c r="G59" s="35" t="s">
        <v>176</v>
      </c>
      <c r="H59" s="34"/>
      <c r="I59" s="40"/>
      <c r="J59" s="35" t="s">
        <v>176</v>
      </c>
      <c r="K59" s="34"/>
    </row>
    <row r="60" spans="1:11" ht="13.5" customHeight="1">
      <c r="A60" s="68"/>
      <c r="B60" s="64"/>
      <c r="C60" s="34">
        <v>0</v>
      </c>
      <c r="D60" s="35" t="s">
        <v>169</v>
      </c>
      <c r="E60" s="60"/>
      <c r="F60" s="40"/>
      <c r="G60" s="35" t="s">
        <v>169</v>
      </c>
      <c r="H60" s="34"/>
      <c r="I60" s="40"/>
      <c r="J60" s="35" t="s">
        <v>169</v>
      </c>
      <c r="K60" s="34"/>
    </row>
    <row r="61" spans="1:11" ht="16.5" customHeight="1">
      <c r="A61" s="26" t="s">
        <v>205</v>
      </c>
      <c r="B61" s="28" t="s">
        <v>105</v>
      </c>
      <c r="C61" s="41"/>
      <c r="D61" s="40"/>
      <c r="E61" s="40"/>
      <c r="F61" s="40"/>
      <c r="G61" s="40"/>
      <c r="H61" s="34"/>
      <c r="I61" s="40"/>
      <c r="J61" s="40"/>
      <c r="K61" s="34"/>
    </row>
    <row r="62" spans="1:11" ht="14.25" customHeight="1">
      <c r="A62" s="66" t="s">
        <v>207</v>
      </c>
      <c r="B62" s="62" t="s">
        <v>206</v>
      </c>
      <c r="C62" s="34">
        <v>2929</v>
      </c>
      <c r="D62" s="35" t="s">
        <v>208</v>
      </c>
      <c r="E62" s="59">
        <v>43.935</v>
      </c>
      <c r="F62" s="34">
        <v>10178.64</v>
      </c>
      <c r="G62" s="35" t="s">
        <v>208</v>
      </c>
      <c r="H62" s="34">
        <v>152.68</v>
      </c>
      <c r="I62" s="34">
        <v>10292.53</v>
      </c>
      <c r="J62" s="35" t="s">
        <v>208</v>
      </c>
      <c r="K62" s="34">
        <v>154.39</v>
      </c>
    </row>
    <row r="63" spans="1:11" ht="14.25" customHeight="1">
      <c r="A63" s="67"/>
      <c r="B63" s="63"/>
      <c r="C63" s="34">
        <v>878700</v>
      </c>
      <c r="D63" s="35" t="s">
        <v>209</v>
      </c>
      <c r="E63" s="59"/>
      <c r="F63" s="34">
        <v>2512259.55</v>
      </c>
      <c r="G63" s="35" t="s">
        <v>209</v>
      </c>
      <c r="H63" s="34">
        <v>125.61</v>
      </c>
      <c r="I63" s="34">
        <v>2574848.05</v>
      </c>
      <c r="J63" s="35" t="s">
        <v>209</v>
      </c>
      <c r="K63" s="34">
        <v>128.74</v>
      </c>
    </row>
    <row r="64" spans="1:11" ht="14.25" customHeight="1">
      <c r="A64" s="67"/>
      <c r="B64" s="63"/>
      <c r="C64" s="34">
        <v>43935</v>
      </c>
      <c r="D64" s="35" t="s">
        <v>210</v>
      </c>
      <c r="E64" s="59"/>
      <c r="F64" s="40"/>
      <c r="G64" s="35" t="s">
        <v>210</v>
      </c>
      <c r="H64" s="34"/>
      <c r="I64" s="40"/>
      <c r="J64" s="35" t="s">
        <v>210</v>
      </c>
      <c r="K64" s="34"/>
    </row>
    <row r="65" spans="1:11" ht="14.25" customHeight="1">
      <c r="A65" s="68"/>
      <c r="B65" s="64"/>
      <c r="C65" s="34">
        <v>0</v>
      </c>
      <c r="D65" s="35" t="s">
        <v>169</v>
      </c>
      <c r="E65" s="60"/>
      <c r="F65" s="40"/>
      <c r="G65" s="35" t="s">
        <v>169</v>
      </c>
      <c r="H65" s="41"/>
      <c r="I65" s="40"/>
      <c r="J65" s="35" t="s">
        <v>169</v>
      </c>
      <c r="K65" s="34"/>
    </row>
    <row r="66" spans="1:11" ht="14.25" customHeight="1">
      <c r="A66" s="26" t="s">
        <v>70</v>
      </c>
      <c r="B66" s="28" t="s">
        <v>71</v>
      </c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42" customHeight="1">
      <c r="A67" s="26" t="s">
        <v>72</v>
      </c>
      <c r="B67" s="28" t="s">
        <v>73</v>
      </c>
      <c r="C67" s="26" t="s">
        <v>147</v>
      </c>
      <c r="D67" s="29" t="s">
        <v>5</v>
      </c>
      <c r="E67" s="47">
        <f>SUM(E70:E75)</f>
        <v>897.89</v>
      </c>
      <c r="F67" s="26" t="s">
        <v>148</v>
      </c>
      <c r="G67" s="29" t="s">
        <v>5</v>
      </c>
      <c r="H67" s="47">
        <f>SUM(H70:H75)</f>
        <v>395.17</v>
      </c>
      <c r="I67" s="26" t="s">
        <v>149</v>
      </c>
      <c r="J67" s="29" t="s">
        <v>5</v>
      </c>
      <c r="K67" s="47">
        <f>SUM(K70:K75)</f>
        <v>415.92</v>
      </c>
    </row>
    <row r="68" spans="1:11" ht="39.75" customHeight="1">
      <c r="A68" s="26" t="s">
        <v>211</v>
      </c>
      <c r="B68" s="28" t="s">
        <v>74</v>
      </c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 customHeight="1">
      <c r="A69" s="26" t="s">
        <v>212</v>
      </c>
      <c r="B69" s="28" t="s">
        <v>124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4.25" customHeight="1">
      <c r="A70" s="66" t="s">
        <v>213</v>
      </c>
      <c r="B70" s="62" t="s">
        <v>214</v>
      </c>
      <c r="C70" s="34">
        <v>11078.4</v>
      </c>
      <c r="D70" s="35" t="s">
        <v>208</v>
      </c>
      <c r="E70" s="58">
        <v>166.176</v>
      </c>
      <c r="F70" s="34">
        <v>6586.37</v>
      </c>
      <c r="G70" s="35" t="s">
        <v>208</v>
      </c>
      <c r="H70" s="34">
        <v>98.79</v>
      </c>
      <c r="I70" s="34">
        <v>6931.95</v>
      </c>
      <c r="J70" s="35" t="s">
        <v>208</v>
      </c>
      <c r="K70" s="34">
        <v>103.98</v>
      </c>
    </row>
    <row r="71" spans="1:11" ht="14.25" customHeight="1">
      <c r="A71" s="68"/>
      <c r="B71" s="64"/>
      <c r="C71" s="34">
        <v>166176</v>
      </c>
      <c r="D71" s="35" t="s">
        <v>210</v>
      </c>
      <c r="E71" s="58"/>
      <c r="F71" s="40"/>
      <c r="G71" s="35" t="s">
        <v>210</v>
      </c>
      <c r="H71" s="34"/>
      <c r="I71" s="34"/>
      <c r="J71" s="35" t="s">
        <v>210</v>
      </c>
      <c r="K71" s="34"/>
    </row>
    <row r="72" spans="1:11" ht="15" customHeight="1">
      <c r="A72" s="66" t="s">
        <v>215</v>
      </c>
      <c r="B72" s="62" t="s">
        <v>216</v>
      </c>
      <c r="C72" s="34">
        <v>9731.57</v>
      </c>
      <c r="D72" s="35" t="s">
        <v>201</v>
      </c>
      <c r="E72" s="58">
        <v>291.947</v>
      </c>
      <c r="F72" s="34">
        <v>6586.37</v>
      </c>
      <c r="G72" s="35" t="s">
        <v>201</v>
      </c>
      <c r="H72" s="34">
        <v>197.59</v>
      </c>
      <c r="I72" s="34">
        <v>6931.95</v>
      </c>
      <c r="J72" s="35" t="s">
        <v>201</v>
      </c>
      <c r="K72" s="34">
        <v>207.96</v>
      </c>
    </row>
    <row r="73" spans="1:11" ht="15.75" customHeight="1">
      <c r="A73" s="68"/>
      <c r="B73" s="64"/>
      <c r="C73" s="34">
        <v>145973.5</v>
      </c>
      <c r="D73" s="35" t="s">
        <v>176</v>
      </c>
      <c r="E73" s="58"/>
      <c r="F73" s="40"/>
      <c r="G73" s="35" t="s">
        <v>176</v>
      </c>
      <c r="H73" s="34"/>
      <c r="I73" s="34"/>
      <c r="J73" s="35" t="s">
        <v>176</v>
      </c>
      <c r="K73" s="34"/>
    </row>
    <row r="74" spans="1:11" ht="14.25" customHeight="1">
      <c r="A74" s="66" t="s">
        <v>218</v>
      </c>
      <c r="B74" s="62" t="s">
        <v>217</v>
      </c>
      <c r="C74" s="34">
        <v>29317.8</v>
      </c>
      <c r="D74" s="35" t="s">
        <v>208</v>
      </c>
      <c r="E74" s="58">
        <v>439.767</v>
      </c>
      <c r="F74" s="34">
        <v>6586.37</v>
      </c>
      <c r="G74" s="35" t="s">
        <v>208</v>
      </c>
      <c r="H74" s="34">
        <v>98.79</v>
      </c>
      <c r="I74" s="34">
        <v>6931.95</v>
      </c>
      <c r="J74" s="35" t="s">
        <v>208</v>
      </c>
      <c r="K74" s="34">
        <v>103.98</v>
      </c>
    </row>
    <row r="75" spans="1:11" ht="14.25" customHeight="1">
      <c r="A75" s="68"/>
      <c r="B75" s="64"/>
      <c r="C75" s="34">
        <v>439767</v>
      </c>
      <c r="D75" s="35" t="s">
        <v>210</v>
      </c>
      <c r="E75" s="58"/>
      <c r="F75" s="40"/>
      <c r="G75" s="35" t="s">
        <v>210</v>
      </c>
      <c r="H75" s="34"/>
      <c r="I75" s="40"/>
      <c r="J75" s="35" t="s">
        <v>210</v>
      </c>
      <c r="K75" s="34"/>
    </row>
    <row r="76" spans="1:11" ht="28.5" customHeight="1">
      <c r="A76" s="26" t="s">
        <v>75</v>
      </c>
      <c r="B76" s="28" t="s">
        <v>76</v>
      </c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47.25" customHeight="1">
      <c r="A77" s="26" t="s">
        <v>77</v>
      </c>
      <c r="B77" s="28" t="s">
        <v>78</v>
      </c>
      <c r="C77" s="29" t="s">
        <v>65</v>
      </c>
      <c r="D77" s="29" t="s">
        <v>65</v>
      </c>
      <c r="E77" s="29" t="s">
        <v>65</v>
      </c>
      <c r="F77" s="29" t="s">
        <v>65</v>
      </c>
      <c r="G77" s="29" t="s">
        <v>65</v>
      </c>
      <c r="H77" s="29" t="s">
        <v>65</v>
      </c>
      <c r="I77" s="26" t="s">
        <v>149</v>
      </c>
      <c r="J77" s="29" t="s">
        <v>65</v>
      </c>
      <c r="K77" s="45">
        <f>SUM(K78:K80)</f>
        <v>9280.72</v>
      </c>
    </row>
    <row r="78" spans="1:11" ht="24" customHeight="1">
      <c r="A78" s="55" t="s">
        <v>271</v>
      </c>
      <c r="B78" s="35" t="s">
        <v>272</v>
      </c>
      <c r="C78" s="55" t="s">
        <v>65</v>
      </c>
      <c r="D78" s="55" t="s">
        <v>65</v>
      </c>
      <c r="E78" s="55" t="s">
        <v>65</v>
      </c>
      <c r="F78" s="55" t="s">
        <v>65</v>
      </c>
      <c r="G78" s="55" t="s">
        <v>65</v>
      </c>
      <c r="H78" s="55" t="s">
        <v>65</v>
      </c>
      <c r="I78" s="56"/>
      <c r="J78" s="56"/>
      <c r="K78" s="56"/>
    </row>
    <row r="79" spans="1:11" ht="22.5" customHeight="1">
      <c r="A79" s="55"/>
      <c r="B79" s="35" t="s">
        <v>273</v>
      </c>
      <c r="C79" s="55" t="s">
        <v>65</v>
      </c>
      <c r="D79" s="55" t="s">
        <v>65</v>
      </c>
      <c r="E79" s="55" t="s">
        <v>65</v>
      </c>
      <c r="F79" s="55" t="s">
        <v>65</v>
      </c>
      <c r="G79" s="55" t="s">
        <v>65</v>
      </c>
      <c r="H79" s="55" t="s">
        <v>65</v>
      </c>
      <c r="I79" s="34">
        <v>13145.5</v>
      </c>
      <c r="J79" s="35" t="s">
        <v>275</v>
      </c>
      <c r="K79" s="34">
        <v>9280.72</v>
      </c>
    </row>
    <row r="80" spans="1:11" ht="22.5" customHeight="1">
      <c r="A80" s="55"/>
      <c r="B80" s="35" t="s">
        <v>274</v>
      </c>
      <c r="C80" s="55" t="s">
        <v>65</v>
      </c>
      <c r="D80" s="55" t="s">
        <v>65</v>
      </c>
      <c r="E80" s="55" t="s">
        <v>65</v>
      </c>
      <c r="F80" s="55" t="s">
        <v>65</v>
      </c>
      <c r="G80" s="55" t="s">
        <v>65</v>
      </c>
      <c r="H80" s="55" t="s">
        <v>65</v>
      </c>
      <c r="I80" s="34">
        <v>20118</v>
      </c>
      <c r="J80" s="35"/>
      <c r="K80" s="34"/>
    </row>
    <row r="81" spans="1:11" ht="27.75">
      <c r="A81" s="26" t="s">
        <v>79</v>
      </c>
      <c r="B81" s="28" t="s">
        <v>150</v>
      </c>
      <c r="C81" s="26" t="s">
        <v>65</v>
      </c>
      <c r="D81" s="26" t="s">
        <v>65</v>
      </c>
      <c r="E81" s="44">
        <f>E82*E83/1000</f>
        <v>967.50272352</v>
      </c>
      <c r="F81" s="26" t="s">
        <v>65</v>
      </c>
      <c r="G81" s="26" t="s">
        <v>65</v>
      </c>
      <c r="H81" s="44">
        <f>H82*H83/1000</f>
        <v>967.50272352</v>
      </c>
      <c r="I81" s="26" t="s">
        <v>65</v>
      </c>
      <c r="J81" s="26" t="s">
        <v>65</v>
      </c>
      <c r="K81" s="44">
        <v>323.58098</v>
      </c>
    </row>
    <row r="82" spans="1:11" ht="25.5">
      <c r="A82" s="26" t="s">
        <v>80</v>
      </c>
      <c r="B82" s="28" t="s">
        <v>81</v>
      </c>
      <c r="C82" s="26" t="s">
        <v>65</v>
      </c>
      <c r="D82" s="26" t="s">
        <v>65</v>
      </c>
      <c r="E82" s="49">
        <v>1390.09012</v>
      </c>
      <c r="F82" s="26" t="s">
        <v>65</v>
      </c>
      <c r="G82" s="26" t="s">
        <v>65</v>
      </c>
      <c r="H82" s="49">
        <v>1390.09012</v>
      </c>
      <c r="I82" s="26" t="s">
        <v>65</v>
      </c>
      <c r="J82" s="26" t="s">
        <v>65</v>
      </c>
      <c r="K82" s="49">
        <v>458.33</v>
      </c>
    </row>
    <row r="83" spans="1:13" ht="224.25" customHeight="1">
      <c r="A83" s="26" t="s">
        <v>82</v>
      </c>
      <c r="B83" s="27" t="s">
        <v>151</v>
      </c>
      <c r="C83" s="26" t="s">
        <v>65</v>
      </c>
      <c r="D83" s="26" t="s">
        <v>65</v>
      </c>
      <c r="E83" s="28">
        <v>696</v>
      </c>
      <c r="F83" s="26" t="s">
        <v>65</v>
      </c>
      <c r="G83" s="26" t="s">
        <v>65</v>
      </c>
      <c r="H83" s="28">
        <v>696</v>
      </c>
      <c r="I83" s="26" t="s">
        <v>65</v>
      </c>
      <c r="J83" s="26" t="s">
        <v>65</v>
      </c>
      <c r="K83" s="28">
        <v>706</v>
      </c>
      <c r="L83" s="51" t="s">
        <v>229</v>
      </c>
      <c r="M83" s="52"/>
    </row>
    <row r="84" spans="1:11" ht="61.5" customHeight="1">
      <c r="A84" s="26" t="s">
        <v>83</v>
      </c>
      <c r="B84" s="48" t="s">
        <v>152</v>
      </c>
      <c r="C84" s="26" t="s">
        <v>65</v>
      </c>
      <c r="D84" s="26" t="s">
        <v>65</v>
      </c>
      <c r="E84" s="45">
        <f>SUM(E11+E20-E81)</f>
        <v>16238.579196480001</v>
      </c>
      <c r="F84" s="26" t="s">
        <v>65</v>
      </c>
      <c r="G84" s="26" t="s">
        <v>65</v>
      </c>
      <c r="H84" s="45">
        <f>SUM(H11+H20-H81)</f>
        <v>28127.727276479996</v>
      </c>
      <c r="I84" s="26" t="s">
        <v>65</v>
      </c>
      <c r="J84" s="26" t="s">
        <v>65</v>
      </c>
      <c r="K84" s="45">
        <f>SUM(K11+K20-K81)</f>
        <v>39243.639019999995</v>
      </c>
    </row>
    <row r="85" ht="15" customHeight="1"/>
    <row r="86" ht="15" customHeight="1"/>
    <row r="87" spans="2:9" ht="15" customHeight="1">
      <c r="B87" s="50"/>
      <c r="C87" s="2"/>
      <c r="D87" s="20" t="s">
        <v>49</v>
      </c>
      <c r="E87" s="20"/>
      <c r="F87" s="21"/>
      <c r="G87" s="20"/>
      <c r="H87" s="20"/>
      <c r="I87" s="20" t="s">
        <v>50</v>
      </c>
    </row>
    <row r="88" spans="2:9" ht="14.25">
      <c r="B88" s="50"/>
      <c r="C88" s="2"/>
      <c r="D88" s="20"/>
      <c r="E88" s="20"/>
      <c r="F88" s="21"/>
      <c r="G88" s="20"/>
      <c r="H88" s="20"/>
      <c r="I88" s="20"/>
    </row>
    <row r="89" spans="2:9" ht="14.25">
      <c r="B89" s="50"/>
      <c r="C89" s="2"/>
      <c r="D89" s="20"/>
      <c r="E89" s="20"/>
      <c r="F89" s="21"/>
      <c r="G89" s="20"/>
      <c r="H89" s="20"/>
      <c r="I89" s="20"/>
    </row>
    <row r="90" spans="2:9" ht="14.25">
      <c r="B90" s="50"/>
      <c r="C90" s="2"/>
      <c r="D90" s="20"/>
      <c r="E90" s="20"/>
      <c r="F90" s="21"/>
      <c r="G90" s="20"/>
      <c r="H90" s="20"/>
      <c r="I90" s="20"/>
    </row>
    <row r="91" spans="2:5" ht="12.75">
      <c r="B91" t="s">
        <v>226</v>
      </c>
      <c r="C91" s="2"/>
      <c r="E91" s="2"/>
    </row>
    <row r="92" spans="2:5" ht="12.75" customHeight="1">
      <c r="B92" t="s">
        <v>227</v>
      </c>
      <c r="C92" s="2"/>
      <c r="E92" s="2"/>
    </row>
    <row r="93" spans="2:5" ht="12.75">
      <c r="B93" t="s">
        <v>228</v>
      </c>
      <c r="C93" s="2"/>
      <c r="E93" s="2"/>
    </row>
    <row r="94" spans="3:5" ht="12.75" customHeight="1">
      <c r="C94" s="2"/>
      <c r="E94" s="2"/>
    </row>
    <row r="95" ht="12.75" customHeight="1"/>
    <row r="97" ht="12.75" customHeight="1"/>
    <row r="98" ht="12.75">
      <c r="B98" t="s">
        <v>6</v>
      </c>
    </row>
  </sheetData>
  <sheetProtection selectLockedCells="1" selectUnlockedCells="1"/>
  <mergeCells count="48">
    <mergeCell ref="A72:A73"/>
    <mergeCell ref="B72:B73"/>
    <mergeCell ref="E72:E73"/>
    <mergeCell ref="A74:A75"/>
    <mergeCell ref="B74:B75"/>
    <mergeCell ref="E74:E75"/>
    <mergeCell ref="A62:A65"/>
    <mergeCell ref="B62:B65"/>
    <mergeCell ref="E62:E65"/>
    <mergeCell ref="A70:A71"/>
    <mergeCell ref="B70:B71"/>
    <mergeCell ref="E70:E71"/>
    <mergeCell ref="A49:A52"/>
    <mergeCell ref="B49:B52"/>
    <mergeCell ref="E49:E52"/>
    <mergeCell ref="A57:A60"/>
    <mergeCell ref="B57:B60"/>
    <mergeCell ref="E57:E60"/>
    <mergeCell ref="A41:A44"/>
    <mergeCell ref="B41:B44"/>
    <mergeCell ref="E41:E44"/>
    <mergeCell ref="A45:A48"/>
    <mergeCell ref="B45:B48"/>
    <mergeCell ref="E45:E48"/>
    <mergeCell ref="A33:A36"/>
    <mergeCell ref="B33:B36"/>
    <mergeCell ref="E33:E36"/>
    <mergeCell ref="A37:A40"/>
    <mergeCell ref="B37:B40"/>
    <mergeCell ref="E37:E40"/>
    <mergeCell ref="F8:H8"/>
    <mergeCell ref="I8:K8"/>
    <mergeCell ref="A25:A28"/>
    <mergeCell ref="B25:B28"/>
    <mergeCell ref="E25:E28"/>
    <mergeCell ref="A29:A32"/>
    <mergeCell ref="B29:B32"/>
    <mergeCell ref="E29:E32"/>
    <mergeCell ref="A6:K6"/>
    <mergeCell ref="E12:E15"/>
    <mergeCell ref="E16:E19"/>
    <mergeCell ref="A12:A15"/>
    <mergeCell ref="B12:B15"/>
    <mergeCell ref="B16:B19"/>
    <mergeCell ref="A16:A19"/>
    <mergeCell ref="A8:A9"/>
    <mergeCell ref="B8:B9"/>
    <mergeCell ref="C8:E8"/>
  </mergeCells>
  <hyperlinks>
    <hyperlink ref="B83" r:id="rId1" display="consultantplus://offline/ref=5DC78852E8B3C5D719DFEFF194B25128757C00D7CB43015AF2242407AA6207AEB5800BEB89A44B1CEA05267EF4E5F6CAB0F25746E2F7D715L3V8G"/>
  </hyperlinks>
  <printOptions/>
  <pageMargins left="0.11811023622047245" right="0.11811023622047245" top="0.6299212598425197" bottom="0.1968503937007874" header="0.5118110236220472" footer="0.5118110236220472"/>
  <pageSetup horizontalDpi="600" verticalDpi="600" orientation="landscape" paperSize="9" scale="73" r:id="rId2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1"/>
  <sheetViews>
    <sheetView tabSelected="1" zoomScalePageLayoutView="0" workbookViewId="0" topLeftCell="A1">
      <selection activeCell="O36" sqref="O36"/>
    </sheetView>
  </sheetViews>
  <sheetFormatPr defaultColWidth="11.57421875" defaultRowHeight="12.75"/>
  <cols>
    <col min="1" max="1" width="3.7109375" style="0" customWidth="1"/>
    <col min="2" max="2" width="39.7109375" style="0" customWidth="1"/>
    <col min="3" max="3" width="9.421875" style="2" customWidth="1"/>
    <col min="4" max="4" width="9.28125" style="2" customWidth="1"/>
    <col min="5" max="5" width="9.421875" style="2" customWidth="1"/>
    <col min="6" max="6" width="9.57421875" style="0" customWidth="1"/>
    <col min="7" max="7" width="9.57421875" style="2" customWidth="1"/>
    <col min="8" max="12" width="9.7109375" style="0" customWidth="1"/>
    <col min="13" max="16" width="9.421875" style="0" customWidth="1"/>
    <col min="17" max="17" width="10.00390625" style="0" customWidth="1"/>
  </cols>
  <sheetData>
    <row r="1" spans="2:17" ht="15.75" customHeight="1">
      <c r="B1" s="1"/>
      <c r="C1" s="1"/>
      <c r="D1" s="1"/>
      <c r="E1" s="1"/>
      <c r="P1" s="75" t="s">
        <v>122</v>
      </c>
      <c r="Q1" s="75"/>
    </row>
    <row r="2" spans="2:17" ht="15.75" customHeight="1">
      <c r="B2" s="1"/>
      <c r="C2" s="1"/>
      <c r="D2" s="1"/>
      <c r="E2" s="1"/>
      <c r="M2" s="46"/>
      <c r="N2" s="46"/>
      <c r="O2" s="46" t="s">
        <v>136</v>
      </c>
      <c r="P2" s="46"/>
      <c r="Q2" s="2"/>
    </row>
    <row r="3" spans="2:17" ht="15.75" customHeight="1">
      <c r="B3" s="1"/>
      <c r="C3" s="1"/>
      <c r="D3" s="1"/>
      <c r="E3" s="1"/>
      <c r="M3" s="46" t="s">
        <v>153</v>
      </c>
      <c r="N3" s="46"/>
      <c r="O3" s="46"/>
      <c r="P3" s="46"/>
      <c r="Q3" s="2"/>
    </row>
    <row r="4" spans="2:17" ht="15.75" customHeight="1">
      <c r="B4" s="1"/>
      <c r="C4" s="1"/>
      <c r="D4" s="1"/>
      <c r="E4" s="1"/>
      <c r="M4" s="46"/>
      <c r="N4" s="46"/>
      <c r="O4" s="46" t="s">
        <v>154</v>
      </c>
      <c r="P4" s="46"/>
      <c r="Q4" s="2"/>
    </row>
    <row r="5" spans="2:17" ht="20.25" customHeight="1">
      <c r="B5" s="85" t="s">
        <v>15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2:17" ht="14.25" customHeight="1">
      <c r="B6" s="76" t="s">
        <v>25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8" spans="1:17" ht="36.75" customHeight="1">
      <c r="A8" s="77" t="s">
        <v>0</v>
      </c>
      <c r="B8" s="78" t="s">
        <v>16</v>
      </c>
      <c r="C8" s="77" t="s">
        <v>51</v>
      </c>
      <c r="D8" s="77"/>
      <c r="E8" s="77"/>
      <c r="F8" s="77"/>
      <c r="G8" s="77"/>
      <c r="H8" s="79" t="s">
        <v>22</v>
      </c>
      <c r="I8" s="80"/>
      <c r="J8" s="80"/>
      <c r="K8" s="80"/>
      <c r="L8" s="81"/>
      <c r="M8" s="82" t="s">
        <v>8</v>
      </c>
      <c r="N8" s="83"/>
      <c r="O8" s="83"/>
      <c r="P8" s="83"/>
      <c r="Q8" s="84"/>
    </row>
    <row r="9" spans="1:17" ht="29.25" customHeight="1">
      <c r="A9" s="77"/>
      <c r="B9" s="77"/>
      <c r="C9" s="8" t="s">
        <v>17</v>
      </c>
      <c r="D9" s="8" t="s">
        <v>19</v>
      </c>
      <c r="E9" s="8" t="s">
        <v>18</v>
      </c>
      <c r="F9" s="8" t="s">
        <v>20</v>
      </c>
      <c r="G9" s="16" t="s">
        <v>21</v>
      </c>
      <c r="H9" s="8" t="s">
        <v>17</v>
      </c>
      <c r="I9" s="8" t="s">
        <v>19</v>
      </c>
      <c r="J9" s="8" t="s">
        <v>18</v>
      </c>
      <c r="K9" s="8" t="s">
        <v>20</v>
      </c>
      <c r="L9" s="16" t="s">
        <v>21</v>
      </c>
      <c r="M9" s="8" t="s">
        <v>17</v>
      </c>
      <c r="N9" s="8" t="s">
        <v>19</v>
      </c>
      <c r="O9" s="8" t="s">
        <v>18</v>
      </c>
      <c r="P9" s="8" t="s">
        <v>20</v>
      </c>
      <c r="Q9" s="13" t="s">
        <v>21</v>
      </c>
    </row>
    <row r="10" spans="1:17" ht="12.75" customHeight="1">
      <c r="A10" s="6">
        <v>1</v>
      </c>
      <c r="B10" s="6">
        <v>2</v>
      </c>
      <c r="C10" s="6"/>
      <c r="D10" s="6"/>
      <c r="E10" s="6"/>
      <c r="F10" s="7">
        <v>3</v>
      </c>
      <c r="G10" s="7">
        <v>4</v>
      </c>
      <c r="H10" s="7"/>
      <c r="I10" s="7"/>
      <c r="J10" s="7"/>
      <c r="K10" s="7">
        <v>6</v>
      </c>
      <c r="L10" s="7">
        <v>7</v>
      </c>
      <c r="M10" s="7"/>
      <c r="N10" s="7"/>
      <c r="O10" s="7"/>
      <c r="P10" s="7">
        <v>9</v>
      </c>
      <c r="Q10" s="7">
        <v>10</v>
      </c>
    </row>
    <row r="11" spans="1:17" ht="36.75" customHeight="1">
      <c r="A11" s="17">
        <v>1</v>
      </c>
      <c r="B11" s="15" t="s">
        <v>23</v>
      </c>
      <c r="C11" s="22">
        <v>1.65008</v>
      </c>
      <c r="D11" s="22">
        <v>1.65008</v>
      </c>
      <c r="E11" s="22">
        <v>1.65008</v>
      </c>
      <c r="F11" s="22">
        <v>1.65008</v>
      </c>
      <c r="G11" s="7">
        <f>SUM(C11+D11+E11+F11)</f>
        <v>6.60032</v>
      </c>
      <c r="H11" s="22">
        <v>1.65008</v>
      </c>
      <c r="I11" s="22">
        <v>1.65008</v>
      </c>
      <c r="J11" s="22">
        <v>1.65008</v>
      </c>
      <c r="K11" s="22">
        <v>1.65008</v>
      </c>
      <c r="L11" s="7">
        <f>SUM(H11+I11+J11+K11)</f>
        <v>6.60032</v>
      </c>
      <c r="M11" s="22">
        <v>1.65008</v>
      </c>
      <c r="N11" s="22">
        <v>1.65008</v>
      </c>
      <c r="O11" s="22">
        <v>1.65008</v>
      </c>
      <c r="P11" s="22">
        <v>1.65008</v>
      </c>
      <c r="Q11" s="7">
        <f>SUM(M11+N11+O11+P11)</f>
        <v>6.60032</v>
      </c>
    </row>
    <row r="12" spans="1:17" ht="37.5" customHeight="1">
      <c r="A12" s="9">
        <v>2</v>
      </c>
      <c r="B12" s="12" t="s">
        <v>24</v>
      </c>
      <c r="C12" s="23">
        <f>C11*0.95</f>
        <v>1.5675759999999999</v>
      </c>
      <c r="D12" s="23">
        <f>D11*0.95</f>
        <v>1.5675759999999999</v>
      </c>
      <c r="E12" s="23">
        <f>E11*0.95</f>
        <v>1.5675759999999999</v>
      </c>
      <c r="F12" s="23">
        <f>F11*0.95</f>
        <v>1.5675759999999999</v>
      </c>
      <c r="G12" s="22">
        <f>SUM(C12+D12+E12+F12)</f>
        <v>6.270303999999999</v>
      </c>
      <c r="H12" s="23">
        <f>H11*0.95</f>
        <v>1.5675759999999999</v>
      </c>
      <c r="I12" s="23">
        <f>I11*0.95</f>
        <v>1.5675759999999999</v>
      </c>
      <c r="J12" s="23">
        <f>J11*0.95</f>
        <v>1.5675759999999999</v>
      </c>
      <c r="K12" s="23">
        <f>K11*0.95</f>
        <v>1.5675759999999999</v>
      </c>
      <c r="L12" s="22">
        <f>SUM(H12+I12+J12+K12)</f>
        <v>6.270303999999999</v>
      </c>
      <c r="M12" s="23">
        <f>M11*0.95</f>
        <v>1.5675759999999999</v>
      </c>
      <c r="N12" s="23">
        <f>N11*0.95</f>
        <v>1.5675759999999999</v>
      </c>
      <c r="O12" s="23">
        <f>O11*0.95</f>
        <v>1.5675759999999999</v>
      </c>
      <c r="P12" s="23">
        <f>P11*0.95</f>
        <v>1.5675759999999999</v>
      </c>
      <c r="Q12" s="7">
        <f>SUM(M12+N12+O12+P12)</f>
        <v>6.270303999999999</v>
      </c>
    </row>
    <row r="13" spans="16:18" ht="16.5" customHeight="1">
      <c r="P13" s="4"/>
      <c r="Q13" s="4"/>
      <c r="R13" s="3"/>
    </row>
    <row r="14" spans="2:18" ht="15.75">
      <c r="B14" s="76" t="s">
        <v>26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3"/>
    </row>
    <row r="15" ht="12.75">
      <c r="R15" s="3"/>
    </row>
    <row r="16" spans="1:18" ht="33" customHeight="1">
      <c r="A16" s="77" t="s">
        <v>0</v>
      </c>
      <c r="B16" s="78" t="s">
        <v>28</v>
      </c>
      <c r="C16" s="79" t="s">
        <v>27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3"/>
    </row>
    <row r="17" spans="1:18" ht="75.75" customHeight="1">
      <c r="A17" s="77"/>
      <c r="B17" s="77"/>
      <c r="C17" s="79" t="s">
        <v>29</v>
      </c>
      <c r="D17" s="80"/>
      <c r="E17" s="81"/>
      <c r="F17" s="79" t="s">
        <v>30</v>
      </c>
      <c r="G17" s="80"/>
      <c r="H17" s="81"/>
      <c r="I17" s="79" t="s">
        <v>31</v>
      </c>
      <c r="J17" s="80"/>
      <c r="K17" s="81"/>
      <c r="L17" s="79" t="s">
        <v>32</v>
      </c>
      <c r="M17" s="80"/>
      <c r="N17" s="81"/>
      <c r="O17" s="79" t="s">
        <v>33</v>
      </c>
      <c r="P17" s="80"/>
      <c r="Q17" s="81"/>
      <c r="R17" s="3"/>
    </row>
    <row r="18" spans="1:18" ht="12.75">
      <c r="A18" s="18">
        <v>1</v>
      </c>
      <c r="B18" s="14" t="s">
        <v>223</v>
      </c>
      <c r="C18" s="72">
        <f>SUM(C19:E22)</f>
        <v>0.024493374999999998</v>
      </c>
      <c r="D18" s="73"/>
      <c r="E18" s="74"/>
      <c r="F18" s="72">
        <f>SUM(F19:H22)</f>
        <v>0.023513639999999995</v>
      </c>
      <c r="G18" s="73"/>
      <c r="H18" s="74"/>
      <c r="I18" s="72">
        <f>SUM(I19:K22)</f>
        <v>0.021554169999999997</v>
      </c>
      <c r="J18" s="73"/>
      <c r="K18" s="74"/>
      <c r="L18" s="72">
        <f>SUM(L19:N22)</f>
        <v>0.016655495</v>
      </c>
      <c r="M18" s="73"/>
      <c r="N18" s="74"/>
      <c r="O18" s="72">
        <f>SUM(C18:N18)</f>
        <v>0.08621667999999999</v>
      </c>
      <c r="P18" s="73"/>
      <c r="Q18" s="74"/>
      <c r="R18" s="3"/>
    </row>
    <row r="19" spans="1:18" ht="12.75">
      <c r="A19" s="11" t="s">
        <v>1</v>
      </c>
      <c r="B19" s="10" t="s">
        <v>34</v>
      </c>
      <c r="C19" s="69">
        <f>C11*0.95*0.015625</f>
        <v>0.024493374999999998</v>
      </c>
      <c r="D19" s="70"/>
      <c r="E19" s="71"/>
      <c r="F19" s="69"/>
      <c r="G19" s="70"/>
      <c r="H19" s="71"/>
      <c r="I19" s="69"/>
      <c r="J19" s="70"/>
      <c r="K19" s="71"/>
      <c r="L19" s="69"/>
      <c r="M19" s="70"/>
      <c r="N19" s="71"/>
      <c r="O19" s="69"/>
      <c r="P19" s="70"/>
      <c r="Q19" s="71"/>
      <c r="R19" s="5"/>
    </row>
    <row r="20" spans="1:18" ht="12.75">
      <c r="A20" s="11" t="s">
        <v>2</v>
      </c>
      <c r="B20" s="10" t="s">
        <v>35</v>
      </c>
      <c r="C20" s="69"/>
      <c r="D20" s="70"/>
      <c r="E20" s="71"/>
      <c r="F20" s="69">
        <f>F11*0.95*0.015</f>
        <v>0.023513639999999995</v>
      </c>
      <c r="G20" s="70"/>
      <c r="H20" s="71"/>
      <c r="I20" s="69"/>
      <c r="J20" s="70"/>
      <c r="K20" s="71"/>
      <c r="L20" s="69"/>
      <c r="M20" s="70"/>
      <c r="N20" s="71"/>
      <c r="O20" s="69"/>
      <c r="P20" s="70"/>
      <c r="Q20" s="71"/>
      <c r="R20" s="3"/>
    </row>
    <row r="21" spans="1:18" ht="12.75">
      <c r="A21" s="11" t="s">
        <v>3</v>
      </c>
      <c r="B21" s="10" t="s">
        <v>36</v>
      </c>
      <c r="C21" s="69"/>
      <c r="D21" s="70"/>
      <c r="E21" s="71"/>
      <c r="F21" s="69"/>
      <c r="G21" s="70"/>
      <c r="H21" s="71"/>
      <c r="I21" s="69">
        <f>I11*0.95*0.01375</f>
        <v>0.021554169999999997</v>
      </c>
      <c r="J21" s="70"/>
      <c r="K21" s="71"/>
      <c r="L21" s="69"/>
      <c r="M21" s="70"/>
      <c r="N21" s="71"/>
      <c r="O21" s="69"/>
      <c r="P21" s="70"/>
      <c r="Q21" s="71"/>
      <c r="R21" s="3"/>
    </row>
    <row r="22" spans="1:18" ht="12.75">
      <c r="A22" s="11" t="s">
        <v>4</v>
      </c>
      <c r="B22" s="10" t="s">
        <v>37</v>
      </c>
      <c r="C22" s="69"/>
      <c r="D22" s="70"/>
      <c r="E22" s="71"/>
      <c r="F22" s="69"/>
      <c r="G22" s="70"/>
      <c r="H22" s="71"/>
      <c r="I22" s="69"/>
      <c r="J22" s="70"/>
      <c r="K22" s="71"/>
      <c r="L22" s="69">
        <f>F11*0.95*0.010625</f>
        <v>0.016655495</v>
      </c>
      <c r="M22" s="70"/>
      <c r="N22" s="71"/>
      <c r="O22" s="69"/>
      <c r="P22" s="70"/>
      <c r="Q22" s="71"/>
      <c r="R22" s="3"/>
    </row>
    <row r="23" spans="1:18" ht="12.75">
      <c r="A23" s="18">
        <v>2</v>
      </c>
      <c r="B23" s="14" t="s">
        <v>224</v>
      </c>
      <c r="C23" s="72">
        <f>SUM(C24:E27)</f>
        <v>0.016655495</v>
      </c>
      <c r="D23" s="73"/>
      <c r="E23" s="74"/>
      <c r="F23" s="72">
        <f>SUM(F24:H27)</f>
        <v>0.016655495</v>
      </c>
      <c r="G23" s="73"/>
      <c r="H23" s="74"/>
      <c r="I23" s="72">
        <f>SUM(I24:K27)</f>
        <v>0.016655495</v>
      </c>
      <c r="J23" s="73"/>
      <c r="K23" s="74"/>
      <c r="L23" s="72">
        <f>SUM(L24:N27)</f>
        <v>0.016655495</v>
      </c>
      <c r="M23" s="73"/>
      <c r="N23" s="74"/>
      <c r="O23" s="72">
        <f>SUM(C23:N23)</f>
        <v>0.06662198</v>
      </c>
      <c r="P23" s="73"/>
      <c r="Q23" s="74"/>
      <c r="R23" s="3"/>
    </row>
    <row r="24" spans="1:18" ht="12.75">
      <c r="A24" s="11" t="s">
        <v>9</v>
      </c>
      <c r="B24" s="10" t="s">
        <v>38</v>
      </c>
      <c r="C24" s="69">
        <f>C11*0.95*0.010625</f>
        <v>0.016655495</v>
      </c>
      <c r="D24" s="70"/>
      <c r="E24" s="71"/>
      <c r="F24" s="69"/>
      <c r="G24" s="70"/>
      <c r="H24" s="71"/>
      <c r="I24" s="69"/>
      <c r="J24" s="70"/>
      <c r="K24" s="71"/>
      <c r="L24" s="69"/>
      <c r="M24" s="70"/>
      <c r="N24" s="71"/>
      <c r="O24" s="69"/>
      <c r="P24" s="70"/>
      <c r="Q24" s="71"/>
      <c r="R24" s="3"/>
    </row>
    <row r="25" spans="1:18" ht="12.75">
      <c r="A25" s="11" t="s">
        <v>10</v>
      </c>
      <c r="B25" s="10" t="s">
        <v>39</v>
      </c>
      <c r="C25" s="69"/>
      <c r="D25" s="70"/>
      <c r="E25" s="71"/>
      <c r="F25" s="69">
        <f>D11*0.95*0.010625</f>
        <v>0.016655495</v>
      </c>
      <c r="G25" s="70"/>
      <c r="H25" s="71"/>
      <c r="I25" s="69"/>
      <c r="J25" s="70"/>
      <c r="K25" s="71"/>
      <c r="L25" s="69"/>
      <c r="M25" s="70"/>
      <c r="N25" s="71"/>
      <c r="O25" s="69"/>
      <c r="P25" s="70"/>
      <c r="Q25" s="71"/>
      <c r="R25" s="3"/>
    </row>
    <row r="26" spans="1:18" ht="12.75">
      <c r="A26" s="11" t="s">
        <v>11</v>
      </c>
      <c r="B26" s="10" t="s">
        <v>40</v>
      </c>
      <c r="C26" s="69"/>
      <c r="D26" s="70"/>
      <c r="E26" s="71"/>
      <c r="F26" s="69"/>
      <c r="G26" s="70"/>
      <c r="H26" s="71"/>
      <c r="I26" s="69">
        <f>E11*0.95*0.010625</f>
        <v>0.016655495</v>
      </c>
      <c r="J26" s="70"/>
      <c r="K26" s="71"/>
      <c r="L26" s="69"/>
      <c r="M26" s="70"/>
      <c r="N26" s="71"/>
      <c r="O26" s="69"/>
      <c r="P26" s="70"/>
      <c r="Q26" s="71"/>
      <c r="R26" s="3"/>
    </row>
    <row r="27" spans="1:18" ht="12.75">
      <c r="A27" s="11" t="s">
        <v>12</v>
      </c>
      <c r="B27" s="10" t="s">
        <v>41</v>
      </c>
      <c r="C27" s="69"/>
      <c r="D27" s="70"/>
      <c r="E27" s="71"/>
      <c r="F27" s="69"/>
      <c r="G27" s="70"/>
      <c r="H27" s="71"/>
      <c r="I27" s="69"/>
      <c r="J27" s="70"/>
      <c r="K27" s="71"/>
      <c r="L27" s="69">
        <f>F11*0.95*0.010625</f>
        <v>0.016655495</v>
      </c>
      <c r="M27" s="70"/>
      <c r="N27" s="71"/>
      <c r="O27" s="69"/>
      <c r="P27" s="70"/>
      <c r="Q27" s="71"/>
      <c r="R27" s="3"/>
    </row>
    <row r="28" spans="1:18" ht="12.75">
      <c r="A28" s="18">
        <v>3</v>
      </c>
      <c r="B28" s="14" t="s">
        <v>225</v>
      </c>
      <c r="C28" s="72">
        <f>SUM(C29:E32)</f>
        <v>0.016655495</v>
      </c>
      <c r="D28" s="73"/>
      <c r="E28" s="74"/>
      <c r="F28" s="72">
        <f>SUM(F29:H32)</f>
        <v>0.016655495</v>
      </c>
      <c r="G28" s="73"/>
      <c r="H28" s="74"/>
      <c r="I28" s="72">
        <f>SUM(I29:K32)</f>
        <v>0.016655495</v>
      </c>
      <c r="J28" s="73"/>
      <c r="K28" s="74"/>
      <c r="L28" s="72">
        <f>SUM(L29:N32)</f>
        <v>0.016655495</v>
      </c>
      <c r="M28" s="73"/>
      <c r="N28" s="74"/>
      <c r="O28" s="72">
        <f>SUM(C28:N28)</f>
        <v>0.06662198</v>
      </c>
      <c r="P28" s="73"/>
      <c r="Q28" s="74"/>
      <c r="R28" s="3"/>
    </row>
    <row r="29" spans="1:18" ht="12.75">
      <c r="A29" s="19" t="s">
        <v>13</v>
      </c>
      <c r="B29" s="10" t="s">
        <v>44</v>
      </c>
      <c r="C29" s="69">
        <f>C11*0.95*0.010625</f>
        <v>0.016655495</v>
      </c>
      <c r="D29" s="70"/>
      <c r="E29" s="71"/>
      <c r="F29" s="69"/>
      <c r="G29" s="70"/>
      <c r="H29" s="71"/>
      <c r="I29" s="69"/>
      <c r="J29" s="70"/>
      <c r="K29" s="71"/>
      <c r="L29" s="69"/>
      <c r="M29" s="70"/>
      <c r="N29" s="71"/>
      <c r="O29" s="69"/>
      <c r="P29" s="70"/>
      <c r="Q29" s="71"/>
      <c r="R29" s="3"/>
    </row>
    <row r="30" spans="1:18" ht="12.75">
      <c r="A30" s="11" t="s">
        <v>14</v>
      </c>
      <c r="B30" s="10" t="s">
        <v>45</v>
      </c>
      <c r="C30" s="69"/>
      <c r="D30" s="70"/>
      <c r="E30" s="71"/>
      <c r="F30" s="69">
        <f>D11*0.95*0.010625</f>
        <v>0.016655495</v>
      </c>
      <c r="G30" s="70"/>
      <c r="H30" s="71"/>
      <c r="I30" s="69"/>
      <c r="J30" s="70"/>
      <c r="K30" s="71"/>
      <c r="L30" s="69"/>
      <c r="M30" s="70"/>
      <c r="N30" s="71"/>
      <c r="O30" s="69"/>
      <c r="P30" s="70"/>
      <c r="Q30" s="71"/>
      <c r="R30" s="5"/>
    </row>
    <row r="31" spans="1:18" ht="12.75">
      <c r="A31" s="11" t="s">
        <v>42</v>
      </c>
      <c r="B31" s="10" t="s">
        <v>46</v>
      </c>
      <c r="C31" s="69"/>
      <c r="D31" s="70"/>
      <c r="E31" s="71"/>
      <c r="F31" s="69"/>
      <c r="G31" s="70"/>
      <c r="H31" s="71"/>
      <c r="I31" s="69">
        <f>E11*0.95*0.010625</f>
        <v>0.016655495</v>
      </c>
      <c r="J31" s="70"/>
      <c r="K31" s="71"/>
      <c r="L31" s="69"/>
      <c r="M31" s="70"/>
      <c r="N31" s="71"/>
      <c r="O31" s="69"/>
      <c r="P31" s="70"/>
      <c r="Q31" s="71"/>
      <c r="R31" s="3"/>
    </row>
    <row r="32" spans="1:18" ht="12.75">
      <c r="A32" s="11" t="s">
        <v>43</v>
      </c>
      <c r="B32" s="10" t="s">
        <v>47</v>
      </c>
      <c r="C32" s="69"/>
      <c r="D32" s="70"/>
      <c r="E32" s="71"/>
      <c r="F32" s="69"/>
      <c r="G32" s="70"/>
      <c r="H32" s="71"/>
      <c r="I32" s="69"/>
      <c r="J32" s="70"/>
      <c r="K32" s="71"/>
      <c r="L32" s="69">
        <f>F11*0.95*0.010625</f>
        <v>0.016655495</v>
      </c>
      <c r="M32" s="70"/>
      <c r="N32" s="71"/>
      <c r="O32" s="69"/>
      <c r="P32" s="70"/>
      <c r="Q32" s="71"/>
      <c r="R32" s="3"/>
    </row>
    <row r="33" spans="1:17" ht="12.75">
      <c r="A33" s="18">
        <v>5</v>
      </c>
      <c r="B33" s="14" t="s">
        <v>48</v>
      </c>
      <c r="C33" s="72">
        <f>SUM(C18+C23+C28)</f>
        <v>0.057804364999999996</v>
      </c>
      <c r="D33" s="73"/>
      <c r="E33" s="74"/>
      <c r="F33" s="72">
        <f>SUM(F18+F23+F28)</f>
        <v>0.056824629999999994</v>
      </c>
      <c r="G33" s="73"/>
      <c r="H33" s="74"/>
      <c r="I33" s="72">
        <f>SUM(I18+I23+I28)</f>
        <v>0.054865159999999996</v>
      </c>
      <c r="J33" s="73"/>
      <c r="K33" s="74"/>
      <c r="L33" s="72">
        <f>SUM(L18+L23+L28)</f>
        <v>0.049966485</v>
      </c>
      <c r="M33" s="73"/>
      <c r="N33" s="74"/>
      <c r="O33" s="72">
        <f>SUM(O18+O23+O28)</f>
        <v>0.21946063999999998</v>
      </c>
      <c r="P33" s="73"/>
      <c r="Q33" s="74"/>
    </row>
    <row r="36" spans="3:12" ht="12.75">
      <c r="C36" t="s">
        <v>49</v>
      </c>
      <c r="D36"/>
      <c r="G36"/>
      <c r="L36" t="s">
        <v>50</v>
      </c>
    </row>
    <row r="37" spans="4:7" ht="12.75">
      <c r="D37"/>
      <c r="G37"/>
    </row>
    <row r="38" spans="4:7" ht="12.75">
      <c r="D38"/>
      <c r="G38"/>
    </row>
    <row r="39" spans="4:7" ht="12.75">
      <c r="D39"/>
      <c r="G39"/>
    </row>
    <row r="40" spans="2:7" ht="12.75">
      <c r="B40" t="s">
        <v>6</v>
      </c>
      <c r="D40"/>
      <c r="G40"/>
    </row>
    <row r="41" spans="4:7" ht="12.75">
      <c r="D41"/>
      <c r="G41"/>
    </row>
  </sheetData>
  <sheetProtection selectLockedCells="1" selectUnlockedCells="1"/>
  <mergeCells count="97">
    <mergeCell ref="L17:N17"/>
    <mergeCell ref="O17:Q17"/>
    <mergeCell ref="B14:Q14"/>
    <mergeCell ref="B16:B17"/>
    <mergeCell ref="A16:A17"/>
    <mergeCell ref="C16:Q16"/>
    <mergeCell ref="C17:E17"/>
    <mergeCell ref="F17:H17"/>
    <mergeCell ref="I17:K17"/>
    <mergeCell ref="P1:Q1"/>
    <mergeCell ref="B6:Q6"/>
    <mergeCell ref="A8:A9"/>
    <mergeCell ref="B8:B9"/>
    <mergeCell ref="C8:G8"/>
    <mergeCell ref="H8:L8"/>
    <mergeCell ref="M8:Q8"/>
    <mergeCell ref="B5:Q5"/>
    <mergeCell ref="F20:H20"/>
    <mergeCell ref="I21:K21"/>
    <mergeCell ref="L22:N22"/>
    <mergeCell ref="C23:E23"/>
    <mergeCell ref="C20:E20"/>
    <mergeCell ref="C21:E21"/>
    <mergeCell ref="C22:E22"/>
    <mergeCell ref="I22:K22"/>
    <mergeCell ref="I23:K23"/>
    <mergeCell ref="C32:E32"/>
    <mergeCell ref="C24:E24"/>
    <mergeCell ref="C25:E25"/>
    <mergeCell ref="C26:E26"/>
    <mergeCell ref="C27:E27"/>
    <mergeCell ref="C28:E28"/>
    <mergeCell ref="C29:E29"/>
    <mergeCell ref="C33:E33"/>
    <mergeCell ref="F18:H18"/>
    <mergeCell ref="F19:H19"/>
    <mergeCell ref="F21:H21"/>
    <mergeCell ref="F22:H22"/>
    <mergeCell ref="F24:H24"/>
    <mergeCell ref="F23:H23"/>
    <mergeCell ref="F25:H25"/>
    <mergeCell ref="C30:E30"/>
    <mergeCell ref="C31:E31"/>
    <mergeCell ref="F33:H33"/>
    <mergeCell ref="F26:H26"/>
    <mergeCell ref="F27:H27"/>
    <mergeCell ref="F28:H28"/>
    <mergeCell ref="F29:H29"/>
    <mergeCell ref="F30:H30"/>
    <mergeCell ref="F31:H31"/>
    <mergeCell ref="F32:H32"/>
    <mergeCell ref="L25:N25"/>
    <mergeCell ref="I30:K30"/>
    <mergeCell ref="I31:K31"/>
    <mergeCell ref="I32:K32"/>
    <mergeCell ref="I24:K24"/>
    <mergeCell ref="I25:K25"/>
    <mergeCell ref="I26:K26"/>
    <mergeCell ref="I27:K27"/>
    <mergeCell ref="I28:K28"/>
    <mergeCell ref="I29:K29"/>
    <mergeCell ref="L18:N18"/>
    <mergeCell ref="L19:N19"/>
    <mergeCell ref="L20:N20"/>
    <mergeCell ref="L21:N21"/>
    <mergeCell ref="L23:N23"/>
    <mergeCell ref="L24:N24"/>
    <mergeCell ref="C19:E19"/>
    <mergeCell ref="L32:N32"/>
    <mergeCell ref="L33:N33"/>
    <mergeCell ref="L26:N26"/>
    <mergeCell ref="L27:N27"/>
    <mergeCell ref="L28:N28"/>
    <mergeCell ref="L29:N29"/>
    <mergeCell ref="L30:N30"/>
    <mergeCell ref="L31:N31"/>
    <mergeCell ref="I33:K33"/>
    <mergeCell ref="O29:Q29"/>
    <mergeCell ref="O18:Q18"/>
    <mergeCell ref="C18:E18"/>
    <mergeCell ref="O20:Q20"/>
    <mergeCell ref="O21:Q21"/>
    <mergeCell ref="O22:Q22"/>
    <mergeCell ref="O23:Q23"/>
    <mergeCell ref="I18:K18"/>
    <mergeCell ref="I19:K19"/>
    <mergeCell ref="I20:K20"/>
    <mergeCell ref="O19:Q19"/>
    <mergeCell ref="O33:Q33"/>
    <mergeCell ref="O30:Q30"/>
    <mergeCell ref="O31:Q31"/>
    <mergeCell ref="O32:Q32"/>
    <mergeCell ref="O24:Q24"/>
    <mergeCell ref="O25:Q25"/>
    <mergeCell ref="O26:Q26"/>
    <mergeCell ref="O27:Q27"/>
    <mergeCell ref="O28:Q28"/>
  </mergeCells>
  <printOptions/>
  <pageMargins left="0.11811023622047245" right="0.11811023622047245" top="0.6299212598425197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04"/>
  <sheetViews>
    <sheetView zoomScalePageLayoutView="0" workbookViewId="0" topLeftCell="A79">
      <selection activeCell="E95" sqref="E95"/>
    </sheetView>
  </sheetViews>
  <sheetFormatPr defaultColWidth="11.57421875" defaultRowHeight="12.75"/>
  <cols>
    <col min="1" max="1" width="9.57421875" style="0" customWidth="1"/>
    <col min="2" max="2" width="43.421875" style="0" customWidth="1"/>
    <col min="3" max="3" width="12.7109375" style="2" customWidth="1"/>
    <col min="4" max="4" width="12.7109375" style="0" customWidth="1"/>
    <col min="5" max="5" width="13.57421875" style="2" customWidth="1"/>
    <col min="6" max="6" width="15.140625" style="0" customWidth="1"/>
    <col min="7" max="7" width="13.00390625" style="0" customWidth="1"/>
    <col min="8" max="8" width="13.28125" style="0" customWidth="1"/>
    <col min="9" max="9" width="13.7109375" style="0" customWidth="1"/>
    <col min="10" max="10" width="12.421875" style="0" customWidth="1"/>
    <col min="11" max="11" width="13.140625" style="0" customWidth="1"/>
  </cols>
  <sheetData>
    <row r="1" spans="3:12" ht="12.75">
      <c r="C1"/>
      <c r="E1"/>
      <c r="K1" t="s">
        <v>160</v>
      </c>
      <c r="L1" s="3"/>
    </row>
    <row r="2" spans="3:12" ht="12.75">
      <c r="C2"/>
      <c r="E2"/>
      <c r="J2" t="s">
        <v>136</v>
      </c>
      <c r="L2" s="5"/>
    </row>
    <row r="3" spans="3:12" ht="12.75">
      <c r="C3"/>
      <c r="E3"/>
      <c r="H3" t="s">
        <v>153</v>
      </c>
      <c r="L3" s="3"/>
    </row>
    <row r="4" spans="3:12" ht="12.75">
      <c r="C4"/>
      <c r="E4"/>
      <c r="J4" t="s">
        <v>154</v>
      </c>
      <c r="L4" s="3"/>
    </row>
    <row r="5" spans="3:12" ht="12.75">
      <c r="C5"/>
      <c r="E5"/>
      <c r="L5" s="3"/>
    </row>
    <row r="6" spans="2:12" ht="48" customHeight="1">
      <c r="B6" s="95" t="s">
        <v>92</v>
      </c>
      <c r="C6" s="95"/>
      <c r="D6" s="95"/>
      <c r="E6" s="95"/>
      <c r="F6" s="95"/>
      <c r="G6" s="95"/>
      <c r="H6" s="95"/>
      <c r="I6" s="95"/>
      <c r="J6" s="95"/>
      <c r="K6" s="4"/>
      <c r="L6" s="3"/>
    </row>
    <row r="7" spans="3:12" ht="15">
      <c r="C7"/>
      <c r="E7" s="25"/>
      <c r="K7" s="4"/>
      <c r="L7" s="3"/>
    </row>
    <row r="8" spans="1:12" ht="29.25" customHeight="1">
      <c r="A8" s="65" t="s">
        <v>54</v>
      </c>
      <c r="B8" s="65" t="s">
        <v>55</v>
      </c>
      <c r="C8" s="65" t="s">
        <v>158</v>
      </c>
      <c r="D8" s="65"/>
      <c r="E8" s="65"/>
      <c r="F8" s="65" t="s">
        <v>7</v>
      </c>
      <c r="G8" s="65"/>
      <c r="H8" s="65"/>
      <c r="I8" s="65" t="s">
        <v>159</v>
      </c>
      <c r="J8" s="65"/>
      <c r="K8" s="65"/>
      <c r="L8" s="3"/>
    </row>
    <row r="9" spans="1:12" ht="61.5" customHeight="1">
      <c r="A9" s="65"/>
      <c r="B9" s="65"/>
      <c r="C9" s="28" t="s">
        <v>56</v>
      </c>
      <c r="D9" s="28" t="s">
        <v>57</v>
      </c>
      <c r="E9" s="28" t="s">
        <v>58</v>
      </c>
      <c r="F9" s="28" t="s">
        <v>59</v>
      </c>
      <c r="G9" s="28" t="s">
        <v>60</v>
      </c>
      <c r="H9" s="28" t="s">
        <v>58</v>
      </c>
      <c r="I9" s="28" t="s">
        <v>59</v>
      </c>
      <c r="J9" s="28" t="s">
        <v>60</v>
      </c>
      <c r="K9" s="28" t="s">
        <v>58</v>
      </c>
      <c r="L9" s="3"/>
    </row>
    <row r="10" spans="1:12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3"/>
    </row>
    <row r="11" spans="1:12" ht="69.75" customHeight="1">
      <c r="A11" s="29" t="s">
        <v>61</v>
      </c>
      <c r="B11" s="30" t="s">
        <v>84</v>
      </c>
      <c r="C11" s="41" t="s">
        <v>143</v>
      </c>
      <c r="D11" s="8" t="s">
        <v>5</v>
      </c>
      <c r="E11" s="45">
        <f>SUM(E12:E63)</f>
        <v>10541.504709999997</v>
      </c>
      <c r="F11" s="41" t="s">
        <v>144</v>
      </c>
      <c r="G11" s="33" t="s">
        <v>5</v>
      </c>
      <c r="H11" s="33">
        <f>SUM(H12:H63)</f>
        <v>26938.922000000002</v>
      </c>
      <c r="I11" s="41" t="s">
        <v>145</v>
      </c>
      <c r="J11" s="33" t="s">
        <v>5</v>
      </c>
      <c r="K11" s="33">
        <f>SUM(K12:K63)</f>
        <v>26694.989999999998</v>
      </c>
      <c r="L11" s="3"/>
    </row>
    <row r="12" spans="1:12" ht="12.75">
      <c r="A12" s="28" t="s">
        <v>64</v>
      </c>
      <c r="B12" s="27" t="s">
        <v>67</v>
      </c>
      <c r="C12" s="43"/>
      <c r="D12" s="43"/>
      <c r="E12" s="43"/>
      <c r="F12" s="43"/>
      <c r="G12" s="43"/>
      <c r="H12" s="43"/>
      <c r="I12" s="43"/>
      <c r="J12" s="43"/>
      <c r="K12" s="28"/>
      <c r="L12" s="3"/>
    </row>
    <row r="13" spans="1:11" ht="15.75" customHeight="1">
      <c r="A13" s="28" t="s">
        <v>11</v>
      </c>
      <c r="B13" s="27" t="s">
        <v>93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 customHeight="1">
      <c r="A14" s="28" t="s">
        <v>94</v>
      </c>
      <c r="B14" s="27" t="s">
        <v>95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4.25" customHeight="1">
      <c r="A15" s="28" t="s">
        <v>96</v>
      </c>
      <c r="B15" s="27" t="s">
        <v>97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4.25" customHeight="1">
      <c r="A16" s="62" t="s">
        <v>98</v>
      </c>
      <c r="B16" s="88" t="s">
        <v>231</v>
      </c>
      <c r="C16" s="34">
        <v>2593.8</v>
      </c>
      <c r="D16" s="35" t="s">
        <v>232</v>
      </c>
      <c r="E16" s="91">
        <v>70.0325</v>
      </c>
      <c r="F16" s="34">
        <v>6370.43</v>
      </c>
      <c r="G16" s="35" t="s">
        <v>232</v>
      </c>
      <c r="H16" s="34">
        <v>172</v>
      </c>
      <c r="I16" s="34">
        <v>6480.1</v>
      </c>
      <c r="J16" s="35" t="s">
        <v>232</v>
      </c>
      <c r="K16" s="35">
        <v>174.96</v>
      </c>
    </row>
    <row r="17" spans="1:11" ht="14.25" customHeight="1">
      <c r="A17" s="63"/>
      <c r="B17" s="90"/>
      <c r="C17" s="34">
        <v>233441.67</v>
      </c>
      <c r="D17" s="35" t="s">
        <v>233</v>
      </c>
      <c r="E17" s="92"/>
      <c r="F17" s="34">
        <v>1191091.36</v>
      </c>
      <c r="G17" s="35" t="s">
        <v>233</v>
      </c>
      <c r="H17" s="34">
        <v>357.33</v>
      </c>
      <c r="I17" s="34">
        <v>1256070.76</v>
      </c>
      <c r="J17" s="35" t="s">
        <v>233</v>
      </c>
      <c r="K17" s="35">
        <v>376.82</v>
      </c>
    </row>
    <row r="18" spans="1:11" ht="14.25" customHeight="1">
      <c r="A18" s="64"/>
      <c r="B18" s="89"/>
      <c r="C18" s="34">
        <v>70032.5</v>
      </c>
      <c r="D18" s="35" t="s">
        <v>100</v>
      </c>
      <c r="E18" s="93"/>
      <c r="F18" s="35"/>
      <c r="G18" s="35" t="s">
        <v>100</v>
      </c>
      <c r="H18" s="34"/>
      <c r="I18" s="35"/>
      <c r="J18" s="35" t="s">
        <v>100</v>
      </c>
      <c r="K18" s="35"/>
    </row>
    <row r="19" spans="1:11" ht="12.75">
      <c r="A19" s="62" t="s">
        <v>98</v>
      </c>
      <c r="B19" s="88" t="s">
        <v>114</v>
      </c>
      <c r="C19" s="34">
        <v>2628.63</v>
      </c>
      <c r="D19" s="35" t="s">
        <v>234</v>
      </c>
      <c r="E19" s="91">
        <v>938.4225</v>
      </c>
      <c r="F19" s="34">
        <v>6370.43</v>
      </c>
      <c r="G19" s="35" t="s">
        <v>234</v>
      </c>
      <c r="H19" s="34">
        <v>2274.24</v>
      </c>
      <c r="I19" s="34">
        <v>6480.1</v>
      </c>
      <c r="J19" s="35" t="s">
        <v>234</v>
      </c>
      <c r="K19" s="34">
        <v>2313.39</v>
      </c>
    </row>
    <row r="20" spans="1:11" ht="12.75">
      <c r="A20" s="63"/>
      <c r="B20" s="90"/>
      <c r="C20" s="34">
        <v>393633.6</v>
      </c>
      <c r="D20" s="35" t="s">
        <v>236</v>
      </c>
      <c r="E20" s="92"/>
      <c r="F20" s="34">
        <v>1191091.36</v>
      </c>
      <c r="G20" s="35" t="s">
        <v>236</v>
      </c>
      <c r="H20" s="34">
        <v>2839.56</v>
      </c>
      <c r="I20" s="34">
        <v>1256070.76</v>
      </c>
      <c r="J20" s="35" t="s">
        <v>236</v>
      </c>
      <c r="K20" s="34">
        <v>2994.47</v>
      </c>
    </row>
    <row r="21" spans="1:11" ht="12.75">
      <c r="A21" s="64"/>
      <c r="B21" s="89"/>
      <c r="C21" s="34">
        <v>134060.36</v>
      </c>
      <c r="D21" s="35" t="s">
        <v>235</v>
      </c>
      <c r="E21" s="93"/>
      <c r="F21" s="35"/>
      <c r="G21" s="35" t="s">
        <v>235</v>
      </c>
      <c r="H21" s="34"/>
      <c r="I21" s="35"/>
      <c r="J21" s="35" t="s">
        <v>235</v>
      </c>
      <c r="K21" s="34"/>
    </row>
    <row r="22" spans="1:11" ht="12.75">
      <c r="A22" s="62" t="s">
        <v>98</v>
      </c>
      <c r="B22" s="88" t="s">
        <v>115</v>
      </c>
      <c r="C22" s="34">
        <v>14463.91</v>
      </c>
      <c r="D22" s="35" t="s">
        <v>237</v>
      </c>
      <c r="E22" s="91">
        <v>1157.11256</v>
      </c>
      <c r="F22" s="34">
        <v>7386.98</v>
      </c>
      <c r="G22" s="35" t="s">
        <v>237</v>
      </c>
      <c r="H22" s="34">
        <v>590.96</v>
      </c>
      <c r="I22" s="34">
        <v>7511.37</v>
      </c>
      <c r="J22" s="35" t="s">
        <v>237</v>
      </c>
      <c r="K22" s="34">
        <v>600.91</v>
      </c>
    </row>
    <row r="23" spans="1:11" ht="12.75">
      <c r="A23" s="63"/>
      <c r="B23" s="90"/>
      <c r="C23" s="34">
        <v>1284253.67</v>
      </c>
      <c r="D23" s="35" t="s">
        <v>238</v>
      </c>
      <c r="E23" s="92"/>
      <c r="F23" s="34">
        <v>1633176.05</v>
      </c>
      <c r="G23" s="35" t="s">
        <v>238</v>
      </c>
      <c r="H23" s="34">
        <v>1471.49</v>
      </c>
      <c r="I23" s="34">
        <v>1700021.54</v>
      </c>
      <c r="J23" s="35" t="s">
        <v>238</v>
      </c>
      <c r="K23" s="34">
        <v>1531.72</v>
      </c>
    </row>
    <row r="24" spans="1:11" ht="12.75">
      <c r="A24" s="64"/>
      <c r="B24" s="89"/>
      <c r="C24" s="34">
        <v>578556.28</v>
      </c>
      <c r="D24" s="35" t="s">
        <v>52</v>
      </c>
      <c r="E24" s="93"/>
      <c r="F24" s="35"/>
      <c r="G24" s="35" t="s">
        <v>52</v>
      </c>
      <c r="H24" s="34"/>
      <c r="I24" s="35"/>
      <c r="J24" s="35" t="s">
        <v>52</v>
      </c>
      <c r="K24" s="34"/>
    </row>
    <row r="25" spans="1:11" ht="14.25" customHeight="1">
      <c r="A25" s="62" t="s">
        <v>99</v>
      </c>
      <c r="B25" s="88" t="s">
        <v>239</v>
      </c>
      <c r="C25" s="34">
        <v>1025.35</v>
      </c>
      <c r="D25" s="35" t="s">
        <v>241</v>
      </c>
      <c r="E25" s="86">
        <v>76.901</v>
      </c>
      <c r="F25" s="34">
        <v>6370.43</v>
      </c>
      <c r="G25" s="35" t="s">
        <v>241</v>
      </c>
      <c r="H25" s="34">
        <v>477.78</v>
      </c>
      <c r="I25" s="34">
        <v>6480.1</v>
      </c>
      <c r="J25" s="35" t="s">
        <v>241</v>
      </c>
      <c r="K25" s="34">
        <v>486.01</v>
      </c>
    </row>
    <row r="26" spans="1:11" ht="12.75">
      <c r="A26" s="63"/>
      <c r="B26" s="90"/>
      <c r="C26" s="34">
        <v>640841.67</v>
      </c>
      <c r="D26" s="35" t="s">
        <v>242</v>
      </c>
      <c r="E26" s="94"/>
      <c r="F26" s="34">
        <v>1191091.36</v>
      </c>
      <c r="G26" s="35" t="s">
        <v>242</v>
      </c>
      <c r="H26" s="34">
        <v>142.93</v>
      </c>
      <c r="I26" s="34">
        <v>1256070.76</v>
      </c>
      <c r="J26" s="35" t="s">
        <v>242</v>
      </c>
      <c r="K26" s="34">
        <v>150.73</v>
      </c>
    </row>
    <row r="27" spans="1:11" ht="12.75">
      <c r="A27" s="64"/>
      <c r="B27" s="89"/>
      <c r="C27" s="34">
        <v>76901</v>
      </c>
      <c r="D27" s="35" t="s">
        <v>100</v>
      </c>
      <c r="E27" s="87"/>
      <c r="F27" s="35"/>
      <c r="G27" s="35" t="s">
        <v>100</v>
      </c>
      <c r="H27" s="34"/>
      <c r="I27" s="35"/>
      <c r="J27" s="35" t="s">
        <v>100</v>
      </c>
      <c r="K27" s="34"/>
    </row>
    <row r="28" spans="1:11" ht="12.75">
      <c r="A28" s="62" t="s">
        <v>126</v>
      </c>
      <c r="B28" s="88" t="s">
        <v>240</v>
      </c>
      <c r="C28" s="34">
        <v>3822.33</v>
      </c>
      <c r="D28" s="35" t="s">
        <v>243</v>
      </c>
      <c r="E28" s="86">
        <v>554.238</v>
      </c>
      <c r="F28" s="34">
        <v>6370.43</v>
      </c>
      <c r="G28" s="35" t="s">
        <v>243</v>
      </c>
      <c r="H28" s="34">
        <v>923.712</v>
      </c>
      <c r="I28" s="34">
        <v>6480.1</v>
      </c>
      <c r="J28" s="35" t="s">
        <v>243</v>
      </c>
      <c r="K28" s="34">
        <v>939.61</v>
      </c>
    </row>
    <row r="29" spans="1:11" ht="12.75">
      <c r="A29" s="63"/>
      <c r="B29" s="90"/>
      <c r="C29" s="34">
        <v>787269.87</v>
      </c>
      <c r="D29" s="35" t="s">
        <v>244</v>
      </c>
      <c r="E29" s="94"/>
      <c r="F29" s="34">
        <v>1191091.36</v>
      </c>
      <c r="G29" s="35" t="s">
        <v>244</v>
      </c>
      <c r="H29" s="34">
        <v>838.53</v>
      </c>
      <c r="I29" s="34">
        <v>1256070.76</v>
      </c>
      <c r="J29" s="35" t="s">
        <v>244</v>
      </c>
      <c r="K29" s="34">
        <v>884.27</v>
      </c>
    </row>
    <row r="30" spans="1:11" ht="12.75">
      <c r="A30" s="64"/>
      <c r="B30" s="89"/>
      <c r="C30" s="34">
        <v>554238</v>
      </c>
      <c r="D30" s="35" t="s">
        <v>100</v>
      </c>
      <c r="E30" s="87"/>
      <c r="F30" s="35"/>
      <c r="G30" s="35" t="s">
        <v>100</v>
      </c>
      <c r="H30" s="34"/>
      <c r="I30" s="35"/>
      <c r="J30" s="35" t="s">
        <v>100</v>
      </c>
      <c r="K30" s="34"/>
    </row>
    <row r="31" spans="1:11" ht="12.75">
      <c r="A31" s="28" t="s">
        <v>66</v>
      </c>
      <c r="B31" s="27" t="s">
        <v>69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27" customHeight="1">
      <c r="A32" s="28" t="s">
        <v>13</v>
      </c>
      <c r="B32" s="27" t="s">
        <v>101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28" t="s">
        <v>102</v>
      </c>
      <c r="B33" s="27" t="s">
        <v>103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25.5">
      <c r="A34" s="28" t="s">
        <v>245</v>
      </c>
      <c r="B34" s="27" t="s">
        <v>204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62" t="s">
        <v>246</v>
      </c>
      <c r="B35" s="88" t="s">
        <v>247</v>
      </c>
      <c r="C35" s="34">
        <v>914.8</v>
      </c>
      <c r="D35" s="35" t="s">
        <v>250</v>
      </c>
      <c r="E35" s="86">
        <v>36.592</v>
      </c>
      <c r="F35" s="34">
        <v>7550.22</v>
      </c>
      <c r="G35" s="35" t="s">
        <v>250</v>
      </c>
      <c r="H35" s="34">
        <v>302.01</v>
      </c>
      <c r="I35" s="34">
        <v>7719.68</v>
      </c>
      <c r="J35" s="35" t="s">
        <v>250</v>
      </c>
      <c r="K35" s="34">
        <v>308.79</v>
      </c>
    </row>
    <row r="36" spans="1:11" ht="12.75">
      <c r="A36" s="63"/>
      <c r="B36" s="90"/>
      <c r="C36" s="34">
        <v>522742.86</v>
      </c>
      <c r="D36" s="35" t="s">
        <v>251</v>
      </c>
      <c r="E36" s="94"/>
      <c r="F36" s="34">
        <v>1864611.27</v>
      </c>
      <c r="G36" s="35" t="s">
        <v>251</v>
      </c>
      <c r="H36" s="34">
        <v>130.52</v>
      </c>
      <c r="I36" s="34">
        <v>1948236.9</v>
      </c>
      <c r="J36" s="35" t="s">
        <v>251</v>
      </c>
      <c r="K36" s="34">
        <v>136.37</v>
      </c>
    </row>
    <row r="37" spans="1:11" ht="12.75">
      <c r="A37" s="64"/>
      <c r="B37" s="89"/>
      <c r="C37" s="34">
        <v>36592</v>
      </c>
      <c r="D37" s="35" t="s">
        <v>210</v>
      </c>
      <c r="E37" s="87"/>
      <c r="F37" s="35"/>
      <c r="G37" s="35" t="s">
        <v>210</v>
      </c>
      <c r="H37" s="34"/>
      <c r="I37" s="34"/>
      <c r="J37" s="35" t="s">
        <v>210</v>
      </c>
      <c r="K37" s="34"/>
    </row>
    <row r="38" spans="1:11" ht="12.75" customHeight="1">
      <c r="A38" s="62" t="s">
        <v>248</v>
      </c>
      <c r="B38" s="88" t="s">
        <v>249</v>
      </c>
      <c r="C38" s="34">
        <v>3946.84</v>
      </c>
      <c r="D38" s="35" t="s">
        <v>252</v>
      </c>
      <c r="E38" s="86">
        <v>592.026</v>
      </c>
      <c r="F38" s="34">
        <v>7550.22</v>
      </c>
      <c r="G38" s="35" t="s">
        <v>252</v>
      </c>
      <c r="H38" s="34">
        <v>1132.53</v>
      </c>
      <c r="I38" s="34">
        <v>7719.68</v>
      </c>
      <c r="J38" s="35" t="s">
        <v>252</v>
      </c>
      <c r="K38" s="34" t="s">
        <v>270</v>
      </c>
    </row>
    <row r="39" spans="1:11" ht="13.5" customHeight="1">
      <c r="A39" s="63"/>
      <c r="B39" s="90"/>
      <c r="C39" s="34">
        <v>575341.11</v>
      </c>
      <c r="D39" s="35" t="s">
        <v>253</v>
      </c>
      <c r="E39" s="94"/>
      <c r="F39" s="34">
        <v>1864611.27</v>
      </c>
      <c r="G39" s="35" t="s">
        <v>253</v>
      </c>
      <c r="H39" s="34">
        <v>1918.68</v>
      </c>
      <c r="I39" s="34">
        <v>1948236.9</v>
      </c>
      <c r="J39" s="35" t="s">
        <v>253</v>
      </c>
      <c r="K39" s="34">
        <v>2004.74</v>
      </c>
    </row>
    <row r="40" spans="1:11" ht="12.75">
      <c r="A40" s="64"/>
      <c r="B40" s="89"/>
      <c r="C40" s="34"/>
      <c r="D40" s="35" t="s">
        <v>210</v>
      </c>
      <c r="E40" s="87"/>
      <c r="F40" s="35"/>
      <c r="G40" s="35" t="s">
        <v>210</v>
      </c>
      <c r="H40" s="34"/>
      <c r="I40" s="34"/>
      <c r="J40" s="35" t="s">
        <v>210</v>
      </c>
      <c r="K40" s="34"/>
    </row>
    <row r="41" spans="1:11" ht="15" customHeight="1">
      <c r="A41" s="28" t="s">
        <v>104</v>
      </c>
      <c r="B41" s="27" t="s">
        <v>105</v>
      </c>
      <c r="C41" s="35"/>
      <c r="D41" s="35"/>
      <c r="E41" s="35"/>
      <c r="F41" s="35"/>
      <c r="G41" s="35"/>
      <c r="H41" s="34"/>
      <c r="I41" s="34"/>
      <c r="J41" s="35"/>
      <c r="K41" s="34"/>
    </row>
    <row r="42" spans="1:11" ht="12.75">
      <c r="A42" s="62" t="s">
        <v>106</v>
      </c>
      <c r="B42" s="88" t="s">
        <v>254</v>
      </c>
      <c r="C42" s="34">
        <v>270220</v>
      </c>
      <c r="D42" s="35" t="s">
        <v>255</v>
      </c>
      <c r="E42" s="86">
        <v>13.511</v>
      </c>
      <c r="F42" s="34">
        <v>7550.22</v>
      </c>
      <c r="G42" s="35" t="s">
        <v>255</v>
      </c>
      <c r="H42" s="34">
        <v>377.51</v>
      </c>
      <c r="I42" s="34">
        <v>7719.68</v>
      </c>
      <c r="J42" s="35" t="s">
        <v>255</v>
      </c>
      <c r="K42" s="34">
        <v>385.98</v>
      </c>
    </row>
    <row r="43" spans="1:11" ht="15" customHeight="1">
      <c r="A43" s="63"/>
      <c r="B43" s="90"/>
      <c r="C43" s="34">
        <v>562958.33</v>
      </c>
      <c r="D43" s="35" t="s">
        <v>256</v>
      </c>
      <c r="E43" s="94"/>
      <c r="F43" s="34">
        <v>1864611.27</v>
      </c>
      <c r="G43" s="35" t="s">
        <v>256</v>
      </c>
      <c r="H43" s="34">
        <v>44.75</v>
      </c>
      <c r="I43" s="34">
        <v>1948236.9</v>
      </c>
      <c r="J43" s="35" t="s">
        <v>256</v>
      </c>
      <c r="K43" s="34">
        <v>46.76</v>
      </c>
    </row>
    <row r="44" spans="1:11" ht="15" customHeight="1">
      <c r="A44" s="64"/>
      <c r="B44" s="89"/>
      <c r="C44" s="34">
        <v>13511</v>
      </c>
      <c r="D44" s="35" t="s">
        <v>210</v>
      </c>
      <c r="E44" s="87"/>
      <c r="F44" s="34"/>
      <c r="G44" s="35" t="s">
        <v>210</v>
      </c>
      <c r="H44" s="34"/>
      <c r="I44" s="34"/>
      <c r="J44" s="35" t="s">
        <v>210</v>
      </c>
      <c r="K44" s="34"/>
    </row>
    <row r="45" spans="1:11" ht="12.75">
      <c r="A45" s="62" t="s">
        <v>107</v>
      </c>
      <c r="B45" s="88" t="s">
        <v>127</v>
      </c>
      <c r="C45" s="34">
        <v>5700.84</v>
      </c>
      <c r="D45" s="35" t="s">
        <v>257</v>
      </c>
      <c r="E45" s="91">
        <v>741.10895</v>
      </c>
      <c r="F45" s="34">
        <v>7550.22</v>
      </c>
      <c r="G45" s="35" t="s">
        <v>257</v>
      </c>
      <c r="H45" s="34">
        <v>981.53</v>
      </c>
      <c r="I45" s="34">
        <v>7719.68</v>
      </c>
      <c r="J45" s="35" t="s">
        <v>257</v>
      </c>
      <c r="K45" s="34">
        <v>1003.56</v>
      </c>
    </row>
    <row r="46" spans="1:11" ht="15" customHeight="1">
      <c r="A46" s="63"/>
      <c r="B46" s="90"/>
      <c r="C46" s="34">
        <v>1816443.5</v>
      </c>
      <c r="D46" s="35" t="s">
        <v>258</v>
      </c>
      <c r="E46" s="92"/>
      <c r="F46" s="34">
        <v>1864611.27</v>
      </c>
      <c r="G46" s="35" t="s">
        <v>258</v>
      </c>
      <c r="H46" s="34">
        <v>760.76</v>
      </c>
      <c r="I46" s="34">
        <v>1948236.9</v>
      </c>
      <c r="J46" s="35" t="s">
        <v>258</v>
      </c>
      <c r="K46" s="34">
        <v>794.88</v>
      </c>
    </row>
    <row r="47" spans="1:11" ht="15" customHeight="1">
      <c r="A47" s="64"/>
      <c r="B47" s="89"/>
      <c r="C47" s="34">
        <v>741108.95</v>
      </c>
      <c r="D47" s="35" t="s">
        <v>210</v>
      </c>
      <c r="E47" s="93"/>
      <c r="F47" s="34"/>
      <c r="G47" s="35" t="s">
        <v>210</v>
      </c>
      <c r="H47" s="34"/>
      <c r="I47" s="34"/>
      <c r="J47" s="35" t="s">
        <v>210</v>
      </c>
      <c r="K47" s="34"/>
    </row>
    <row r="48" spans="1:11" ht="15" customHeight="1">
      <c r="A48" s="62" t="s">
        <v>108</v>
      </c>
      <c r="B48" s="88" t="s">
        <v>259</v>
      </c>
      <c r="C48" s="34">
        <v>20455.16</v>
      </c>
      <c r="D48" s="35" t="s">
        <v>237</v>
      </c>
      <c r="E48" s="91">
        <v>1636.41244</v>
      </c>
      <c r="F48" s="34">
        <v>10178.64</v>
      </c>
      <c r="G48" s="35" t="s">
        <v>237</v>
      </c>
      <c r="H48" s="34">
        <v>814.29</v>
      </c>
      <c r="I48" s="34">
        <v>10292.53</v>
      </c>
      <c r="J48" s="35" t="s">
        <v>237</v>
      </c>
      <c r="K48" s="34">
        <v>823.4</v>
      </c>
    </row>
    <row r="49" spans="1:11" ht="15" customHeight="1">
      <c r="A49" s="63"/>
      <c r="B49" s="90"/>
      <c r="C49" s="34">
        <v>1468951.92</v>
      </c>
      <c r="D49" s="35" t="s">
        <v>260</v>
      </c>
      <c r="E49" s="92"/>
      <c r="F49" s="34">
        <v>2512256.55</v>
      </c>
      <c r="G49" s="35" t="s">
        <v>260</v>
      </c>
      <c r="H49" s="34">
        <v>2798.65</v>
      </c>
      <c r="I49" s="34">
        <v>2574848.05</v>
      </c>
      <c r="J49" s="35" t="s">
        <v>260</v>
      </c>
      <c r="K49" s="34">
        <v>2868.38</v>
      </c>
    </row>
    <row r="50" spans="1:11" ht="15" customHeight="1">
      <c r="A50" s="64"/>
      <c r="B50" s="89"/>
      <c r="C50" s="34">
        <v>1636412</v>
      </c>
      <c r="D50" s="35" t="s">
        <v>210</v>
      </c>
      <c r="E50" s="93"/>
      <c r="F50" s="34"/>
      <c r="G50" s="35" t="s">
        <v>210</v>
      </c>
      <c r="H50" s="34"/>
      <c r="I50" s="34"/>
      <c r="J50" s="35" t="s">
        <v>210</v>
      </c>
      <c r="K50" s="34"/>
    </row>
    <row r="51" spans="1:11" ht="13.5" customHeight="1">
      <c r="A51" s="62" t="s">
        <v>108</v>
      </c>
      <c r="B51" s="88" t="s">
        <v>261</v>
      </c>
      <c r="C51" s="34">
        <v>9466.04</v>
      </c>
      <c r="D51" s="35" t="s">
        <v>263</v>
      </c>
      <c r="E51" s="91">
        <v>3683.23786</v>
      </c>
      <c r="F51" s="34">
        <v>7550.22</v>
      </c>
      <c r="G51" s="35" t="s">
        <v>263</v>
      </c>
      <c r="H51" s="34">
        <v>2937.79</v>
      </c>
      <c r="I51" s="34">
        <v>7719.68</v>
      </c>
      <c r="J51" s="35" t="s">
        <v>263</v>
      </c>
      <c r="K51" s="34">
        <v>3003.73</v>
      </c>
    </row>
    <row r="52" spans="1:11" ht="13.5" customHeight="1">
      <c r="A52" s="63"/>
      <c r="B52" s="90"/>
      <c r="C52" s="34">
        <v>1748925.86</v>
      </c>
      <c r="D52" s="35" t="s">
        <v>262</v>
      </c>
      <c r="E52" s="92"/>
      <c r="F52" s="34">
        <v>1864611.27</v>
      </c>
      <c r="G52" s="35" t="s">
        <v>262</v>
      </c>
      <c r="H52" s="34">
        <v>3926.87</v>
      </c>
      <c r="I52" s="34">
        <v>1948236.9</v>
      </c>
      <c r="J52" s="35" t="s">
        <v>262</v>
      </c>
      <c r="K52" s="34">
        <v>4102.98</v>
      </c>
    </row>
    <row r="53" spans="1:11" ht="13.5" customHeight="1">
      <c r="A53" s="64"/>
      <c r="B53" s="89"/>
      <c r="C53" s="34">
        <v>920809.47</v>
      </c>
      <c r="D53" s="35" t="s">
        <v>189</v>
      </c>
      <c r="E53" s="93"/>
      <c r="F53" s="34"/>
      <c r="G53" s="35" t="s">
        <v>189</v>
      </c>
      <c r="H53" s="34"/>
      <c r="I53" s="34"/>
      <c r="J53" s="35" t="s">
        <v>189</v>
      </c>
      <c r="K53" s="34"/>
    </row>
    <row r="54" spans="1:11" ht="15.75" customHeight="1">
      <c r="A54" s="28" t="s">
        <v>68</v>
      </c>
      <c r="B54" s="27" t="s">
        <v>71</v>
      </c>
      <c r="C54" s="35"/>
      <c r="D54" s="35"/>
      <c r="E54" s="35"/>
      <c r="F54" s="35"/>
      <c r="G54" s="35"/>
      <c r="H54" s="35"/>
      <c r="I54" s="34"/>
      <c r="J54" s="35"/>
      <c r="K54" s="35"/>
    </row>
    <row r="55" spans="1:11" ht="50.25" customHeight="1">
      <c r="A55" s="28" t="s">
        <v>70</v>
      </c>
      <c r="B55" s="27" t="s">
        <v>73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38.25">
      <c r="A56" s="28" t="s">
        <v>128</v>
      </c>
      <c r="B56" s="27" t="s">
        <v>74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28" t="s">
        <v>129</v>
      </c>
      <c r="B57" s="27" t="s">
        <v>124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4.25" customHeight="1">
      <c r="A58" s="62" t="s">
        <v>130</v>
      </c>
      <c r="B58" s="88" t="s">
        <v>125</v>
      </c>
      <c r="C58" s="34">
        <v>5807.5</v>
      </c>
      <c r="D58" s="35" t="s">
        <v>237</v>
      </c>
      <c r="E58" s="91">
        <v>464.5999</v>
      </c>
      <c r="F58" s="34">
        <v>6586.37</v>
      </c>
      <c r="G58" s="35" t="s">
        <v>237</v>
      </c>
      <c r="H58" s="35">
        <v>526.91</v>
      </c>
      <c r="I58" s="34">
        <v>6931.95</v>
      </c>
      <c r="J58" s="35" t="s">
        <v>237</v>
      </c>
      <c r="K58" s="35">
        <v>554.57</v>
      </c>
    </row>
    <row r="59" spans="1:11" ht="14.25" customHeight="1">
      <c r="A59" s="64"/>
      <c r="B59" s="89"/>
      <c r="C59" s="34">
        <v>464599.9</v>
      </c>
      <c r="D59" s="35" t="s">
        <v>210</v>
      </c>
      <c r="E59" s="93"/>
      <c r="F59" s="34"/>
      <c r="G59" s="35" t="s">
        <v>210</v>
      </c>
      <c r="H59" s="35"/>
      <c r="I59" s="34"/>
      <c r="J59" s="35" t="s">
        <v>210</v>
      </c>
      <c r="K59" s="35"/>
    </row>
    <row r="60" spans="1:11" ht="14.25" customHeight="1">
      <c r="A60" s="62" t="s">
        <v>265</v>
      </c>
      <c r="B60" s="88" t="s">
        <v>264</v>
      </c>
      <c r="C60" s="34">
        <v>19243.67</v>
      </c>
      <c r="D60" s="35" t="s">
        <v>201</v>
      </c>
      <c r="E60" s="91">
        <v>577.31</v>
      </c>
      <c r="F60" s="34">
        <v>6586.37</v>
      </c>
      <c r="G60" s="35" t="s">
        <v>201</v>
      </c>
      <c r="H60" s="35">
        <v>197.59</v>
      </c>
      <c r="I60" s="34">
        <v>6931.95</v>
      </c>
      <c r="J60" s="35" t="s">
        <v>201</v>
      </c>
      <c r="K60" s="35">
        <v>207.96</v>
      </c>
    </row>
    <row r="61" spans="1:11" ht="14.25" customHeight="1">
      <c r="A61" s="64"/>
      <c r="B61" s="89"/>
      <c r="C61" s="34">
        <v>577310</v>
      </c>
      <c r="D61" s="35" t="s">
        <v>210</v>
      </c>
      <c r="E61" s="93"/>
      <c r="F61" s="34"/>
      <c r="G61" s="35" t="s">
        <v>210</v>
      </c>
      <c r="H61" s="35"/>
      <c r="I61" s="34"/>
      <c r="J61" s="35" t="s">
        <v>210</v>
      </c>
      <c r="K61" s="35"/>
    </row>
    <row r="62" spans="1:11" ht="38.25">
      <c r="A62" s="28" t="s">
        <v>72</v>
      </c>
      <c r="B62" s="27" t="s">
        <v>76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27" customHeight="1">
      <c r="A63" s="28" t="s">
        <v>75</v>
      </c>
      <c r="B63" s="27" t="s">
        <v>78</v>
      </c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63.75">
      <c r="A64" s="8" t="s">
        <v>77</v>
      </c>
      <c r="B64" s="30" t="s">
        <v>85</v>
      </c>
      <c r="C64" s="36" t="s">
        <v>65</v>
      </c>
      <c r="D64" s="36" t="s">
        <v>65</v>
      </c>
      <c r="E64" s="53">
        <f>SUM(E65:E94)</f>
        <v>899.56741</v>
      </c>
      <c r="F64" s="37" t="s">
        <v>65</v>
      </c>
      <c r="G64" s="37" t="s">
        <v>65</v>
      </c>
      <c r="H64" s="37">
        <f>SUM(H65:H94)</f>
        <v>899.56741</v>
      </c>
      <c r="I64" s="37" t="s">
        <v>65</v>
      </c>
      <c r="J64" s="37" t="s">
        <v>65</v>
      </c>
      <c r="K64" s="37">
        <f>SUM(K65:K94)</f>
        <v>899.56741</v>
      </c>
    </row>
    <row r="65" spans="1:11" ht="12.75">
      <c r="A65" s="28" t="s">
        <v>79</v>
      </c>
      <c r="B65" s="27" t="s">
        <v>67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28" t="s">
        <v>109</v>
      </c>
      <c r="B66" s="27" t="s">
        <v>93</v>
      </c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28" t="s">
        <v>110</v>
      </c>
      <c r="B67" s="27" t="s">
        <v>95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28" t="s">
        <v>111</v>
      </c>
      <c r="B68" s="27" t="s">
        <v>97</v>
      </c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39" customHeight="1">
      <c r="A69" s="28" t="s">
        <v>112</v>
      </c>
      <c r="B69" s="27" t="s">
        <v>231</v>
      </c>
      <c r="C69" s="35" t="s">
        <v>5</v>
      </c>
      <c r="D69" s="35" t="s">
        <v>5</v>
      </c>
      <c r="E69" s="35">
        <v>0</v>
      </c>
      <c r="F69" s="35" t="s">
        <v>5</v>
      </c>
      <c r="G69" s="35" t="s">
        <v>5</v>
      </c>
      <c r="H69" s="35">
        <v>0</v>
      </c>
      <c r="I69" s="35" t="s">
        <v>5</v>
      </c>
      <c r="J69" s="35" t="s">
        <v>5</v>
      </c>
      <c r="K69" s="35">
        <v>0</v>
      </c>
    </row>
    <row r="70" spans="1:11" ht="38.25">
      <c r="A70" s="28" t="s">
        <v>112</v>
      </c>
      <c r="B70" s="27" t="s">
        <v>114</v>
      </c>
      <c r="C70" s="35" t="s">
        <v>5</v>
      </c>
      <c r="D70" s="35" t="s">
        <v>5</v>
      </c>
      <c r="E70" s="54">
        <v>273.4865</v>
      </c>
      <c r="F70" s="35" t="s">
        <v>5</v>
      </c>
      <c r="G70" s="35" t="s">
        <v>5</v>
      </c>
      <c r="H70" s="54">
        <v>273.4865</v>
      </c>
      <c r="I70" s="35" t="s">
        <v>5</v>
      </c>
      <c r="J70" s="35" t="s">
        <v>5</v>
      </c>
      <c r="K70" s="54">
        <v>273.4865</v>
      </c>
    </row>
    <row r="71" spans="1:11" ht="38.25">
      <c r="A71" s="28" t="s">
        <v>112</v>
      </c>
      <c r="B71" s="27" t="s">
        <v>115</v>
      </c>
      <c r="C71" s="35" t="s">
        <v>5</v>
      </c>
      <c r="D71" s="35" t="s">
        <v>5</v>
      </c>
      <c r="E71" s="35">
        <v>0</v>
      </c>
      <c r="F71" s="35" t="s">
        <v>5</v>
      </c>
      <c r="G71" s="35" t="s">
        <v>5</v>
      </c>
      <c r="H71" s="35">
        <v>0</v>
      </c>
      <c r="I71" s="35" t="s">
        <v>5</v>
      </c>
      <c r="J71" s="35" t="s">
        <v>5</v>
      </c>
      <c r="K71" s="35">
        <v>0</v>
      </c>
    </row>
    <row r="72" spans="1:11" ht="41.25" customHeight="1">
      <c r="A72" s="28" t="s">
        <v>113</v>
      </c>
      <c r="B72" s="27" t="s">
        <v>239</v>
      </c>
      <c r="C72" s="35" t="s">
        <v>5</v>
      </c>
      <c r="D72" s="35" t="s">
        <v>5</v>
      </c>
      <c r="E72" s="35">
        <v>0</v>
      </c>
      <c r="F72" s="35" t="s">
        <v>5</v>
      </c>
      <c r="G72" s="35" t="s">
        <v>5</v>
      </c>
      <c r="H72" s="35">
        <v>0</v>
      </c>
      <c r="I72" s="35" t="s">
        <v>5</v>
      </c>
      <c r="J72" s="35" t="s">
        <v>5</v>
      </c>
      <c r="K72" s="35">
        <v>0</v>
      </c>
    </row>
    <row r="73" spans="1:11" ht="38.25">
      <c r="A73" s="28" t="s">
        <v>131</v>
      </c>
      <c r="B73" s="27" t="s">
        <v>240</v>
      </c>
      <c r="C73" s="35" t="s">
        <v>5</v>
      </c>
      <c r="D73" s="35" t="s">
        <v>5</v>
      </c>
      <c r="E73" s="35">
        <v>0</v>
      </c>
      <c r="F73" s="35" t="s">
        <v>5</v>
      </c>
      <c r="G73" s="35" t="s">
        <v>5</v>
      </c>
      <c r="H73" s="35">
        <v>0</v>
      </c>
      <c r="I73" s="35" t="s">
        <v>5</v>
      </c>
      <c r="J73" s="35" t="s">
        <v>5</v>
      </c>
      <c r="K73" s="35">
        <v>0</v>
      </c>
    </row>
    <row r="74" spans="1:11" ht="15" customHeight="1">
      <c r="A74" s="28" t="s">
        <v>83</v>
      </c>
      <c r="B74" s="27" t="s">
        <v>69</v>
      </c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27.75" customHeight="1">
      <c r="A75" s="28" t="s">
        <v>116</v>
      </c>
      <c r="B75" s="27" t="s">
        <v>196</v>
      </c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32" t="s">
        <v>117</v>
      </c>
      <c r="B76" s="27" t="s">
        <v>103</v>
      </c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25.5">
      <c r="A77" s="32" t="s">
        <v>266</v>
      </c>
      <c r="B77" s="27" t="s">
        <v>204</v>
      </c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38.25">
      <c r="A78" s="28" t="s">
        <v>267</v>
      </c>
      <c r="B78" s="27" t="s">
        <v>247</v>
      </c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39.75" customHeight="1">
      <c r="A79" s="28" t="s">
        <v>268</v>
      </c>
      <c r="B79" s="27" t="s">
        <v>249</v>
      </c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4.25" customHeight="1">
      <c r="A80" s="28" t="s">
        <v>118</v>
      </c>
      <c r="B80" s="27" t="s">
        <v>105</v>
      </c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37.5" customHeight="1">
      <c r="A81" s="28" t="s">
        <v>119</v>
      </c>
      <c r="B81" s="31" t="s">
        <v>254</v>
      </c>
      <c r="C81" s="35" t="s">
        <v>5</v>
      </c>
      <c r="D81" s="35" t="s">
        <v>5</v>
      </c>
      <c r="E81" s="35">
        <v>0</v>
      </c>
      <c r="F81" s="35" t="s">
        <v>5</v>
      </c>
      <c r="G81" s="35" t="s">
        <v>5</v>
      </c>
      <c r="H81" s="35">
        <v>0</v>
      </c>
      <c r="I81" s="35" t="s">
        <v>5</v>
      </c>
      <c r="J81" s="35" t="s">
        <v>5</v>
      </c>
      <c r="K81" s="35">
        <v>0</v>
      </c>
    </row>
    <row r="82" spans="1:11" ht="40.5" customHeight="1">
      <c r="A82" s="28" t="s">
        <v>120</v>
      </c>
      <c r="B82" s="31" t="s">
        <v>127</v>
      </c>
      <c r="C82" s="35" t="s">
        <v>5</v>
      </c>
      <c r="D82" s="35" t="s">
        <v>5</v>
      </c>
      <c r="E82" s="35">
        <v>0</v>
      </c>
      <c r="F82" s="35" t="s">
        <v>5</v>
      </c>
      <c r="G82" s="35" t="s">
        <v>5</v>
      </c>
      <c r="H82" s="35">
        <v>0</v>
      </c>
      <c r="I82" s="35" t="s">
        <v>5</v>
      </c>
      <c r="J82" s="35" t="s">
        <v>5</v>
      </c>
      <c r="K82" s="35">
        <v>0</v>
      </c>
    </row>
    <row r="83" spans="1:11" ht="39" customHeight="1">
      <c r="A83" s="28" t="s">
        <v>121</v>
      </c>
      <c r="B83" s="31" t="s">
        <v>259</v>
      </c>
      <c r="C83" s="35" t="s">
        <v>5</v>
      </c>
      <c r="D83" s="35" t="s">
        <v>5</v>
      </c>
      <c r="E83" s="35">
        <v>0</v>
      </c>
      <c r="F83" s="35" t="s">
        <v>5</v>
      </c>
      <c r="G83" s="35" t="s">
        <v>5</v>
      </c>
      <c r="H83" s="35">
        <v>0</v>
      </c>
      <c r="I83" s="35" t="s">
        <v>5</v>
      </c>
      <c r="J83" s="35" t="s">
        <v>5</v>
      </c>
      <c r="K83" s="35">
        <v>0</v>
      </c>
    </row>
    <row r="84" spans="1:11" ht="43.5" customHeight="1">
      <c r="A84" s="28" t="s">
        <v>121</v>
      </c>
      <c r="B84" s="31" t="s">
        <v>261</v>
      </c>
      <c r="C84" s="35" t="s">
        <v>5</v>
      </c>
      <c r="D84" s="35" t="s">
        <v>5</v>
      </c>
      <c r="E84" s="54">
        <v>626.08091</v>
      </c>
      <c r="F84" s="35" t="s">
        <v>5</v>
      </c>
      <c r="G84" s="35" t="s">
        <v>5</v>
      </c>
      <c r="H84" s="54">
        <v>626.08091</v>
      </c>
      <c r="I84" s="35" t="s">
        <v>5</v>
      </c>
      <c r="J84" s="35" t="s">
        <v>5</v>
      </c>
      <c r="K84" s="54">
        <v>626.08091</v>
      </c>
    </row>
    <row r="85" spans="1:11" ht="12.75">
      <c r="A85" s="28" t="s">
        <v>86</v>
      </c>
      <c r="B85" s="27" t="s">
        <v>71</v>
      </c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51">
      <c r="A86" s="28" t="s">
        <v>87</v>
      </c>
      <c r="B86" s="27" t="s">
        <v>73</v>
      </c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38.25">
      <c r="A87" s="28" t="s">
        <v>132</v>
      </c>
      <c r="B87" s="27" t="s">
        <v>74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5" customHeight="1">
      <c r="A88" s="28" t="s">
        <v>133</v>
      </c>
      <c r="B88" s="27" t="s">
        <v>124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6.5" customHeight="1">
      <c r="A89" s="62" t="s">
        <v>134</v>
      </c>
      <c r="B89" s="88" t="s">
        <v>125</v>
      </c>
      <c r="C89" s="34"/>
      <c r="D89" s="35" t="s">
        <v>237</v>
      </c>
      <c r="E89" s="86">
        <v>0</v>
      </c>
      <c r="F89" s="34"/>
      <c r="G89" s="35" t="s">
        <v>237</v>
      </c>
      <c r="H89" s="86">
        <v>0</v>
      </c>
      <c r="I89" s="34"/>
      <c r="J89" s="35" t="s">
        <v>237</v>
      </c>
      <c r="K89" s="86">
        <v>0</v>
      </c>
    </row>
    <row r="90" spans="1:11" ht="16.5" customHeight="1">
      <c r="A90" s="64"/>
      <c r="B90" s="89"/>
      <c r="C90" s="34"/>
      <c r="D90" s="35" t="s">
        <v>210</v>
      </c>
      <c r="E90" s="87"/>
      <c r="F90" s="34"/>
      <c r="G90" s="35" t="s">
        <v>210</v>
      </c>
      <c r="H90" s="87"/>
      <c r="I90" s="34"/>
      <c r="J90" s="35" t="s">
        <v>210</v>
      </c>
      <c r="K90" s="87"/>
    </row>
    <row r="91" spans="1:11" ht="16.5" customHeight="1">
      <c r="A91" s="62" t="s">
        <v>269</v>
      </c>
      <c r="B91" s="88" t="s">
        <v>264</v>
      </c>
      <c r="C91" s="34"/>
      <c r="D91" s="35" t="s">
        <v>201</v>
      </c>
      <c r="E91" s="86">
        <v>0</v>
      </c>
      <c r="F91" s="34"/>
      <c r="G91" s="35" t="s">
        <v>201</v>
      </c>
      <c r="H91" s="86">
        <v>0</v>
      </c>
      <c r="I91" s="34"/>
      <c r="J91" s="35" t="s">
        <v>201</v>
      </c>
      <c r="K91" s="86">
        <v>0</v>
      </c>
    </row>
    <row r="92" spans="1:11" ht="16.5" customHeight="1">
      <c r="A92" s="64"/>
      <c r="B92" s="89"/>
      <c r="C92" s="34"/>
      <c r="D92" s="35" t="s">
        <v>210</v>
      </c>
      <c r="E92" s="87"/>
      <c r="F92" s="34"/>
      <c r="G92" s="35" t="s">
        <v>210</v>
      </c>
      <c r="H92" s="87"/>
      <c r="I92" s="34"/>
      <c r="J92" s="35" t="s">
        <v>210</v>
      </c>
      <c r="K92" s="87"/>
    </row>
    <row r="93" spans="1:11" ht="38.25">
      <c r="A93" s="28" t="s">
        <v>88</v>
      </c>
      <c r="B93" s="27" t="s">
        <v>76</v>
      </c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25.5" customHeight="1">
      <c r="A94" s="28" t="s">
        <v>89</v>
      </c>
      <c r="B94" s="27" t="s">
        <v>78</v>
      </c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78" customHeight="1">
      <c r="A95" s="8" t="s">
        <v>90</v>
      </c>
      <c r="B95" s="30" t="s">
        <v>91</v>
      </c>
      <c r="C95" s="8" t="s">
        <v>5</v>
      </c>
      <c r="D95" s="8" t="s">
        <v>5</v>
      </c>
      <c r="E95" s="33">
        <f>SUM(E11-E64)</f>
        <v>9641.937299999998</v>
      </c>
      <c r="F95" s="33" t="s">
        <v>5</v>
      </c>
      <c r="G95" s="33" t="s">
        <v>5</v>
      </c>
      <c r="H95" s="33">
        <f>SUM(H11-H64)</f>
        <v>26039.354590000003</v>
      </c>
      <c r="I95" s="33" t="s">
        <v>5</v>
      </c>
      <c r="J95" s="33" t="s">
        <v>5</v>
      </c>
      <c r="K95" s="33">
        <f>SUM(K11-K64)</f>
        <v>25795.42259</v>
      </c>
    </row>
    <row r="97" spans="4:9" ht="14.25">
      <c r="D97" s="20" t="s">
        <v>49</v>
      </c>
      <c r="E97" s="20"/>
      <c r="F97" s="21"/>
      <c r="G97" s="20"/>
      <c r="H97" s="20"/>
      <c r="I97" s="20" t="s">
        <v>50</v>
      </c>
    </row>
    <row r="98" spans="4:9" ht="14.25">
      <c r="D98" s="20"/>
      <c r="E98" s="20"/>
      <c r="F98" s="21"/>
      <c r="G98" s="20"/>
      <c r="H98" s="20"/>
      <c r="I98" s="20"/>
    </row>
    <row r="99" spans="4:9" ht="14.25">
      <c r="D99" s="20"/>
      <c r="E99" s="20"/>
      <c r="F99" s="21"/>
      <c r="G99" s="20"/>
      <c r="H99" s="20"/>
      <c r="I99" s="20"/>
    </row>
    <row r="100" ht="12.75">
      <c r="B100" t="s">
        <v>227</v>
      </c>
    </row>
    <row r="101" ht="12.75">
      <c r="B101" t="s">
        <v>228</v>
      </c>
    </row>
    <row r="104" ht="12.75">
      <c r="B104" t="s">
        <v>6</v>
      </c>
    </row>
  </sheetData>
  <sheetProtection selectLockedCells="1" selectUnlockedCells="1"/>
  <mergeCells count="55">
    <mergeCell ref="B6:J6"/>
    <mergeCell ref="I8:K8"/>
    <mergeCell ref="B60:B61"/>
    <mergeCell ref="A60:A61"/>
    <mergeCell ref="E60:E61"/>
    <mergeCell ref="A19:A21"/>
    <mergeCell ref="B19:B21"/>
    <mergeCell ref="E19:E21"/>
    <mergeCell ref="A8:A9"/>
    <mergeCell ref="C8:E8"/>
    <mergeCell ref="F8:H8"/>
    <mergeCell ref="A25:A27"/>
    <mergeCell ref="B25:B27"/>
    <mergeCell ref="E25:E27"/>
    <mergeCell ref="A22:A24"/>
    <mergeCell ref="B22:B24"/>
    <mergeCell ref="E22:E24"/>
    <mergeCell ref="H89:H90"/>
    <mergeCell ref="K89:K90"/>
    <mergeCell ref="A42:A44"/>
    <mergeCell ref="B42:B44"/>
    <mergeCell ref="A45:A47"/>
    <mergeCell ref="B45:B47"/>
    <mergeCell ref="A51:A53"/>
    <mergeCell ref="B51:B53"/>
    <mergeCell ref="A58:A59"/>
    <mergeCell ref="A89:A90"/>
    <mergeCell ref="B89:B90"/>
    <mergeCell ref="E89:E90"/>
    <mergeCell ref="B28:B30"/>
    <mergeCell ref="A28:A30"/>
    <mergeCell ref="E28:E30"/>
    <mergeCell ref="A48:A50"/>
    <mergeCell ref="B48:B50"/>
    <mergeCell ref="E48:E50"/>
    <mergeCell ref="E42:E44"/>
    <mergeCell ref="A38:A40"/>
    <mergeCell ref="E35:E37"/>
    <mergeCell ref="B58:B59"/>
    <mergeCell ref="E58:E59"/>
    <mergeCell ref="E45:E47"/>
    <mergeCell ref="E51:E53"/>
    <mergeCell ref="B8:B9"/>
    <mergeCell ref="E38:E40"/>
    <mergeCell ref="B38:B40"/>
    <mergeCell ref="A91:A92"/>
    <mergeCell ref="E91:E92"/>
    <mergeCell ref="H91:H92"/>
    <mergeCell ref="K91:K92"/>
    <mergeCell ref="B91:B92"/>
    <mergeCell ref="A16:A18"/>
    <mergeCell ref="B16:B18"/>
    <mergeCell ref="E16:E18"/>
    <mergeCell ref="A35:A37"/>
    <mergeCell ref="B35:B37"/>
  </mergeCells>
  <printOptions/>
  <pageMargins left="0.11811023622047245" right="0.11811023622047245" top="0.6299212598425197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KDO3</cp:lastModifiedBy>
  <cp:lastPrinted>2020-11-06T11:10:50Z</cp:lastPrinted>
  <dcterms:created xsi:type="dcterms:W3CDTF">2018-04-25T10:42:38Z</dcterms:created>
  <dcterms:modified xsi:type="dcterms:W3CDTF">2020-11-06T11:13:24Z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