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80" windowHeight="11835" activeTab="0"/>
  </bookViews>
  <sheets>
    <sheet name="стр.1" sheetId="1" r:id="rId1"/>
  </sheets>
  <definedNames>
    <definedName name="_xlnm._FilterDatabase" localSheetId="0" hidden="1">'стр.1'!$A$18:$BI$328</definedName>
    <definedName name="TABLE" localSheetId="0">'стр.1'!#REF!</definedName>
    <definedName name="TABLE_2" localSheetId="0">'стр.1'!#REF!</definedName>
    <definedName name="_xlnm.Print_Area" localSheetId="0">'стр.1'!$A$1:$BC$315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<sst xmlns="http://schemas.openxmlformats.org/spreadsheetml/2006/main" count="921" uniqueCount="508">
  <si>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</si>
  <si>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</si>
  <si>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</si>
  <si>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</si>
  <si>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</si>
  <si>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</si>
  <si>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</si>
  <si>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</si>
  <si>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</si>
  <si>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</si>
  <si>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</si>
  <si>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</si>
  <si>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</si>
  <si>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</si>
  <si>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</si>
  <si>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</si>
  <si>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</si>
  <si>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</si>
  <si>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</si>
  <si>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</si>
  <si>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</si>
  <si>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</si>
  <si>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</si>
  <si>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</si>
  <si>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</si>
  <si>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</si>
  <si>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</si>
  <si>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</si>
  <si>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</si>
  <si>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</si>
  <si>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</si>
  <si>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</si>
  <si>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</si>
  <si>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</si>
  <si>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</si>
  <si>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</si>
  <si>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</si>
  <si>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</si>
  <si>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</si>
  <si>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</si>
  <si>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</si>
  <si>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</si>
  <si>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</si>
  <si>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</si>
  <si>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</si>
  <si>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</si>
  <si>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</si>
  <si>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</si>
  <si>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</si>
  <si>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</si>
  <si>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</si>
  <si>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</si>
  <si>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</si>
  <si>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</si>
  <si>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</si>
  <si>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</si>
  <si>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</si>
  <si>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</si>
  <si>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</si>
  <si>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</si>
  <si>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</si>
  <si>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</si>
  <si>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</si>
  <si>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</si>
  <si>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</si>
  <si>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</si>
  <si>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</si>
  <si>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</si>
  <si>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</si>
  <si>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</si>
  <si>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</si>
  <si>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</si>
  <si>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</si>
  <si>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</si>
  <si>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</si>
  <si>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</si>
  <si>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</si>
  <si>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</si>
  <si>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</si>
  <si>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</si>
  <si>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</si>
  <si>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</si>
  <si>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</si>
  <si>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</si>
  <si>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</si>
  <si>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</si>
  <si>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</si>
  <si>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</si>
  <si>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</si>
  <si>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</si>
  <si>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</si>
  <si>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</si>
  <si>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</si>
  <si>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</si>
  <si>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</si>
  <si>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</si>
  <si>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</si>
  <si>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</si>
  <si>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</si>
  <si>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</si>
  <si>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</si>
  <si>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</si>
  <si>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</si>
  <si>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</si>
  <si>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</si>
  <si>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</si>
  <si>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</si>
  <si>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</si>
  <si>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</si>
  <si>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</si>
  <si>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</si>
  <si>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</si>
  <si>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</si>
  <si>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</si>
  <si>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</si>
  <si>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</si>
  <si>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</si>
  <si>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</si>
  <si>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</si>
  <si>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</si>
  <si>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</si>
  <si>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</si>
  <si>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</si>
  <si>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</si>
  <si>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</si>
  <si>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</si>
  <si>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</si>
  <si>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</si>
  <si>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</si>
  <si>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</si>
  <si>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</si>
  <si>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</si>
  <si>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</si>
  <si>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</si>
  <si>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</si>
  <si>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</si>
  <si>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</si>
  <si>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</si>
  <si>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</si>
  <si>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</si>
  <si>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</si>
  <si>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</si>
  <si>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</si>
  <si>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</si>
  <si>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</si>
  <si>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</si>
  <si>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</si>
  <si>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</si>
  <si>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</si>
  <si>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</si>
  <si>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</si>
  <si>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</si>
  <si>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</si>
  <si>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</si>
  <si>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</si>
  <si>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</si>
  <si>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</si>
  <si>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</si>
  <si>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</si>
  <si>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</si>
  <si>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</si>
  <si>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</si>
  <si>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</si>
  <si>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</si>
  <si>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</si>
  <si>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</si>
  <si>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</si>
  <si>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</si>
  <si>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</si>
  <si>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</si>
  <si>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</si>
  <si>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</si>
  <si>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</si>
  <si>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</si>
  <si>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</si>
  <si>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</si>
  <si>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</si>
  <si>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</si>
  <si>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</si>
  <si>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</si>
  <si>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</si>
  <si>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</si>
  <si>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</si>
  <si>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</si>
  <si>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</si>
  <si>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</si>
  <si>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</si>
  <si>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</si>
  <si>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</si>
  <si>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</si>
  <si>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</si>
  <si>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</si>
  <si>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</si>
  <si>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</si>
  <si>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</si>
  <si>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</si>
  <si>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</si>
  <si>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</si>
  <si>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</si>
  <si>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</si>
  <si>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</si>
  <si>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</si>
  <si>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</si>
  <si>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</si>
  <si>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Финансирование капитальных вложений 2022 года , млн. рублей (с НДС)</t>
  </si>
  <si>
    <t>2022</t>
  </si>
  <si>
    <t>Приказом Управления по тарифам иценовой политике Орловской и области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</si>
  <si>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</si>
  <si>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</si>
  <si>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</si>
  <si>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</si>
  <si>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</si>
  <si>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</si>
  <si>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</si>
  <si>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</si>
  <si>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</si>
  <si>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</si>
  <si>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</si>
  <si>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</si>
  <si>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</si>
  <si>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</si>
  <si>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</si>
  <si>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</si>
  <si>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</si>
  <si>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</si>
  <si>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</si>
  <si>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</si>
  <si>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</si>
  <si>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</si>
  <si>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</si>
  <si>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</si>
  <si>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</si>
  <si>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</si>
  <si>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</si>
  <si>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</si>
  <si>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</si>
  <si>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</si>
  <si>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</si>
  <si>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</si>
  <si>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</si>
  <si>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</si>
  <si>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</si>
  <si>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</si>
  <si>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</si>
  <si>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</si>
  <si>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</si>
  <si>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</si>
  <si>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</si>
  <si>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</si>
  <si>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</si>
  <si>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</si>
  <si>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</si>
  <si>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</si>
  <si>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</si>
  <si>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</si>
  <si>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</si>
  <si>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</si>
  <si>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</si>
  <si>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</si>
  <si>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</si>
  <si>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</si>
  <si>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</si>
  <si>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</si>
  <si>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</si>
  <si>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</si>
  <si>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</si>
  <si>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</si>
  <si>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</si>
  <si>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</si>
  <si>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</si>
  <si>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</si>
  <si>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</si>
  <si>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</si>
  <si>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</si>
  <si>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</si>
  <si>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</si>
  <si>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</si>
  <si>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</si>
  <si>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</si>
  <si>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</si>
  <si>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</si>
  <si>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</si>
  <si>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</si>
  <si>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</si>
  <si>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</si>
  <si>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</si>
  <si>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</si>
  <si>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</si>
  <si>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</si>
  <si>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</si>
  <si>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</si>
  <si>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</si>
  <si>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</si>
  <si>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</si>
  <si>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</si>
  <si>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</si>
  <si>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</si>
  <si>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</si>
  <si>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</si>
  <si>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</si>
  <si>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</si>
  <si>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</si>
  <si>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</si>
  <si>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</si>
  <si>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</si>
  <si>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</si>
  <si>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</si>
  <si>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</si>
  <si>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</si>
  <si>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</si>
  <si>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</si>
  <si>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</si>
  <si>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</si>
  <si>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</si>
  <si>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</si>
  <si>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</si>
  <si>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</si>
  <si>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</si>
  <si>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</si>
  <si>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</si>
  <si>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</si>
  <si>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</si>
  <si>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</si>
  <si>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</si>
  <si>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</si>
  <si>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</si>
  <si>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</si>
  <si>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</si>
  <si>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</si>
  <si>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</si>
  <si>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</si>
  <si>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</si>
  <si>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</si>
  <si>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</si>
  <si>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</si>
  <si>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</si>
  <si>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</si>
  <si>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</si>
  <si>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</si>
  <si>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</si>
  <si>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</si>
  <si>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</si>
  <si>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</si>
  <si>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</si>
  <si>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</si>
  <si>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</si>
  <si>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</si>
  <si>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</si>
  <si>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</si>
  <si>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</si>
  <si>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</si>
  <si>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</si>
  <si>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</si>
  <si>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</si>
  <si>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</si>
  <si>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</si>
  <si>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</si>
  <si>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</si>
  <si>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</si>
  <si>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</si>
  <si>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</si>
  <si>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</si>
  <si>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</si>
  <si>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</si>
  <si>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</si>
  <si>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</si>
  <si>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</si>
  <si>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</si>
  <si>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</si>
  <si>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</si>
  <si>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</si>
  <si>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</si>
  <si>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</si>
  <si>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</si>
  <si>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</si>
  <si>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</si>
  <si>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</si>
  <si>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</si>
  <si>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</si>
  <si>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</si>
  <si>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</si>
  <si>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</si>
  <si>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</si>
  <si>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</si>
  <si>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</si>
  <si>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</si>
  <si>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</si>
  <si>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</si>
  <si>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</si>
  <si>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</si>
  <si>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</si>
  <si>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</si>
  <si>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</si>
  <si>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</si>
  <si>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</si>
  <si>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</si>
  <si>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</si>
  <si>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</si>
  <si>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</si>
  <si>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</si>
  <si>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</si>
  <si>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</si>
  <si>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</si>
  <si>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</si>
  <si>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</si>
  <si>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</si>
  <si>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</si>
  <si>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</si>
  <si>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</si>
  <si>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</si>
  <si>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</si>
  <si>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</si>
  <si>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</si>
  <si>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</si>
  <si>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</si>
  <si>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</si>
  <si>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</si>
  <si>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</si>
  <si>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</si>
  <si>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</si>
  <si>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</si>
  <si>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</si>
  <si>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</si>
  <si>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</si>
  <si>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</si>
  <si>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</si>
  <si>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</si>
  <si>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</si>
  <si>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</si>
  <si>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</si>
  <si>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</si>
  <si>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</si>
  <si>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</si>
  <si>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</si>
  <si>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</si>
  <si>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</si>
  <si>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</si>
  <si>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</si>
  <si>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</si>
  <si>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</si>
  <si>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</si>
  <si>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</si>
  <si>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</si>
  <si>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</si>
  <si>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</si>
  <si>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</si>
  <si>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</si>
  <si>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</si>
  <si>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</si>
  <si>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</si>
  <si>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</si>
  <si>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</si>
  <si>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</si>
  <si>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</si>
  <si>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</si>
  <si>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</si>
  <si>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</si>
  <si>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</si>
  <si>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</si>
  <si>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</si>
  <si>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</si>
  <si>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</si>
  <si>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</si>
  <si>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</si>
  <si>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</si>
  <si>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</si>
  <si>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</si>
  <si>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</si>
  <si>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</si>
  <si>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</si>
  <si>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</si>
  <si>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</si>
  <si>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</si>
  <si>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</si>
  <si>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</si>
  <si>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</si>
  <si>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</si>
  <si>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</si>
  <si>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</si>
  <si>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</si>
  <si>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</si>
  <si>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</si>
  <si>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</si>
  <si>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</si>
  <si>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</si>
  <si>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</si>
  <si>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</si>
  <si>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</si>
  <si>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</si>
  <si>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</si>
  <si>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</si>
  <si>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</si>
  <si>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</si>
  <si>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</si>
  <si>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</si>
  <si>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</si>
  <si>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</si>
  <si>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</si>
  <si>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</si>
  <si>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</si>
  <si>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</si>
  <si>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</si>
  <si>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</si>
  <si>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</si>
  <si>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</si>
  <si>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Освоение капитальных вложений 2022 года , млн. рублей (без НДС)</t>
  </si>
  <si>
    <t>4</t>
  </si>
  <si>
    <t>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</si>
</sst>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182" fontId="6" fillId="0" borderId="0" xfId="0" applyNumberFormat="1" applyFont="1" applyFill="1" applyBorder="1" applyAlignment="1">
      <alignment horizontal="center" vertical="top"/>
    </xf>
    <xf numFmtId="184" fontId="6" fillId="0" borderId="0" xfId="0" applyNumberFormat="1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79" fontId="6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85" fontId="6" fillId="0" borderId="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horizontal="left" wrapText="1"/>
      <protection/>
    </xf>
    <xf numFmtId="179" fontId="7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82" fontId="6" fillId="0" borderId="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2"/>
  <sheetViews>
    <sheetView tabSelected="1" zoomScale="90" zoomScaleNormal="90" zoomScaleSheetLayoutView="115" zoomScalePageLayoutView="0" workbookViewId="0" topLeftCell="AA14">
      <pane ySplit="2670" topLeftCell="A1" activePane="topLeft" state="split"/>
      <selection pane="topLeft" activeCell="AA14" sqref="A1:IV16384"/>
      <selection pane="bottomLeft" activeCell="D19" sqref="D19:BC432"/>
    </sheetView>
  </sheetViews>
  <sheetFormatPr defaultColWidth="9.00390625" defaultRowHeight="12.75"/>
  <cols>
    <col min="1" max="1" width="8.25390625" style="1" customWidth="1"/>
    <col min="2" max="2" width="44.375" style="1" customWidth="1"/>
    <col min="3" max="3" width="15.625" style="1" customWidth="1"/>
    <col min="4" max="4" width="7.875" style="1" customWidth="1"/>
    <col min="5" max="13" width="9.625" style="1" customWidth="1"/>
    <col min="14" max="14" width="8.125" style="1" customWidth="1"/>
    <col min="15" max="15" width="7.625" style="1" customWidth="1"/>
    <col min="16" max="16" width="6.375" style="1" customWidth="1"/>
    <col min="17" max="19" width="7.625" style="1" customWidth="1"/>
    <col min="20" max="29" width="7.00390625" style="1" customWidth="1"/>
    <col min="30" max="30" width="8.625" style="1" customWidth="1"/>
    <col min="31" max="31" width="10.875" style="1" customWidth="1"/>
    <col min="32" max="32" width="6.875" style="1" customWidth="1"/>
    <col min="33" max="34" width="8.00390625" style="1" customWidth="1"/>
    <col min="35" max="35" width="6.75390625" style="1" customWidth="1"/>
    <col min="36" max="36" width="7.375" style="1" customWidth="1"/>
    <col min="37" max="37" width="8.125" style="1" customWidth="1"/>
    <col min="38" max="38" width="10.25390625" style="1" customWidth="1"/>
    <col min="39" max="40" width="8.125" style="1" customWidth="1"/>
    <col min="41" max="41" width="6.875" style="1" customWidth="1"/>
    <col min="42" max="42" width="8.625" style="1" customWidth="1"/>
    <col min="43" max="43" width="10.375" style="1" customWidth="1"/>
    <col min="44" max="44" width="10.25390625" style="1" customWidth="1"/>
    <col min="45" max="45" width="8.875" style="1" customWidth="1"/>
    <col min="46" max="46" width="7.25390625" style="1" customWidth="1"/>
    <col min="47" max="48" width="10.25390625" style="1" customWidth="1"/>
    <col min="49" max="50" width="9.00390625" style="1" customWidth="1"/>
    <col min="51" max="51" width="10.25390625" style="1" customWidth="1"/>
    <col min="52" max="52" width="6.75390625" style="1" customWidth="1"/>
    <col min="53" max="53" width="7.25390625" style="1" customWidth="1"/>
    <col min="54" max="54" width="8.00390625" style="1" customWidth="1"/>
    <col min="55" max="55" width="7.375" style="1" customWidth="1"/>
    <col min="56" max="56" width="9.125" style="1" customWidth="1"/>
    <col min="57" max="57" width="5.625" style="1" customWidth="1"/>
    <col min="58" max="58" width="15.25390625" style="1" customWidth="1"/>
    <col min="59" max="60" width="9.125" style="1" customWidth="1"/>
    <col min="61" max="61" width="12.875" style="1" customWidth="1"/>
    <col min="62" max="16384" width="9.125" style="1" customWidth="1"/>
  </cols>
  <sheetData>
    <row r="1" ht="12.75">
      <c r="BC1" s="2" t="s">
        <v>76</v>
      </c>
    </row>
    <row r="2" spans="50:55" ht="21" customHeight="1">
      <c r="AX2" s="43" t="s">
        <v>2</v>
      </c>
      <c r="AY2" s="43"/>
      <c r="AZ2" s="43"/>
      <c r="BA2" s="43"/>
      <c r="BB2" s="43"/>
      <c r="BC2" s="43"/>
    </row>
    <row r="3" spans="1:55" ht="9.75" customHeight="1">
      <c r="A3" s="42" t="s">
        <v>77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21:28" ht="12.75">
      <c r="U4" s="2" t="s">
        <v>25</v>
      </c>
      <c r="V4" s="49" t="s">
        <v>506</v>
      </c>
      <c r="W4" s="49"/>
      <c r="X4" s="42" t="s">
        <v>26</v>
      </c>
      <c r="Y4" s="42"/>
      <c r="Z4" s="49" t="s">
        <v>205</v>
      </c>
      <c r="AA4" s="49"/>
      <c r="AB4" s="1" t="s">
        <v>27</v>
      </c>
    </row>
    <row r="5" ht="9" customHeight="1"/>
    <row r="6" spans="22:41" ht="12.75">
      <c r="V6" s="4" t="s">
        <v>3</v>
      </c>
      <c r="W6" s="50" t="s">
        <v>193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3"/>
      <c r="AM6" s="3"/>
      <c r="AN6" s="3"/>
      <c r="AO6" s="3"/>
    </row>
    <row r="7" spans="23:41" ht="10.5" customHeight="1">
      <c r="W7" s="51" t="s">
        <v>4</v>
      </c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"/>
      <c r="AM7" s="5"/>
      <c r="AN7" s="5"/>
      <c r="AO7" s="5"/>
    </row>
    <row r="8" ht="9" customHeight="1"/>
    <row r="9" spans="25:28" ht="12.75">
      <c r="Y9" s="2" t="s">
        <v>5</v>
      </c>
      <c r="Z9" s="49" t="s">
        <v>507</v>
      </c>
      <c r="AA9" s="49"/>
      <c r="AB9" s="1" t="s">
        <v>6</v>
      </c>
    </row>
    <row r="10" ht="9" customHeight="1"/>
    <row r="11" spans="24:44" ht="10.5" customHeight="1">
      <c r="X11" s="2" t="s">
        <v>7</v>
      </c>
      <c r="Y11" s="41" t="s">
        <v>206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25:42" ht="12.75">
      <c r="Y12" s="52" t="s">
        <v>8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"/>
      <c r="AO12" s="5"/>
      <c r="AP12" s="5"/>
    </row>
    <row r="13" spans="5:46" ht="18" customHeight="1">
      <c r="E13" s="6"/>
      <c r="F13" s="5"/>
      <c r="G13" s="5"/>
      <c r="H13" s="5"/>
      <c r="I13" s="5"/>
      <c r="AE13" s="7"/>
      <c r="AF13" s="7"/>
      <c r="AJ13" s="8"/>
      <c r="AT13" s="7"/>
    </row>
    <row r="14" spans="1:55" ht="15" customHeight="1">
      <c r="A14" s="44" t="s">
        <v>18</v>
      </c>
      <c r="B14" s="44" t="s">
        <v>19</v>
      </c>
      <c r="C14" s="46" t="s">
        <v>9</v>
      </c>
      <c r="D14" s="40" t="s">
        <v>204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8" t="s">
        <v>505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ht="15" customHeight="1">
      <c r="A15" s="45"/>
      <c r="B15" s="45"/>
      <c r="C15" s="47"/>
      <c r="D15" s="9" t="s">
        <v>0</v>
      </c>
      <c r="E15" s="40" t="s">
        <v>1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9" t="s">
        <v>0</v>
      </c>
      <c r="AE15" s="40" t="s">
        <v>1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8" ht="15" customHeight="1">
      <c r="A16" s="45"/>
      <c r="B16" s="45"/>
      <c r="C16" s="47"/>
      <c r="D16" s="40" t="s">
        <v>20</v>
      </c>
      <c r="E16" s="40" t="s">
        <v>20</v>
      </c>
      <c r="F16" s="40"/>
      <c r="G16" s="40"/>
      <c r="H16" s="40"/>
      <c r="I16" s="40"/>
      <c r="J16" s="40" t="s">
        <v>21</v>
      </c>
      <c r="K16" s="40"/>
      <c r="L16" s="40"/>
      <c r="M16" s="40"/>
      <c r="N16" s="40"/>
      <c r="O16" s="40" t="s">
        <v>22</v>
      </c>
      <c r="P16" s="40"/>
      <c r="Q16" s="40"/>
      <c r="R16" s="40"/>
      <c r="S16" s="40"/>
      <c r="T16" s="40" t="s">
        <v>23</v>
      </c>
      <c r="U16" s="40"/>
      <c r="V16" s="40"/>
      <c r="W16" s="40"/>
      <c r="X16" s="40"/>
      <c r="Y16" s="40" t="s">
        <v>24</v>
      </c>
      <c r="Z16" s="40"/>
      <c r="AA16" s="40"/>
      <c r="AB16" s="40"/>
      <c r="AC16" s="40"/>
      <c r="AD16" s="40" t="s">
        <v>20</v>
      </c>
      <c r="AE16" s="40" t="s">
        <v>20</v>
      </c>
      <c r="AF16" s="40"/>
      <c r="AG16" s="40"/>
      <c r="AH16" s="40"/>
      <c r="AI16" s="40"/>
      <c r="AJ16" s="40" t="s">
        <v>21</v>
      </c>
      <c r="AK16" s="40"/>
      <c r="AL16" s="40"/>
      <c r="AM16" s="40"/>
      <c r="AN16" s="40"/>
      <c r="AO16" s="40" t="s">
        <v>22</v>
      </c>
      <c r="AP16" s="40"/>
      <c r="AQ16" s="40"/>
      <c r="AR16" s="40"/>
      <c r="AS16" s="40"/>
      <c r="AT16" s="40" t="s">
        <v>23</v>
      </c>
      <c r="AU16" s="40"/>
      <c r="AV16" s="40"/>
      <c r="AW16" s="40"/>
      <c r="AX16" s="40"/>
      <c r="AY16" s="40" t="s">
        <v>24</v>
      </c>
      <c r="AZ16" s="40"/>
      <c r="BA16" s="40"/>
      <c r="BB16" s="40"/>
      <c r="BC16" s="40"/>
      <c r="BF16" s="7"/>
    </row>
    <row r="17" spans="1:58" ht="67.5" customHeight="1">
      <c r="A17" s="45"/>
      <c r="B17" s="45"/>
      <c r="C17" s="47"/>
      <c r="D17" s="40"/>
      <c r="E17" s="10" t="s">
        <v>51</v>
      </c>
      <c r="F17" s="10" t="s">
        <v>52</v>
      </c>
      <c r="G17" s="10" t="s">
        <v>53</v>
      </c>
      <c r="H17" s="10" t="s">
        <v>54</v>
      </c>
      <c r="I17" s="10" t="s">
        <v>55</v>
      </c>
      <c r="J17" s="10" t="s">
        <v>51</v>
      </c>
      <c r="K17" s="10" t="s">
        <v>52</v>
      </c>
      <c r="L17" s="10" t="s">
        <v>53</v>
      </c>
      <c r="M17" s="10" t="s">
        <v>54</v>
      </c>
      <c r="N17" s="10" t="s">
        <v>55</v>
      </c>
      <c r="O17" s="10" t="s">
        <v>51</v>
      </c>
      <c r="P17" s="10" t="s">
        <v>52</v>
      </c>
      <c r="Q17" s="10" t="s">
        <v>53</v>
      </c>
      <c r="R17" s="10" t="s">
        <v>54</v>
      </c>
      <c r="S17" s="10" t="s">
        <v>55</v>
      </c>
      <c r="T17" s="10" t="s">
        <v>51</v>
      </c>
      <c r="U17" s="10" t="s">
        <v>52</v>
      </c>
      <c r="V17" s="10" t="s">
        <v>53</v>
      </c>
      <c r="W17" s="10" t="s">
        <v>54</v>
      </c>
      <c r="X17" s="10" t="s">
        <v>55</v>
      </c>
      <c r="Y17" s="10" t="s">
        <v>51</v>
      </c>
      <c r="Z17" s="10" t="s">
        <v>52</v>
      </c>
      <c r="AA17" s="10" t="s">
        <v>53</v>
      </c>
      <c r="AB17" s="10" t="s">
        <v>54</v>
      </c>
      <c r="AC17" s="10" t="s">
        <v>55</v>
      </c>
      <c r="AD17" s="40"/>
      <c r="AE17" s="10" t="s">
        <v>51</v>
      </c>
      <c r="AF17" s="10" t="s">
        <v>52</v>
      </c>
      <c r="AG17" s="10" t="s">
        <v>53</v>
      </c>
      <c r="AH17" s="10" t="s">
        <v>54</v>
      </c>
      <c r="AI17" s="10" t="s">
        <v>55</v>
      </c>
      <c r="AJ17" s="10" t="s">
        <v>51</v>
      </c>
      <c r="AK17" s="10" t="s">
        <v>52</v>
      </c>
      <c r="AL17" s="10" t="s">
        <v>53</v>
      </c>
      <c r="AM17" s="10" t="s">
        <v>54</v>
      </c>
      <c r="AN17" s="10" t="s">
        <v>55</v>
      </c>
      <c r="AO17" s="10" t="s">
        <v>51</v>
      </c>
      <c r="AP17" s="10" t="s">
        <v>52</v>
      </c>
      <c r="AQ17" s="10" t="s">
        <v>53</v>
      </c>
      <c r="AR17" s="10" t="s">
        <v>54</v>
      </c>
      <c r="AS17" s="10" t="s">
        <v>55</v>
      </c>
      <c r="AT17" s="10" t="s">
        <v>51</v>
      </c>
      <c r="AU17" s="10" t="s">
        <v>52</v>
      </c>
      <c r="AV17" s="10" t="s">
        <v>53</v>
      </c>
      <c r="AW17" s="10" t="s">
        <v>54</v>
      </c>
      <c r="AX17" s="10" t="s">
        <v>55</v>
      </c>
      <c r="AY17" s="10" t="s">
        <v>51</v>
      </c>
      <c r="AZ17" s="10" t="s">
        <v>52</v>
      </c>
      <c r="BA17" s="10" t="s">
        <v>53</v>
      </c>
      <c r="BB17" s="10" t="s">
        <v>54</v>
      </c>
      <c r="BC17" s="10" t="s">
        <v>55</v>
      </c>
      <c r="BF17" s="7"/>
    </row>
    <row r="18" spans="1:55" ht="12.75">
      <c r="A18" s="11">
        <v>1</v>
      </c>
      <c r="B18" s="12">
        <v>2</v>
      </c>
      <c r="C18" s="11">
        <v>3</v>
      </c>
      <c r="D18" s="13">
        <v>4</v>
      </c>
      <c r="E18" s="13" t="s">
        <v>10</v>
      </c>
      <c r="F18" s="13" t="s">
        <v>11</v>
      </c>
      <c r="G18" s="13" t="s">
        <v>12</v>
      </c>
      <c r="H18" s="13" t="s">
        <v>13</v>
      </c>
      <c r="I18" s="13" t="s">
        <v>28</v>
      </c>
      <c r="J18" s="13" t="s">
        <v>31</v>
      </c>
      <c r="K18" s="13" t="s">
        <v>32</v>
      </c>
      <c r="L18" s="13" t="s">
        <v>33</v>
      </c>
      <c r="M18" s="13" t="s">
        <v>34</v>
      </c>
      <c r="N18" s="13" t="s">
        <v>35</v>
      </c>
      <c r="O18" s="13" t="s">
        <v>36</v>
      </c>
      <c r="P18" s="13" t="s">
        <v>37</v>
      </c>
      <c r="Q18" s="13" t="s">
        <v>38</v>
      </c>
      <c r="R18" s="13" t="s">
        <v>39</v>
      </c>
      <c r="S18" s="13" t="s">
        <v>40</v>
      </c>
      <c r="T18" s="13" t="s">
        <v>41</v>
      </c>
      <c r="U18" s="13" t="s">
        <v>42</v>
      </c>
      <c r="V18" s="13" t="s">
        <v>43</v>
      </c>
      <c r="W18" s="13" t="s">
        <v>44</v>
      </c>
      <c r="X18" s="13" t="s">
        <v>45</v>
      </c>
      <c r="Y18" s="13" t="s">
        <v>46</v>
      </c>
      <c r="Z18" s="13" t="s">
        <v>47</v>
      </c>
      <c r="AA18" s="13" t="s">
        <v>48</v>
      </c>
      <c r="AB18" s="13" t="s">
        <v>49</v>
      </c>
      <c r="AC18" s="13" t="s">
        <v>50</v>
      </c>
      <c r="AD18" s="13">
        <v>6</v>
      </c>
      <c r="AE18" s="13" t="s">
        <v>14</v>
      </c>
      <c r="AF18" s="13" t="s">
        <v>15</v>
      </c>
      <c r="AG18" s="13" t="s">
        <v>16</v>
      </c>
      <c r="AH18" s="13" t="s">
        <v>17</v>
      </c>
      <c r="AI18" s="13" t="s">
        <v>29</v>
      </c>
      <c r="AJ18" s="13" t="s">
        <v>56</v>
      </c>
      <c r="AK18" s="13" t="s">
        <v>57</v>
      </c>
      <c r="AL18" s="13" t="s">
        <v>58</v>
      </c>
      <c r="AM18" s="13" t="s">
        <v>59</v>
      </c>
      <c r="AN18" s="13" t="s">
        <v>60</v>
      </c>
      <c r="AO18" s="13" t="s">
        <v>61</v>
      </c>
      <c r="AP18" s="13" t="s">
        <v>62</v>
      </c>
      <c r="AQ18" s="13" t="s">
        <v>63</v>
      </c>
      <c r="AR18" s="13" t="s">
        <v>64</v>
      </c>
      <c r="AS18" s="13" t="s">
        <v>65</v>
      </c>
      <c r="AT18" s="13" t="s">
        <v>66</v>
      </c>
      <c r="AU18" s="13" t="s">
        <v>67</v>
      </c>
      <c r="AV18" s="13" t="s">
        <v>68</v>
      </c>
      <c r="AW18" s="13" t="s">
        <v>69</v>
      </c>
      <c r="AX18" s="13" t="s">
        <v>70</v>
      </c>
      <c r="AY18" s="13" t="s">
        <v>71</v>
      </c>
      <c r="AZ18" s="13" t="s">
        <v>72</v>
      </c>
      <c r="BA18" s="13" t="s">
        <v>73</v>
      </c>
      <c r="BB18" s="13" t="s">
        <v>74</v>
      </c>
      <c r="BC18" s="13" t="s">
        <v>75</v>
      </c>
    </row>
    <row r="19" spans="1:59" ht="32.25" customHeight="1">
      <c r="A19" s="14" t="s">
        <v>78</v>
      </c>
      <c r="B19" s="15" t="s">
        <v>30</v>
      </c>
      <c r="C19" s="16" t="s">
        <v>79</v>
      </c>
      <c r="D19" s="17">
        <f aca="true" t="shared" si="0" ref="D19:AC19">1.2*AD19</f>
        <v>260.14406928627426</v>
      </c>
      <c r="E19" s="17">
        <f t="shared" si="0"/>
        <v>221.67355749599997</v>
      </c>
      <c r="F19" s="17">
        <f t="shared" si="0"/>
        <v>0.8969301360000002</v>
      </c>
      <c r="G19" s="17">
        <f t="shared" si="0"/>
        <v>65.454252216</v>
      </c>
      <c r="H19" s="17">
        <f t="shared" si="0"/>
        <v>126.49977097200001</v>
      </c>
      <c r="I19" s="17">
        <f t="shared" si="0"/>
        <v>28.822604172</v>
      </c>
      <c r="J19" s="17">
        <f t="shared" si="0"/>
        <v>49.58978712</v>
      </c>
      <c r="K19" s="17">
        <f t="shared" si="0"/>
        <v>0.4550611080000001</v>
      </c>
      <c r="L19" s="17">
        <f t="shared" si="0"/>
        <v>17.283106835999998</v>
      </c>
      <c r="M19" s="17">
        <f t="shared" si="0"/>
        <v>24.918619176</v>
      </c>
      <c r="N19" s="17">
        <f t="shared" si="0"/>
        <v>6.933</v>
      </c>
      <c r="O19" s="17">
        <f t="shared" si="0"/>
        <v>50.757774864</v>
      </c>
      <c r="P19" s="17">
        <f t="shared" si="0"/>
        <v>0.053841443999999995</v>
      </c>
      <c r="Q19" s="17">
        <f t="shared" si="0"/>
        <v>13.597206708</v>
      </c>
      <c r="R19" s="17">
        <f t="shared" si="0"/>
        <v>25.157385671999997</v>
      </c>
      <c r="S19" s="17">
        <f t="shared" si="0"/>
        <v>11.94934104</v>
      </c>
      <c r="T19" s="17">
        <f t="shared" si="0"/>
        <v>44.342000375999994</v>
      </c>
      <c r="U19" s="17">
        <f t="shared" si="0"/>
        <v>0.10102502399999998</v>
      </c>
      <c r="V19" s="17">
        <f t="shared" si="0"/>
        <v>10.822309176</v>
      </c>
      <c r="W19" s="17">
        <f t="shared" si="0"/>
        <v>26.540366172</v>
      </c>
      <c r="X19" s="17">
        <f t="shared" si="0"/>
        <v>6.878300004000001</v>
      </c>
      <c r="Y19" s="17">
        <f t="shared" si="0"/>
        <v>76.98399513599999</v>
      </c>
      <c r="Z19" s="17">
        <f t="shared" si="0"/>
        <v>0.28700256</v>
      </c>
      <c r="AA19" s="17">
        <f t="shared" si="0"/>
        <v>23.751629496</v>
      </c>
      <c r="AB19" s="17">
        <f t="shared" si="0"/>
        <v>49.88339995200001</v>
      </c>
      <c r="AC19" s="17">
        <f t="shared" si="0"/>
        <v>3.061963128</v>
      </c>
      <c r="AD19" s="17">
        <v>216.78672440522854</v>
      </c>
      <c r="AE19" s="17">
        <f>AJ19+AO19+AT19+AY19</f>
        <v>184.72796458</v>
      </c>
      <c r="AF19" s="17">
        <f>AK19+AP19+AU19+AZ19</f>
        <v>0.7474417800000002</v>
      </c>
      <c r="AG19" s="17">
        <f>AL19+AQ19+AV19+BA19</f>
        <v>54.54521018</v>
      </c>
      <c r="AH19" s="17">
        <f>AM19+AR19+AW19+BB19</f>
        <v>105.41647581000001</v>
      </c>
      <c r="AI19" s="17">
        <f>AN19+AS19+AX19+BC19</f>
        <v>24.01883681</v>
      </c>
      <c r="AJ19" s="17">
        <f>AJ20+AJ21+AJ22+AJ23+AJ24+AJ25</f>
        <v>41.3248226</v>
      </c>
      <c r="AK19" s="17">
        <f>AK20+AK21+AK22+AK23+AK24+AK25</f>
        <v>0.3792175900000001</v>
      </c>
      <c r="AL19" s="17">
        <f>AL20+AL21+AL22+AL23+AL24+AL25</f>
        <v>14.402589029999998</v>
      </c>
      <c r="AM19" s="17">
        <f>AM20+AM21+AM22+AM23+AM24+AM25</f>
        <v>20.76551598</v>
      </c>
      <c r="AN19" s="17">
        <v>5.7775</v>
      </c>
      <c r="AO19" s="17">
        <f aca="true" t="shared" si="1" ref="AO19:BC19">AO20+AO21+AO22+AO23+AO24+AO25</f>
        <v>42.29814572</v>
      </c>
      <c r="AP19" s="17">
        <f t="shared" si="1"/>
        <v>0.04486787</v>
      </c>
      <c r="AQ19" s="17">
        <f t="shared" si="1"/>
        <v>11.33100559</v>
      </c>
      <c r="AR19" s="17">
        <f t="shared" si="1"/>
        <v>20.964488059999997</v>
      </c>
      <c r="AS19" s="17">
        <f t="shared" si="1"/>
        <v>9.9577842</v>
      </c>
      <c r="AT19" s="17">
        <f t="shared" si="1"/>
        <v>36.95166698</v>
      </c>
      <c r="AU19" s="17">
        <f t="shared" si="1"/>
        <v>0.08418751999999999</v>
      </c>
      <c r="AV19" s="17">
        <f t="shared" si="1"/>
        <v>9.018590979999999</v>
      </c>
      <c r="AW19" s="17">
        <f t="shared" si="1"/>
        <v>22.11697181</v>
      </c>
      <c r="AX19" s="17">
        <f t="shared" si="1"/>
        <v>5.73191667</v>
      </c>
      <c r="AY19" s="17">
        <f t="shared" si="1"/>
        <v>64.15332928</v>
      </c>
      <c r="AZ19" s="17">
        <f t="shared" si="1"/>
        <v>0.23916880000000001</v>
      </c>
      <c r="BA19" s="17">
        <f t="shared" si="1"/>
        <v>19.79302458</v>
      </c>
      <c r="BB19" s="17">
        <f t="shared" si="1"/>
        <v>41.56949996000001</v>
      </c>
      <c r="BC19" s="17">
        <f t="shared" si="1"/>
        <v>2.55163594</v>
      </c>
      <c r="BD19" s="8"/>
      <c r="BE19" s="7"/>
      <c r="BF19" s="7"/>
      <c r="BG19" s="8"/>
    </row>
    <row r="20" spans="1:59" ht="12.75">
      <c r="A20" s="18" t="s">
        <v>80</v>
      </c>
      <c r="B20" s="15" t="s">
        <v>81</v>
      </c>
      <c r="C20" s="16"/>
      <c r="D20" s="17">
        <f aca="true" t="shared" si="2" ref="D20:D34">1.2*AD20</f>
        <v>0</v>
      </c>
      <c r="E20" s="17">
        <f aca="true" t="shared" si="3" ref="E20:E83">1.2*AE20</f>
        <v>0</v>
      </c>
      <c r="F20" s="17">
        <f aca="true" t="shared" si="4" ref="F20:F83">1.2*AF20</f>
        <v>0</v>
      </c>
      <c r="G20" s="17">
        <f aca="true" t="shared" si="5" ref="G20:G83">1.2*AG20</f>
        <v>0</v>
      </c>
      <c r="H20" s="17">
        <f aca="true" t="shared" si="6" ref="H20:H83">1.2*AH20</f>
        <v>0</v>
      </c>
      <c r="I20" s="17">
        <f aca="true" t="shared" si="7" ref="I20:I83">1.2*AI20</f>
        <v>0</v>
      </c>
      <c r="J20" s="17">
        <f aca="true" t="shared" si="8" ref="J20:J83">1.2*AJ20</f>
        <v>0</v>
      </c>
      <c r="K20" s="17">
        <f aca="true" t="shared" si="9" ref="K20:K83">1.2*AK20</f>
        <v>0</v>
      </c>
      <c r="L20" s="17">
        <f aca="true" t="shared" si="10" ref="L20:L83">1.2*AL20</f>
        <v>0</v>
      </c>
      <c r="M20" s="17">
        <f aca="true" t="shared" si="11" ref="M20:M83">1.2*AM20</f>
        <v>0</v>
      </c>
      <c r="N20" s="17">
        <f aca="true" t="shared" si="12" ref="N20:N83">1.2*AN20</f>
        <v>0</v>
      </c>
      <c r="O20" s="17">
        <f aca="true" t="shared" si="13" ref="O20:O83">1.2*AO20</f>
        <v>0</v>
      </c>
      <c r="P20" s="17">
        <f aca="true" t="shared" si="14" ref="P20:P83">1.2*AP20</f>
        <v>0</v>
      </c>
      <c r="Q20" s="17">
        <f aca="true" t="shared" si="15" ref="Q20:Q83">1.2*AQ20</f>
        <v>0</v>
      </c>
      <c r="R20" s="17">
        <f aca="true" t="shared" si="16" ref="R20:R83">1.2*AR20</f>
        <v>0</v>
      </c>
      <c r="S20" s="17">
        <f aca="true" t="shared" si="17" ref="S20:S83">1.2*AS20</f>
        <v>0</v>
      </c>
      <c r="T20" s="17">
        <f aca="true" t="shared" si="18" ref="T20:T83">1.2*AT20</f>
        <v>0</v>
      </c>
      <c r="U20" s="17">
        <f aca="true" t="shared" si="19" ref="U20:U83">1.2*AU20</f>
        <v>0</v>
      </c>
      <c r="V20" s="17">
        <f aca="true" t="shared" si="20" ref="V20:V83">1.2*AV20</f>
        <v>0</v>
      </c>
      <c r="W20" s="17">
        <f aca="true" t="shared" si="21" ref="W20:W83">1.2*AW20</f>
        <v>0</v>
      </c>
      <c r="X20" s="17">
        <f aca="true" t="shared" si="22" ref="X20:X83">1.2*AX20</f>
        <v>0</v>
      </c>
      <c r="Y20" s="17">
        <f aca="true" t="shared" si="23" ref="Y20:Y83">1.2*AY20</f>
        <v>0</v>
      </c>
      <c r="Z20" s="17">
        <f aca="true" t="shared" si="24" ref="Z20:Z83">1.2*AZ20</f>
        <v>0</v>
      </c>
      <c r="AA20" s="17">
        <f aca="true" t="shared" si="25" ref="AA20:AA83">1.2*BA20</f>
        <v>0</v>
      </c>
      <c r="AB20" s="17">
        <f aca="true" t="shared" si="26" ref="AB20:AB83">1.2*BB20</f>
        <v>0</v>
      </c>
      <c r="AC20" s="17">
        <f aca="true" t="shared" si="27" ref="AC20:AC83">1.2*BC20</f>
        <v>0</v>
      </c>
      <c r="AD20" s="17">
        <v>0</v>
      </c>
      <c r="AE20" s="17">
        <f aca="true" t="shared" si="28" ref="AE20:AE83">AJ20+AO20+AT20+AY20</f>
        <v>0</v>
      </c>
      <c r="AF20" s="17">
        <f aca="true" t="shared" si="29" ref="AF20:AF83">AK20+AP20+AU20+AZ20</f>
        <v>0</v>
      </c>
      <c r="AG20" s="17">
        <f aca="true" t="shared" si="30" ref="AG20:AG83">AL20+AQ20+AV20+BA20</f>
        <v>0</v>
      </c>
      <c r="AH20" s="17">
        <f aca="true" t="shared" si="31" ref="AH20:AH83">AM20+AR20+AW20+BB20</f>
        <v>0</v>
      </c>
      <c r="AI20" s="17">
        <f aca="true" t="shared" si="32" ref="AI20:AI83">AN20+AS20+AX20+BC20</f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8"/>
      <c r="BE20" s="7"/>
      <c r="BF20" s="8"/>
      <c r="BG20" s="8"/>
    </row>
    <row r="21" spans="1:59" ht="25.5">
      <c r="A21" s="14" t="s">
        <v>82</v>
      </c>
      <c r="B21" s="15" t="s">
        <v>83</v>
      </c>
      <c r="C21" s="16" t="s">
        <v>79</v>
      </c>
      <c r="D21" s="17">
        <f t="shared" si="2"/>
        <v>238.0594791333938</v>
      </c>
      <c r="E21" s="17">
        <f t="shared" si="3"/>
        <v>206.05111568400002</v>
      </c>
      <c r="F21" s="17">
        <f t="shared" si="4"/>
        <v>0.8078928000000001</v>
      </c>
      <c r="G21" s="17">
        <f t="shared" si="5"/>
        <v>60.30120295199999</v>
      </c>
      <c r="H21" s="17">
        <f t="shared" si="6"/>
        <v>116.11941576</v>
      </c>
      <c r="I21" s="17">
        <f t="shared" si="7"/>
        <v>28.822604172</v>
      </c>
      <c r="J21" s="17">
        <f t="shared" si="8"/>
        <v>49.567045872</v>
      </c>
      <c r="K21" s="17">
        <f t="shared" si="9"/>
        <v>0.43231986000000006</v>
      </c>
      <c r="L21" s="17">
        <f t="shared" si="10"/>
        <v>17.283106835999998</v>
      </c>
      <c r="M21" s="17">
        <f t="shared" si="11"/>
        <v>24.918619176</v>
      </c>
      <c r="N21" s="17">
        <f t="shared" si="12"/>
        <v>6.933</v>
      </c>
      <c r="O21" s="17">
        <f t="shared" si="13"/>
        <v>48.361231872000005</v>
      </c>
      <c r="P21" s="17">
        <f t="shared" si="14"/>
        <v>0.037637399999999994</v>
      </c>
      <c r="Q21" s="17">
        <f t="shared" si="15"/>
        <v>13.3622919</v>
      </c>
      <c r="R21" s="17">
        <f t="shared" si="16"/>
        <v>23.011961531999997</v>
      </c>
      <c r="S21" s="17">
        <f t="shared" si="17"/>
        <v>11.94934104</v>
      </c>
      <c r="T21" s="17">
        <f t="shared" si="18"/>
        <v>41.327622815999995</v>
      </c>
      <c r="U21" s="17">
        <f t="shared" si="19"/>
        <v>0.10102502399999998</v>
      </c>
      <c r="V21" s="17">
        <f t="shared" si="20"/>
        <v>9.778966308</v>
      </c>
      <c r="W21" s="17">
        <f t="shared" si="21"/>
        <v>24.56933148</v>
      </c>
      <c r="X21" s="17">
        <f t="shared" si="22"/>
        <v>6.878300004000001</v>
      </c>
      <c r="Y21" s="17">
        <f t="shared" si="23"/>
        <v>66.795215124</v>
      </c>
      <c r="Z21" s="17">
        <f t="shared" si="24"/>
        <v>0.23691051600000002</v>
      </c>
      <c r="AA21" s="17">
        <f t="shared" si="25"/>
        <v>19.876837908</v>
      </c>
      <c r="AB21" s="17">
        <f t="shared" si="26"/>
        <v>43.619503572000006</v>
      </c>
      <c r="AC21" s="17">
        <f t="shared" si="27"/>
        <v>3.061963128</v>
      </c>
      <c r="AD21" s="17">
        <v>198.3828992778282</v>
      </c>
      <c r="AE21" s="17">
        <f t="shared" si="28"/>
        <v>171.70926307000002</v>
      </c>
      <c r="AF21" s="17">
        <f t="shared" si="29"/>
        <v>0.6732440000000001</v>
      </c>
      <c r="AG21" s="17">
        <f t="shared" si="30"/>
        <v>50.251002459999995</v>
      </c>
      <c r="AH21" s="17">
        <f t="shared" si="31"/>
        <v>96.7661798</v>
      </c>
      <c r="AI21" s="17">
        <f t="shared" si="32"/>
        <v>24.01883681</v>
      </c>
      <c r="AJ21" s="17">
        <f>AJ48</f>
        <v>41.30587156</v>
      </c>
      <c r="AK21" s="17">
        <f>AK48</f>
        <v>0.3602665500000001</v>
      </c>
      <c r="AL21" s="17">
        <f>AL48</f>
        <v>14.402589029999998</v>
      </c>
      <c r="AM21" s="17">
        <f>AM48</f>
        <v>20.76551598</v>
      </c>
      <c r="AN21" s="17">
        <v>5.7775</v>
      </c>
      <c r="AO21" s="17">
        <f>AO48</f>
        <v>40.301026560000004</v>
      </c>
      <c r="AP21" s="17">
        <f>AP48</f>
        <v>0.0313645</v>
      </c>
      <c r="AQ21" s="17">
        <f>AQ48</f>
        <v>11.13524325</v>
      </c>
      <c r="AR21" s="17">
        <f>AR48</f>
        <v>19.176634609999997</v>
      </c>
      <c r="AS21" s="17">
        <f>AS48</f>
        <v>9.9577842</v>
      </c>
      <c r="AT21" s="17">
        <f aca="true" t="shared" si="33" ref="AT21:AY21">AT48</f>
        <v>34.43968568</v>
      </c>
      <c r="AU21" s="17">
        <f t="shared" si="33"/>
        <v>0.08418751999999999</v>
      </c>
      <c r="AV21" s="17">
        <f t="shared" si="33"/>
        <v>8.14913859</v>
      </c>
      <c r="AW21" s="17">
        <f t="shared" si="33"/>
        <v>20.4744429</v>
      </c>
      <c r="AX21" s="17">
        <f t="shared" si="33"/>
        <v>5.73191667</v>
      </c>
      <c r="AY21" s="17">
        <f t="shared" si="33"/>
        <v>55.66267927</v>
      </c>
      <c r="AZ21" s="17">
        <f>AZ48</f>
        <v>0.19742543</v>
      </c>
      <c r="BA21" s="17">
        <f>BA48</f>
        <v>16.56403159</v>
      </c>
      <c r="BB21" s="17">
        <f>BB48</f>
        <v>36.34958631000001</v>
      </c>
      <c r="BC21" s="17">
        <f>BC48</f>
        <v>2.55163594</v>
      </c>
      <c r="BD21" s="8"/>
      <c r="BE21" s="7"/>
      <c r="BF21" s="7"/>
      <c r="BG21" s="8"/>
    </row>
    <row r="22" spans="1:59" ht="51">
      <c r="A22" s="18" t="s">
        <v>84</v>
      </c>
      <c r="B22" s="19" t="s">
        <v>85</v>
      </c>
      <c r="C22" s="16"/>
      <c r="D22" s="17">
        <f t="shared" si="2"/>
        <v>0</v>
      </c>
      <c r="E22" s="17">
        <f t="shared" si="3"/>
        <v>0</v>
      </c>
      <c r="F22" s="17">
        <f t="shared" si="4"/>
        <v>0</v>
      </c>
      <c r="G22" s="17">
        <f t="shared" si="5"/>
        <v>0</v>
      </c>
      <c r="H22" s="17">
        <f t="shared" si="6"/>
        <v>0</v>
      </c>
      <c r="I22" s="17">
        <f t="shared" si="7"/>
        <v>0</v>
      </c>
      <c r="J22" s="17">
        <f t="shared" si="8"/>
        <v>0</v>
      </c>
      <c r="K22" s="17">
        <f t="shared" si="9"/>
        <v>0</v>
      </c>
      <c r="L22" s="17">
        <f t="shared" si="10"/>
        <v>0</v>
      </c>
      <c r="M22" s="17">
        <f t="shared" si="11"/>
        <v>0</v>
      </c>
      <c r="N22" s="17">
        <f t="shared" si="12"/>
        <v>0</v>
      </c>
      <c r="O22" s="17">
        <f t="shared" si="13"/>
        <v>0</v>
      </c>
      <c r="P22" s="17">
        <f t="shared" si="14"/>
        <v>0</v>
      </c>
      <c r="Q22" s="17">
        <f t="shared" si="15"/>
        <v>0</v>
      </c>
      <c r="R22" s="17">
        <f t="shared" si="16"/>
        <v>0</v>
      </c>
      <c r="S22" s="17">
        <f t="shared" si="17"/>
        <v>0</v>
      </c>
      <c r="T22" s="17">
        <f t="shared" si="18"/>
        <v>0</v>
      </c>
      <c r="U22" s="17">
        <f t="shared" si="19"/>
        <v>0</v>
      </c>
      <c r="V22" s="17">
        <f t="shared" si="20"/>
        <v>0</v>
      </c>
      <c r="W22" s="17">
        <f t="shared" si="21"/>
        <v>0</v>
      </c>
      <c r="X22" s="17">
        <f t="shared" si="22"/>
        <v>0</v>
      </c>
      <c r="Y22" s="17">
        <f t="shared" si="23"/>
        <v>0</v>
      </c>
      <c r="Z22" s="17">
        <f t="shared" si="24"/>
        <v>0</v>
      </c>
      <c r="AA22" s="17">
        <f t="shared" si="25"/>
        <v>0</v>
      </c>
      <c r="AB22" s="17">
        <f t="shared" si="26"/>
        <v>0</v>
      </c>
      <c r="AC22" s="17">
        <f t="shared" si="27"/>
        <v>0</v>
      </c>
      <c r="AD22" s="17">
        <v>0</v>
      </c>
      <c r="AE22" s="17">
        <f t="shared" si="28"/>
        <v>0</v>
      </c>
      <c r="AF22" s="17">
        <f t="shared" si="29"/>
        <v>0</v>
      </c>
      <c r="AG22" s="17">
        <f t="shared" si="30"/>
        <v>0</v>
      </c>
      <c r="AH22" s="17">
        <f t="shared" si="31"/>
        <v>0</v>
      </c>
      <c r="AI22" s="17">
        <f t="shared" si="32"/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8"/>
      <c r="BE22" s="7"/>
      <c r="BF22" s="8"/>
      <c r="BG22" s="8"/>
    </row>
    <row r="23" spans="1:59" ht="25.5">
      <c r="A23" s="14" t="s">
        <v>86</v>
      </c>
      <c r="B23" s="15" t="s">
        <v>87</v>
      </c>
      <c r="C23" s="16" t="s">
        <v>79</v>
      </c>
      <c r="D23" s="17">
        <f t="shared" si="2"/>
        <v>22.084590152880423</v>
      </c>
      <c r="E23" s="17">
        <f t="shared" si="3"/>
        <v>15.622441812000002</v>
      </c>
      <c r="F23" s="17">
        <f t="shared" si="4"/>
        <v>0.08903733600000001</v>
      </c>
      <c r="G23" s="17">
        <f t="shared" si="5"/>
        <v>5.153049264</v>
      </c>
      <c r="H23" s="17">
        <f t="shared" si="6"/>
        <v>10.380355212000001</v>
      </c>
      <c r="I23" s="17">
        <f t="shared" si="7"/>
        <v>0</v>
      </c>
      <c r="J23" s="17">
        <f t="shared" si="8"/>
        <v>0.022741248000000002</v>
      </c>
      <c r="K23" s="17">
        <f t="shared" si="9"/>
        <v>0.022741248000000002</v>
      </c>
      <c r="L23" s="17">
        <f t="shared" si="10"/>
        <v>0</v>
      </c>
      <c r="M23" s="17">
        <f t="shared" si="11"/>
        <v>0</v>
      </c>
      <c r="N23" s="17">
        <f t="shared" si="12"/>
        <v>0</v>
      </c>
      <c r="O23" s="17">
        <f t="shared" si="13"/>
        <v>2.396542992</v>
      </c>
      <c r="P23" s="17">
        <f t="shared" si="14"/>
        <v>0.016204044</v>
      </c>
      <c r="Q23" s="17">
        <f t="shared" si="15"/>
        <v>0.23491480799999997</v>
      </c>
      <c r="R23" s="17">
        <f t="shared" si="16"/>
        <v>2.14542414</v>
      </c>
      <c r="S23" s="17">
        <f t="shared" si="17"/>
        <v>0</v>
      </c>
      <c r="T23" s="17">
        <f t="shared" si="18"/>
        <v>3.0143775600000002</v>
      </c>
      <c r="U23" s="17">
        <f t="shared" si="19"/>
        <v>0</v>
      </c>
      <c r="V23" s="17">
        <f t="shared" si="20"/>
        <v>1.0433428679999999</v>
      </c>
      <c r="W23" s="17">
        <f t="shared" si="21"/>
        <v>1.971034692</v>
      </c>
      <c r="X23" s="17">
        <f t="shared" si="22"/>
        <v>0</v>
      </c>
      <c r="Y23" s="17">
        <f t="shared" si="23"/>
        <v>10.188780012</v>
      </c>
      <c r="Z23" s="17">
        <f t="shared" si="24"/>
        <v>0.050092044</v>
      </c>
      <c r="AA23" s="17">
        <f t="shared" si="25"/>
        <v>3.874791588</v>
      </c>
      <c r="AB23" s="17">
        <f t="shared" si="26"/>
        <v>6.26389638</v>
      </c>
      <c r="AC23" s="17">
        <f t="shared" si="27"/>
        <v>0</v>
      </c>
      <c r="AD23" s="17">
        <v>18.403825127400353</v>
      </c>
      <c r="AE23" s="17">
        <f t="shared" si="28"/>
        <v>13.018701510000001</v>
      </c>
      <c r="AF23" s="17">
        <f t="shared" si="29"/>
        <v>0.07419778</v>
      </c>
      <c r="AG23" s="17">
        <f t="shared" si="30"/>
        <v>4.29420772</v>
      </c>
      <c r="AH23" s="17">
        <f t="shared" si="31"/>
        <v>8.650296010000002</v>
      </c>
      <c r="AI23" s="17">
        <f t="shared" si="32"/>
        <v>0</v>
      </c>
      <c r="AJ23" s="17">
        <f>AJ388</f>
        <v>0.018951040000000002</v>
      </c>
      <c r="AK23" s="17">
        <f>AK388</f>
        <v>0.018951040000000002</v>
      </c>
      <c r="AL23" s="17">
        <f>AL388</f>
        <v>0</v>
      </c>
      <c r="AM23" s="17">
        <f>AM388</f>
        <v>0</v>
      </c>
      <c r="AN23" s="17">
        <v>0</v>
      </c>
      <c r="AO23" s="17">
        <f>AO388</f>
        <v>1.99711916</v>
      </c>
      <c r="AP23" s="17">
        <f>AP388</f>
        <v>0.01350337</v>
      </c>
      <c r="AQ23" s="17">
        <f>AQ388</f>
        <v>0.19576233999999998</v>
      </c>
      <c r="AR23" s="17">
        <f>AR388</f>
        <v>1.78785345</v>
      </c>
      <c r="AS23" s="17">
        <f>AS388</f>
        <v>0</v>
      </c>
      <c r="AT23" s="17">
        <f aca="true" t="shared" si="34" ref="AT23:AY23">AT388</f>
        <v>2.5119813000000004</v>
      </c>
      <c r="AU23" s="17">
        <f t="shared" si="34"/>
        <v>0</v>
      </c>
      <c r="AV23" s="17">
        <f t="shared" si="34"/>
        <v>0.86945239</v>
      </c>
      <c r="AW23" s="17">
        <f t="shared" si="34"/>
        <v>1.64252891</v>
      </c>
      <c r="AX23" s="17">
        <f t="shared" si="34"/>
        <v>0</v>
      </c>
      <c r="AY23" s="17">
        <f t="shared" si="34"/>
        <v>8.490650010000001</v>
      </c>
      <c r="AZ23" s="17">
        <f>AZ388</f>
        <v>0.04174337</v>
      </c>
      <c r="BA23" s="17">
        <f>BA388</f>
        <v>3.22899299</v>
      </c>
      <c r="BB23" s="17">
        <f>BB388</f>
        <v>5.2199136500000005</v>
      </c>
      <c r="BC23" s="17">
        <f>BC388</f>
        <v>0</v>
      </c>
      <c r="BD23" s="8"/>
      <c r="BE23" s="7"/>
      <c r="BF23" s="8"/>
      <c r="BG23" s="8"/>
    </row>
    <row r="24" spans="1:59" ht="25.5">
      <c r="A24" s="18" t="s">
        <v>88</v>
      </c>
      <c r="B24" s="15" t="s">
        <v>89</v>
      </c>
      <c r="C24" s="16"/>
      <c r="D24" s="17">
        <f t="shared" si="2"/>
        <v>0</v>
      </c>
      <c r="E24" s="17">
        <f t="shared" si="3"/>
        <v>0</v>
      </c>
      <c r="F24" s="17">
        <f t="shared" si="4"/>
        <v>0</v>
      </c>
      <c r="G24" s="17">
        <f t="shared" si="5"/>
        <v>0</v>
      </c>
      <c r="H24" s="17">
        <f t="shared" si="6"/>
        <v>0</v>
      </c>
      <c r="I24" s="17">
        <f t="shared" si="7"/>
        <v>0</v>
      </c>
      <c r="J24" s="17">
        <f t="shared" si="8"/>
        <v>0</v>
      </c>
      <c r="K24" s="17">
        <f t="shared" si="9"/>
        <v>0</v>
      </c>
      <c r="L24" s="17">
        <f t="shared" si="10"/>
        <v>0</v>
      </c>
      <c r="M24" s="17">
        <f t="shared" si="11"/>
        <v>0</v>
      </c>
      <c r="N24" s="17">
        <f t="shared" si="12"/>
        <v>0</v>
      </c>
      <c r="O24" s="17">
        <f t="shared" si="13"/>
        <v>0</v>
      </c>
      <c r="P24" s="17">
        <f t="shared" si="14"/>
        <v>0</v>
      </c>
      <c r="Q24" s="17">
        <f t="shared" si="15"/>
        <v>0</v>
      </c>
      <c r="R24" s="17">
        <f t="shared" si="16"/>
        <v>0</v>
      </c>
      <c r="S24" s="17">
        <f t="shared" si="17"/>
        <v>0</v>
      </c>
      <c r="T24" s="17">
        <f t="shared" si="18"/>
        <v>0</v>
      </c>
      <c r="U24" s="17">
        <f t="shared" si="19"/>
        <v>0</v>
      </c>
      <c r="V24" s="17">
        <f t="shared" si="20"/>
        <v>0</v>
      </c>
      <c r="W24" s="17">
        <f t="shared" si="21"/>
        <v>0</v>
      </c>
      <c r="X24" s="17">
        <f t="shared" si="22"/>
        <v>0</v>
      </c>
      <c r="Y24" s="17">
        <f t="shared" si="23"/>
        <v>0</v>
      </c>
      <c r="Z24" s="17">
        <f t="shared" si="24"/>
        <v>0</v>
      </c>
      <c r="AA24" s="17">
        <f t="shared" si="25"/>
        <v>0</v>
      </c>
      <c r="AB24" s="17">
        <f t="shared" si="26"/>
        <v>0</v>
      </c>
      <c r="AC24" s="17">
        <f t="shared" si="27"/>
        <v>0</v>
      </c>
      <c r="AD24" s="17">
        <v>0</v>
      </c>
      <c r="AE24" s="17">
        <f t="shared" si="28"/>
        <v>0</v>
      </c>
      <c r="AF24" s="17">
        <f t="shared" si="29"/>
        <v>0</v>
      </c>
      <c r="AG24" s="17">
        <f t="shared" si="30"/>
        <v>0</v>
      </c>
      <c r="AH24" s="17">
        <f t="shared" si="31"/>
        <v>0</v>
      </c>
      <c r="AI24" s="17">
        <f t="shared" si="32"/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8"/>
      <c r="BE24" s="7"/>
      <c r="BF24" s="8"/>
      <c r="BG24" s="8"/>
    </row>
    <row r="25" spans="1:59" ht="12.75">
      <c r="A25" s="18" t="s">
        <v>90</v>
      </c>
      <c r="B25" s="19" t="s">
        <v>91</v>
      </c>
      <c r="C25" s="16"/>
      <c r="D25" s="17">
        <f t="shared" si="2"/>
        <v>0</v>
      </c>
      <c r="E25" s="17">
        <f t="shared" si="3"/>
        <v>0</v>
      </c>
      <c r="F25" s="17">
        <f t="shared" si="4"/>
        <v>0</v>
      </c>
      <c r="G25" s="17">
        <f t="shared" si="5"/>
        <v>0</v>
      </c>
      <c r="H25" s="17">
        <f t="shared" si="6"/>
        <v>0</v>
      </c>
      <c r="I25" s="17">
        <f t="shared" si="7"/>
        <v>0</v>
      </c>
      <c r="J25" s="17">
        <f t="shared" si="8"/>
        <v>0</v>
      </c>
      <c r="K25" s="17">
        <f t="shared" si="9"/>
        <v>0</v>
      </c>
      <c r="L25" s="17">
        <f t="shared" si="10"/>
        <v>0</v>
      </c>
      <c r="M25" s="17">
        <f t="shared" si="11"/>
        <v>0</v>
      </c>
      <c r="N25" s="17">
        <f t="shared" si="12"/>
        <v>0</v>
      </c>
      <c r="O25" s="17">
        <f t="shared" si="13"/>
        <v>0</v>
      </c>
      <c r="P25" s="17">
        <f t="shared" si="14"/>
        <v>0</v>
      </c>
      <c r="Q25" s="17">
        <f t="shared" si="15"/>
        <v>0</v>
      </c>
      <c r="R25" s="17">
        <f t="shared" si="16"/>
        <v>0</v>
      </c>
      <c r="S25" s="17">
        <f t="shared" si="17"/>
        <v>0</v>
      </c>
      <c r="T25" s="17">
        <f t="shared" si="18"/>
        <v>0</v>
      </c>
      <c r="U25" s="17">
        <f t="shared" si="19"/>
        <v>0</v>
      </c>
      <c r="V25" s="17">
        <f t="shared" si="20"/>
        <v>0</v>
      </c>
      <c r="W25" s="17">
        <f t="shared" si="21"/>
        <v>0</v>
      </c>
      <c r="X25" s="17">
        <f t="shared" si="22"/>
        <v>0</v>
      </c>
      <c r="Y25" s="17">
        <f t="shared" si="23"/>
        <v>0</v>
      </c>
      <c r="Z25" s="17">
        <f t="shared" si="24"/>
        <v>0</v>
      </c>
      <c r="AA25" s="17">
        <f t="shared" si="25"/>
        <v>0</v>
      </c>
      <c r="AB25" s="17">
        <f t="shared" si="26"/>
        <v>0</v>
      </c>
      <c r="AC25" s="17">
        <f t="shared" si="27"/>
        <v>0</v>
      </c>
      <c r="AD25" s="17">
        <v>0</v>
      </c>
      <c r="AE25" s="17">
        <f t="shared" si="28"/>
        <v>0</v>
      </c>
      <c r="AF25" s="17">
        <f t="shared" si="29"/>
        <v>0</v>
      </c>
      <c r="AG25" s="17">
        <f t="shared" si="30"/>
        <v>0</v>
      </c>
      <c r="AH25" s="17">
        <f t="shared" si="31"/>
        <v>0</v>
      </c>
      <c r="AI25" s="17">
        <f t="shared" si="32"/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8"/>
      <c r="BE25" s="7"/>
      <c r="BF25" s="8"/>
      <c r="BG25" s="8"/>
    </row>
    <row r="26" spans="1:59" ht="12.75">
      <c r="A26" s="14" t="s">
        <v>92</v>
      </c>
      <c r="B26" s="15" t="s">
        <v>93</v>
      </c>
      <c r="C26" s="16" t="s">
        <v>79</v>
      </c>
      <c r="D26" s="17">
        <f t="shared" si="2"/>
        <v>260.14406928627426</v>
      </c>
      <c r="E26" s="17">
        <f t="shared" si="3"/>
        <v>221.67355749599997</v>
      </c>
      <c r="F26" s="17">
        <f t="shared" si="4"/>
        <v>0.8969301360000002</v>
      </c>
      <c r="G26" s="17">
        <f t="shared" si="5"/>
        <v>65.454252216</v>
      </c>
      <c r="H26" s="17">
        <f t="shared" si="6"/>
        <v>126.49977097200001</v>
      </c>
      <c r="I26" s="17">
        <f t="shared" si="7"/>
        <v>28.822604172</v>
      </c>
      <c r="J26" s="17">
        <f t="shared" si="8"/>
        <v>49.58978712</v>
      </c>
      <c r="K26" s="17">
        <f t="shared" si="9"/>
        <v>0.4550611080000001</v>
      </c>
      <c r="L26" s="17">
        <f t="shared" si="10"/>
        <v>17.283106835999998</v>
      </c>
      <c r="M26" s="17">
        <f t="shared" si="11"/>
        <v>24.918619176</v>
      </c>
      <c r="N26" s="17">
        <f t="shared" si="12"/>
        <v>6.933</v>
      </c>
      <c r="O26" s="17">
        <f t="shared" si="13"/>
        <v>50.757774864</v>
      </c>
      <c r="P26" s="17">
        <f t="shared" si="14"/>
        <v>0.053841443999999995</v>
      </c>
      <c r="Q26" s="17">
        <f t="shared" si="15"/>
        <v>13.597206708</v>
      </c>
      <c r="R26" s="17">
        <f t="shared" si="16"/>
        <v>25.157385671999997</v>
      </c>
      <c r="S26" s="17">
        <f t="shared" si="17"/>
        <v>11.94934104</v>
      </c>
      <c r="T26" s="17">
        <f t="shared" si="18"/>
        <v>44.342000375999994</v>
      </c>
      <c r="U26" s="17">
        <f t="shared" si="19"/>
        <v>0.10102502399999998</v>
      </c>
      <c r="V26" s="17">
        <f t="shared" si="20"/>
        <v>10.822309176</v>
      </c>
      <c r="W26" s="17">
        <f t="shared" si="21"/>
        <v>26.540366172</v>
      </c>
      <c r="X26" s="17">
        <f t="shared" si="22"/>
        <v>6.878300004000001</v>
      </c>
      <c r="Y26" s="17">
        <f t="shared" si="23"/>
        <v>76.98399513599999</v>
      </c>
      <c r="Z26" s="17">
        <f t="shared" si="24"/>
        <v>0.28700256</v>
      </c>
      <c r="AA26" s="17">
        <f t="shared" si="25"/>
        <v>23.751629496</v>
      </c>
      <c r="AB26" s="17">
        <f t="shared" si="26"/>
        <v>49.88339995200001</v>
      </c>
      <c r="AC26" s="17">
        <f t="shared" si="27"/>
        <v>3.061963128</v>
      </c>
      <c r="AD26" s="17">
        <v>216.78672440522854</v>
      </c>
      <c r="AE26" s="17">
        <f t="shared" si="28"/>
        <v>184.72796458</v>
      </c>
      <c r="AF26" s="17">
        <f t="shared" si="29"/>
        <v>0.7474417800000002</v>
      </c>
      <c r="AG26" s="17">
        <f t="shared" si="30"/>
        <v>54.54521018</v>
      </c>
      <c r="AH26" s="17">
        <f t="shared" si="31"/>
        <v>105.41647581000001</v>
      </c>
      <c r="AI26" s="17">
        <f t="shared" si="32"/>
        <v>24.01883681</v>
      </c>
      <c r="AJ26" s="17">
        <f>AJ27+AJ48+AJ385+AJ388</f>
        <v>41.3248226</v>
      </c>
      <c r="AK26" s="17">
        <f>AK27+AK48+AK385+AK388</f>
        <v>0.3792175900000001</v>
      </c>
      <c r="AL26" s="17">
        <f>AL27+AL48+AL385+AL388</f>
        <v>14.402589029999998</v>
      </c>
      <c r="AM26" s="17">
        <f>AM27+AM48+AM385+AM388</f>
        <v>20.76551598</v>
      </c>
      <c r="AN26" s="17">
        <v>5.7775</v>
      </c>
      <c r="AO26" s="17">
        <f aca="true" t="shared" si="35" ref="AO26:BC26">AO27+AO48+AO385+AO388</f>
        <v>42.29814572</v>
      </c>
      <c r="AP26" s="17">
        <f t="shared" si="35"/>
        <v>0.04486787</v>
      </c>
      <c r="AQ26" s="17">
        <f t="shared" si="35"/>
        <v>11.33100559</v>
      </c>
      <c r="AR26" s="17">
        <f t="shared" si="35"/>
        <v>20.964488059999997</v>
      </c>
      <c r="AS26" s="17">
        <f t="shared" si="35"/>
        <v>9.9577842</v>
      </c>
      <c r="AT26" s="17">
        <f t="shared" si="35"/>
        <v>36.95166698</v>
      </c>
      <c r="AU26" s="17">
        <f t="shared" si="35"/>
        <v>0.08418751999999999</v>
      </c>
      <c r="AV26" s="17">
        <f t="shared" si="35"/>
        <v>9.018590979999999</v>
      </c>
      <c r="AW26" s="17">
        <f t="shared" si="35"/>
        <v>22.11697181</v>
      </c>
      <c r="AX26" s="17">
        <f t="shared" si="35"/>
        <v>5.73191667</v>
      </c>
      <c r="AY26" s="17">
        <f t="shared" si="35"/>
        <v>64.15332928</v>
      </c>
      <c r="AZ26" s="17">
        <f t="shared" si="35"/>
        <v>0.23916880000000001</v>
      </c>
      <c r="BA26" s="17">
        <f t="shared" si="35"/>
        <v>19.79302458</v>
      </c>
      <c r="BB26" s="17">
        <f t="shared" si="35"/>
        <v>41.56949996000001</v>
      </c>
      <c r="BC26" s="17">
        <f t="shared" si="35"/>
        <v>2.55163594</v>
      </c>
      <c r="BD26" s="8"/>
      <c r="BE26" s="7"/>
      <c r="BF26" s="8"/>
      <c r="BG26" s="8"/>
    </row>
    <row r="27" spans="1:59" ht="25.5">
      <c r="A27" s="18" t="s">
        <v>94</v>
      </c>
      <c r="B27" s="15" t="s">
        <v>95</v>
      </c>
      <c r="C27" s="16"/>
      <c r="D27" s="17">
        <f t="shared" si="2"/>
        <v>0</v>
      </c>
      <c r="E27" s="17">
        <f t="shared" si="3"/>
        <v>0</v>
      </c>
      <c r="F27" s="17">
        <f t="shared" si="4"/>
        <v>0</v>
      </c>
      <c r="G27" s="17">
        <f t="shared" si="5"/>
        <v>0</v>
      </c>
      <c r="H27" s="17">
        <f t="shared" si="6"/>
        <v>0</v>
      </c>
      <c r="I27" s="17">
        <f t="shared" si="7"/>
        <v>0</v>
      </c>
      <c r="J27" s="17">
        <f t="shared" si="8"/>
        <v>0</v>
      </c>
      <c r="K27" s="17">
        <f t="shared" si="9"/>
        <v>0</v>
      </c>
      <c r="L27" s="17">
        <f t="shared" si="10"/>
        <v>0</v>
      </c>
      <c r="M27" s="17">
        <f t="shared" si="11"/>
        <v>0</v>
      </c>
      <c r="N27" s="17">
        <f t="shared" si="12"/>
        <v>0</v>
      </c>
      <c r="O27" s="17">
        <f t="shared" si="13"/>
        <v>0</v>
      </c>
      <c r="P27" s="17">
        <f t="shared" si="14"/>
        <v>0</v>
      </c>
      <c r="Q27" s="17">
        <f t="shared" si="15"/>
        <v>0</v>
      </c>
      <c r="R27" s="17">
        <f t="shared" si="16"/>
        <v>0</v>
      </c>
      <c r="S27" s="17">
        <f t="shared" si="17"/>
        <v>0</v>
      </c>
      <c r="T27" s="17">
        <f t="shared" si="18"/>
        <v>0</v>
      </c>
      <c r="U27" s="17">
        <f t="shared" si="19"/>
        <v>0</v>
      </c>
      <c r="V27" s="17">
        <f t="shared" si="20"/>
        <v>0</v>
      </c>
      <c r="W27" s="17">
        <f t="shared" si="21"/>
        <v>0</v>
      </c>
      <c r="X27" s="17">
        <f t="shared" si="22"/>
        <v>0</v>
      </c>
      <c r="Y27" s="17">
        <f t="shared" si="23"/>
        <v>0</v>
      </c>
      <c r="Z27" s="17">
        <f t="shared" si="24"/>
        <v>0</v>
      </c>
      <c r="AA27" s="17">
        <f t="shared" si="25"/>
        <v>0</v>
      </c>
      <c r="AB27" s="17">
        <f t="shared" si="26"/>
        <v>0</v>
      </c>
      <c r="AC27" s="17">
        <f t="shared" si="27"/>
        <v>0</v>
      </c>
      <c r="AD27" s="17">
        <v>0</v>
      </c>
      <c r="AE27" s="17">
        <f t="shared" si="28"/>
        <v>0</v>
      </c>
      <c r="AF27" s="17">
        <f t="shared" si="29"/>
        <v>0</v>
      </c>
      <c r="AG27" s="17">
        <f t="shared" si="30"/>
        <v>0</v>
      </c>
      <c r="AH27" s="17">
        <f t="shared" si="31"/>
        <v>0</v>
      </c>
      <c r="AI27" s="17">
        <f t="shared" si="32"/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8"/>
      <c r="BE27" s="7"/>
      <c r="BF27" s="8"/>
      <c r="BG27" s="8"/>
    </row>
    <row r="28" spans="1:59" ht="38.25">
      <c r="A28" s="18" t="s">
        <v>96</v>
      </c>
      <c r="B28" s="15" t="s">
        <v>97</v>
      </c>
      <c r="C28" s="16"/>
      <c r="D28" s="17">
        <f t="shared" si="2"/>
        <v>0</v>
      </c>
      <c r="E28" s="17">
        <f t="shared" si="3"/>
        <v>0</v>
      </c>
      <c r="F28" s="17">
        <f t="shared" si="4"/>
        <v>0</v>
      </c>
      <c r="G28" s="17">
        <f t="shared" si="5"/>
        <v>0</v>
      </c>
      <c r="H28" s="17">
        <f t="shared" si="6"/>
        <v>0</v>
      </c>
      <c r="I28" s="17">
        <f t="shared" si="7"/>
        <v>0</v>
      </c>
      <c r="J28" s="17">
        <f t="shared" si="8"/>
        <v>0</v>
      </c>
      <c r="K28" s="17">
        <f t="shared" si="9"/>
        <v>0</v>
      </c>
      <c r="L28" s="17">
        <f t="shared" si="10"/>
        <v>0</v>
      </c>
      <c r="M28" s="17">
        <f t="shared" si="11"/>
        <v>0</v>
      </c>
      <c r="N28" s="17">
        <f t="shared" si="12"/>
        <v>0</v>
      </c>
      <c r="O28" s="17">
        <f t="shared" si="13"/>
        <v>0</v>
      </c>
      <c r="P28" s="17">
        <f t="shared" si="14"/>
        <v>0</v>
      </c>
      <c r="Q28" s="17">
        <f t="shared" si="15"/>
        <v>0</v>
      </c>
      <c r="R28" s="17">
        <f t="shared" si="16"/>
        <v>0</v>
      </c>
      <c r="S28" s="17">
        <f t="shared" si="17"/>
        <v>0</v>
      </c>
      <c r="T28" s="17">
        <f t="shared" si="18"/>
        <v>0</v>
      </c>
      <c r="U28" s="17">
        <f t="shared" si="19"/>
        <v>0</v>
      </c>
      <c r="V28" s="17">
        <f t="shared" si="20"/>
        <v>0</v>
      </c>
      <c r="W28" s="17">
        <f t="shared" si="21"/>
        <v>0</v>
      </c>
      <c r="X28" s="17">
        <f t="shared" si="22"/>
        <v>0</v>
      </c>
      <c r="Y28" s="17">
        <f t="shared" si="23"/>
        <v>0</v>
      </c>
      <c r="Z28" s="17">
        <f t="shared" si="24"/>
        <v>0</v>
      </c>
      <c r="AA28" s="17">
        <f t="shared" si="25"/>
        <v>0</v>
      </c>
      <c r="AB28" s="17">
        <f t="shared" si="26"/>
        <v>0</v>
      </c>
      <c r="AC28" s="17">
        <f t="shared" si="27"/>
        <v>0</v>
      </c>
      <c r="AD28" s="17">
        <v>0</v>
      </c>
      <c r="AE28" s="17">
        <f t="shared" si="28"/>
        <v>0</v>
      </c>
      <c r="AF28" s="17">
        <f t="shared" si="29"/>
        <v>0</v>
      </c>
      <c r="AG28" s="17">
        <f t="shared" si="30"/>
        <v>0</v>
      </c>
      <c r="AH28" s="17">
        <f t="shared" si="31"/>
        <v>0</v>
      </c>
      <c r="AI28" s="17">
        <f t="shared" si="32"/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8"/>
      <c r="BE28" s="7"/>
      <c r="BF28" s="8"/>
      <c r="BG28" s="8"/>
    </row>
    <row r="29" spans="1:59" ht="51">
      <c r="A29" s="18" t="s">
        <v>98</v>
      </c>
      <c r="B29" s="15" t="s">
        <v>99</v>
      </c>
      <c r="C29" s="16"/>
      <c r="D29" s="17">
        <f t="shared" si="2"/>
        <v>0</v>
      </c>
      <c r="E29" s="17">
        <f t="shared" si="3"/>
        <v>0</v>
      </c>
      <c r="F29" s="17">
        <f t="shared" si="4"/>
        <v>0</v>
      </c>
      <c r="G29" s="17">
        <f t="shared" si="5"/>
        <v>0</v>
      </c>
      <c r="H29" s="17">
        <f t="shared" si="6"/>
        <v>0</v>
      </c>
      <c r="I29" s="17">
        <f t="shared" si="7"/>
        <v>0</v>
      </c>
      <c r="J29" s="17">
        <f t="shared" si="8"/>
        <v>0</v>
      </c>
      <c r="K29" s="17">
        <f t="shared" si="9"/>
        <v>0</v>
      </c>
      <c r="L29" s="17">
        <f t="shared" si="10"/>
        <v>0</v>
      </c>
      <c r="M29" s="17">
        <f t="shared" si="11"/>
        <v>0</v>
      </c>
      <c r="N29" s="17">
        <f t="shared" si="12"/>
        <v>0</v>
      </c>
      <c r="O29" s="17">
        <f t="shared" si="13"/>
        <v>0</v>
      </c>
      <c r="P29" s="17">
        <f t="shared" si="14"/>
        <v>0</v>
      </c>
      <c r="Q29" s="17">
        <f t="shared" si="15"/>
        <v>0</v>
      </c>
      <c r="R29" s="17">
        <f t="shared" si="16"/>
        <v>0</v>
      </c>
      <c r="S29" s="17">
        <f t="shared" si="17"/>
        <v>0</v>
      </c>
      <c r="T29" s="17">
        <f t="shared" si="18"/>
        <v>0</v>
      </c>
      <c r="U29" s="17">
        <f t="shared" si="19"/>
        <v>0</v>
      </c>
      <c r="V29" s="17">
        <f t="shared" si="20"/>
        <v>0</v>
      </c>
      <c r="W29" s="17">
        <f t="shared" si="21"/>
        <v>0</v>
      </c>
      <c r="X29" s="17">
        <f t="shared" si="22"/>
        <v>0</v>
      </c>
      <c r="Y29" s="17">
        <f t="shared" si="23"/>
        <v>0</v>
      </c>
      <c r="Z29" s="17">
        <f t="shared" si="24"/>
        <v>0</v>
      </c>
      <c r="AA29" s="17">
        <f t="shared" si="25"/>
        <v>0</v>
      </c>
      <c r="AB29" s="17">
        <f t="shared" si="26"/>
        <v>0</v>
      </c>
      <c r="AC29" s="17">
        <f t="shared" si="27"/>
        <v>0</v>
      </c>
      <c r="AD29" s="17">
        <v>0</v>
      </c>
      <c r="AE29" s="17">
        <f t="shared" si="28"/>
        <v>0</v>
      </c>
      <c r="AF29" s="17">
        <f t="shared" si="29"/>
        <v>0</v>
      </c>
      <c r="AG29" s="17">
        <f t="shared" si="30"/>
        <v>0</v>
      </c>
      <c r="AH29" s="17">
        <f t="shared" si="31"/>
        <v>0</v>
      </c>
      <c r="AI29" s="17">
        <f t="shared" si="32"/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8"/>
      <c r="BE29" s="7"/>
      <c r="BF29" s="8"/>
      <c r="BG29" s="8"/>
    </row>
    <row r="30" spans="1:59" ht="51">
      <c r="A30" s="18" t="s">
        <v>100</v>
      </c>
      <c r="B30" s="15" t="s">
        <v>101</v>
      </c>
      <c r="C30" s="16"/>
      <c r="D30" s="17">
        <f t="shared" si="2"/>
        <v>0</v>
      </c>
      <c r="E30" s="17">
        <f t="shared" si="3"/>
        <v>0</v>
      </c>
      <c r="F30" s="17">
        <f t="shared" si="4"/>
        <v>0</v>
      </c>
      <c r="G30" s="17">
        <f t="shared" si="5"/>
        <v>0</v>
      </c>
      <c r="H30" s="17">
        <f t="shared" si="6"/>
        <v>0</v>
      </c>
      <c r="I30" s="17">
        <f t="shared" si="7"/>
        <v>0</v>
      </c>
      <c r="J30" s="17">
        <f t="shared" si="8"/>
        <v>0</v>
      </c>
      <c r="K30" s="17">
        <f t="shared" si="9"/>
        <v>0</v>
      </c>
      <c r="L30" s="17">
        <f t="shared" si="10"/>
        <v>0</v>
      </c>
      <c r="M30" s="17">
        <f t="shared" si="11"/>
        <v>0</v>
      </c>
      <c r="N30" s="17">
        <f t="shared" si="12"/>
        <v>0</v>
      </c>
      <c r="O30" s="17">
        <f t="shared" si="13"/>
        <v>0</v>
      </c>
      <c r="P30" s="17">
        <f t="shared" si="14"/>
        <v>0</v>
      </c>
      <c r="Q30" s="17">
        <f t="shared" si="15"/>
        <v>0</v>
      </c>
      <c r="R30" s="17">
        <f t="shared" si="16"/>
        <v>0</v>
      </c>
      <c r="S30" s="17">
        <f t="shared" si="17"/>
        <v>0</v>
      </c>
      <c r="T30" s="17">
        <f t="shared" si="18"/>
        <v>0</v>
      </c>
      <c r="U30" s="17">
        <f t="shared" si="19"/>
        <v>0</v>
      </c>
      <c r="V30" s="17">
        <f t="shared" si="20"/>
        <v>0</v>
      </c>
      <c r="W30" s="17">
        <f t="shared" si="21"/>
        <v>0</v>
      </c>
      <c r="X30" s="17">
        <f t="shared" si="22"/>
        <v>0</v>
      </c>
      <c r="Y30" s="17">
        <f t="shared" si="23"/>
        <v>0</v>
      </c>
      <c r="Z30" s="17">
        <f t="shared" si="24"/>
        <v>0</v>
      </c>
      <c r="AA30" s="17">
        <f t="shared" si="25"/>
        <v>0</v>
      </c>
      <c r="AB30" s="17">
        <f t="shared" si="26"/>
        <v>0</v>
      </c>
      <c r="AC30" s="17">
        <f t="shared" si="27"/>
        <v>0</v>
      </c>
      <c r="AD30" s="17">
        <v>0</v>
      </c>
      <c r="AE30" s="17">
        <f t="shared" si="28"/>
        <v>0</v>
      </c>
      <c r="AF30" s="17">
        <f t="shared" si="29"/>
        <v>0</v>
      </c>
      <c r="AG30" s="17">
        <f t="shared" si="30"/>
        <v>0</v>
      </c>
      <c r="AH30" s="17">
        <f t="shared" si="31"/>
        <v>0</v>
      </c>
      <c r="AI30" s="17">
        <f t="shared" si="32"/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8"/>
      <c r="BE30" s="7"/>
      <c r="BF30" s="8"/>
      <c r="BG30" s="8"/>
    </row>
    <row r="31" spans="1:59" ht="38.25">
      <c r="A31" s="18" t="s">
        <v>102</v>
      </c>
      <c r="B31" s="15" t="s">
        <v>103</v>
      </c>
      <c r="C31" s="16"/>
      <c r="D31" s="17">
        <f t="shared" si="2"/>
        <v>0</v>
      </c>
      <c r="E31" s="17">
        <f t="shared" si="3"/>
        <v>0</v>
      </c>
      <c r="F31" s="17">
        <f t="shared" si="4"/>
        <v>0</v>
      </c>
      <c r="G31" s="17">
        <f t="shared" si="5"/>
        <v>0</v>
      </c>
      <c r="H31" s="17">
        <f t="shared" si="6"/>
        <v>0</v>
      </c>
      <c r="I31" s="17">
        <f t="shared" si="7"/>
        <v>0</v>
      </c>
      <c r="J31" s="17">
        <f t="shared" si="8"/>
        <v>0</v>
      </c>
      <c r="K31" s="17">
        <f t="shared" si="9"/>
        <v>0</v>
      </c>
      <c r="L31" s="17">
        <f t="shared" si="10"/>
        <v>0</v>
      </c>
      <c r="M31" s="17">
        <f t="shared" si="11"/>
        <v>0</v>
      </c>
      <c r="N31" s="17">
        <f t="shared" si="12"/>
        <v>0</v>
      </c>
      <c r="O31" s="17">
        <f t="shared" si="13"/>
        <v>0</v>
      </c>
      <c r="P31" s="17">
        <f t="shared" si="14"/>
        <v>0</v>
      </c>
      <c r="Q31" s="17">
        <f t="shared" si="15"/>
        <v>0</v>
      </c>
      <c r="R31" s="17">
        <f t="shared" si="16"/>
        <v>0</v>
      </c>
      <c r="S31" s="17">
        <f t="shared" si="17"/>
        <v>0</v>
      </c>
      <c r="T31" s="17">
        <f t="shared" si="18"/>
        <v>0</v>
      </c>
      <c r="U31" s="17">
        <f t="shared" si="19"/>
        <v>0</v>
      </c>
      <c r="V31" s="17">
        <f t="shared" si="20"/>
        <v>0</v>
      </c>
      <c r="W31" s="17">
        <f t="shared" si="21"/>
        <v>0</v>
      </c>
      <c r="X31" s="17">
        <f t="shared" si="22"/>
        <v>0</v>
      </c>
      <c r="Y31" s="17">
        <f t="shared" si="23"/>
        <v>0</v>
      </c>
      <c r="Z31" s="17">
        <f t="shared" si="24"/>
        <v>0</v>
      </c>
      <c r="AA31" s="17">
        <f t="shared" si="25"/>
        <v>0</v>
      </c>
      <c r="AB31" s="17">
        <f t="shared" si="26"/>
        <v>0</v>
      </c>
      <c r="AC31" s="17">
        <f t="shared" si="27"/>
        <v>0</v>
      </c>
      <c r="AD31" s="17">
        <v>0</v>
      </c>
      <c r="AE31" s="17">
        <f t="shared" si="28"/>
        <v>0</v>
      </c>
      <c r="AF31" s="17">
        <f t="shared" si="29"/>
        <v>0</v>
      </c>
      <c r="AG31" s="17">
        <f t="shared" si="30"/>
        <v>0</v>
      </c>
      <c r="AH31" s="17">
        <f t="shared" si="31"/>
        <v>0</v>
      </c>
      <c r="AI31" s="17">
        <f t="shared" si="32"/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8"/>
      <c r="BE31" s="7"/>
      <c r="BF31" s="8"/>
      <c r="BG31" s="8"/>
    </row>
    <row r="32" spans="1:59" ht="38.25">
      <c r="A32" s="18" t="s">
        <v>104</v>
      </c>
      <c r="B32" s="15" t="s">
        <v>105</v>
      </c>
      <c r="C32" s="16"/>
      <c r="D32" s="17">
        <f t="shared" si="2"/>
        <v>0</v>
      </c>
      <c r="E32" s="17">
        <f t="shared" si="3"/>
        <v>0</v>
      </c>
      <c r="F32" s="17">
        <f t="shared" si="4"/>
        <v>0</v>
      </c>
      <c r="G32" s="17">
        <f t="shared" si="5"/>
        <v>0</v>
      </c>
      <c r="H32" s="17">
        <f t="shared" si="6"/>
        <v>0</v>
      </c>
      <c r="I32" s="17">
        <f t="shared" si="7"/>
        <v>0</v>
      </c>
      <c r="J32" s="17">
        <f t="shared" si="8"/>
        <v>0</v>
      </c>
      <c r="K32" s="17">
        <f t="shared" si="9"/>
        <v>0</v>
      </c>
      <c r="L32" s="17">
        <f t="shared" si="10"/>
        <v>0</v>
      </c>
      <c r="M32" s="17">
        <f t="shared" si="11"/>
        <v>0</v>
      </c>
      <c r="N32" s="17">
        <f t="shared" si="12"/>
        <v>0</v>
      </c>
      <c r="O32" s="17">
        <f t="shared" si="13"/>
        <v>0</v>
      </c>
      <c r="P32" s="17">
        <f t="shared" si="14"/>
        <v>0</v>
      </c>
      <c r="Q32" s="17">
        <f t="shared" si="15"/>
        <v>0</v>
      </c>
      <c r="R32" s="17">
        <f t="shared" si="16"/>
        <v>0</v>
      </c>
      <c r="S32" s="17">
        <f t="shared" si="17"/>
        <v>0</v>
      </c>
      <c r="T32" s="17">
        <f t="shared" si="18"/>
        <v>0</v>
      </c>
      <c r="U32" s="17">
        <f t="shared" si="19"/>
        <v>0</v>
      </c>
      <c r="V32" s="17">
        <f t="shared" si="20"/>
        <v>0</v>
      </c>
      <c r="W32" s="17">
        <f t="shared" si="21"/>
        <v>0</v>
      </c>
      <c r="X32" s="17">
        <f t="shared" si="22"/>
        <v>0</v>
      </c>
      <c r="Y32" s="17">
        <f t="shared" si="23"/>
        <v>0</v>
      </c>
      <c r="Z32" s="17">
        <f t="shared" si="24"/>
        <v>0</v>
      </c>
      <c r="AA32" s="17">
        <f t="shared" si="25"/>
        <v>0</v>
      </c>
      <c r="AB32" s="17">
        <f t="shared" si="26"/>
        <v>0</v>
      </c>
      <c r="AC32" s="17">
        <f t="shared" si="27"/>
        <v>0</v>
      </c>
      <c r="AD32" s="17">
        <v>0</v>
      </c>
      <c r="AE32" s="17">
        <f t="shared" si="28"/>
        <v>0</v>
      </c>
      <c r="AF32" s="17">
        <f t="shared" si="29"/>
        <v>0</v>
      </c>
      <c r="AG32" s="17">
        <f t="shared" si="30"/>
        <v>0</v>
      </c>
      <c r="AH32" s="17">
        <f t="shared" si="31"/>
        <v>0</v>
      </c>
      <c r="AI32" s="17">
        <f t="shared" si="32"/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8"/>
      <c r="BE32" s="7"/>
      <c r="BF32" s="8"/>
      <c r="BG32" s="8"/>
    </row>
    <row r="33" spans="1:59" ht="51">
      <c r="A33" s="18" t="s">
        <v>106</v>
      </c>
      <c r="B33" s="15" t="s">
        <v>107</v>
      </c>
      <c r="C33" s="16"/>
      <c r="D33" s="17">
        <f t="shared" si="2"/>
        <v>0</v>
      </c>
      <c r="E33" s="17">
        <f t="shared" si="3"/>
        <v>0</v>
      </c>
      <c r="F33" s="17">
        <f t="shared" si="4"/>
        <v>0</v>
      </c>
      <c r="G33" s="17">
        <f t="shared" si="5"/>
        <v>0</v>
      </c>
      <c r="H33" s="17">
        <f t="shared" si="6"/>
        <v>0</v>
      </c>
      <c r="I33" s="17">
        <f t="shared" si="7"/>
        <v>0</v>
      </c>
      <c r="J33" s="17">
        <f t="shared" si="8"/>
        <v>0</v>
      </c>
      <c r="K33" s="17">
        <f t="shared" si="9"/>
        <v>0</v>
      </c>
      <c r="L33" s="17">
        <f t="shared" si="10"/>
        <v>0</v>
      </c>
      <c r="M33" s="17">
        <f t="shared" si="11"/>
        <v>0</v>
      </c>
      <c r="N33" s="17">
        <f t="shared" si="12"/>
        <v>0</v>
      </c>
      <c r="O33" s="17">
        <f t="shared" si="13"/>
        <v>0</v>
      </c>
      <c r="P33" s="17">
        <f t="shared" si="14"/>
        <v>0</v>
      </c>
      <c r="Q33" s="17">
        <f t="shared" si="15"/>
        <v>0</v>
      </c>
      <c r="R33" s="17">
        <f t="shared" si="16"/>
        <v>0</v>
      </c>
      <c r="S33" s="17">
        <f t="shared" si="17"/>
        <v>0</v>
      </c>
      <c r="T33" s="17">
        <f t="shared" si="18"/>
        <v>0</v>
      </c>
      <c r="U33" s="17">
        <f t="shared" si="19"/>
        <v>0</v>
      </c>
      <c r="V33" s="17">
        <f t="shared" si="20"/>
        <v>0</v>
      </c>
      <c r="W33" s="17">
        <f t="shared" si="21"/>
        <v>0</v>
      </c>
      <c r="X33" s="17">
        <f t="shared" si="22"/>
        <v>0</v>
      </c>
      <c r="Y33" s="17">
        <f t="shared" si="23"/>
        <v>0</v>
      </c>
      <c r="Z33" s="17">
        <f t="shared" si="24"/>
        <v>0</v>
      </c>
      <c r="AA33" s="17">
        <f t="shared" si="25"/>
        <v>0</v>
      </c>
      <c r="AB33" s="17">
        <f t="shared" si="26"/>
        <v>0</v>
      </c>
      <c r="AC33" s="17">
        <f t="shared" si="27"/>
        <v>0</v>
      </c>
      <c r="AD33" s="17">
        <v>0</v>
      </c>
      <c r="AE33" s="17">
        <f t="shared" si="28"/>
        <v>0</v>
      </c>
      <c r="AF33" s="17">
        <f t="shared" si="29"/>
        <v>0</v>
      </c>
      <c r="AG33" s="17">
        <f t="shared" si="30"/>
        <v>0</v>
      </c>
      <c r="AH33" s="17">
        <f t="shared" si="31"/>
        <v>0</v>
      </c>
      <c r="AI33" s="17">
        <f t="shared" si="32"/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8"/>
      <c r="BE33" s="7"/>
      <c r="BF33" s="8"/>
      <c r="BG33" s="8"/>
    </row>
    <row r="34" spans="1:59" ht="38.25">
      <c r="A34" s="18" t="s">
        <v>108</v>
      </c>
      <c r="B34" s="15" t="s">
        <v>109</v>
      </c>
      <c r="C34" s="16"/>
      <c r="D34" s="17">
        <f t="shared" si="2"/>
        <v>0</v>
      </c>
      <c r="E34" s="17">
        <f t="shared" si="3"/>
        <v>0</v>
      </c>
      <c r="F34" s="17">
        <f t="shared" si="4"/>
        <v>0</v>
      </c>
      <c r="G34" s="17">
        <f t="shared" si="5"/>
        <v>0</v>
      </c>
      <c r="H34" s="17">
        <f t="shared" si="6"/>
        <v>0</v>
      </c>
      <c r="I34" s="17">
        <f t="shared" si="7"/>
        <v>0</v>
      </c>
      <c r="J34" s="17">
        <f t="shared" si="8"/>
        <v>0</v>
      </c>
      <c r="K34" s="17">
        <f t="shared" si="9"/>
        <v>0</v>
      </c>
      <c r="L34" s="17">
        <f t="shared" si="10"/>
        <v>0</v>
      </c>
      <c r="M34" s="17">
        <f t="shared" si="11"/>
        <v>0</v>
      </c>
      <c r="N34" s="17">
        <f t="shared" si="12"/>
        <v>0</v>
      </c>
      <c r="O34" s="17">
        <f t="shared" si="13"/>
        <v>0</v>
      </c>
      <c r="P34" s="17">
        <f t="shared" si="14"/>
        <v>0</v>
      </c>
      <c r="Q34" s="17">
        <f t="shared" si="15"/>
        <v>0</v>
      </c>
      <c r="R34" s="17">
        <f t="shared" si="16"/>
        <v>0</v>
      </c>
      <c r="S34" s="17">
        <f t="shared" si="17"/>
        <v>0</v>
      </c>
      <c r="T34" s="17">
        <f t="shared" si="18"/>
        <v>0</v>
      </c>
      <c r="U34" s="17">
        <f t="shared" si="19"/>
        <v>0</v>
      </c>
      <c r="V34" s="17">
        <f t="shared" si="20"/>
        <v>0</v>
      </c>
      <c r="W34" s="17">
        <f t="shared" si="21"/>
        <v>0</v>
      </c>
      <c r="X34" s="17">
        <f t="shared" si="22"/>
        <v>0</v>
      </c>
      <c r="Y34" s="17">
        <f t="shared" si="23"/>
        <v>0</v>
      </c>
      <c r="Z34" s="17">
        <f t="shared" si="24"/>
        <v>0</v>
      </c>
      <c r="AA34" s="17">
        <f t="shared" si="25"/>
        <v>0</v>
      </c>
      <c r="AB34" s="17">
        <f t="shared" si="26"/>
        <v>0</v>
      </c>
      <c r="AC34" s="17">
        <f t="shared" si="27"/>
        <v>0</v>
      </c>
      <c r="AD34" s="17">
        <v>0</v>
      </c>
      <c r="AE34" s="17">
        <f t="shared" si="28"/>
        <v>0</v>
      </c>
      <c r="AF34" s="17">
        <f t="shared" si="29"/>
        <v>0</v>
      </c>
      <c r="AG34" s="17">
        <f t="shared" si="30"/>
        <v>0</v>
      </c>
      <c r="AH34" s="17">
        <f t="shared" si="31"/>
        <v>0</v>
      </c>
      <c r="AI34" s="17">
        <f t="shared" si="32"/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8"/>
      <c r="BE34" s="7"/>
      <c r="BF34" s="8"/>
      <c r="BG34" s="8"/>
    </row>
    <row r="35" spans="1:59" ht="38.25">
      <c r="A35" s="18" t="s">
        <v>110</v>
      </c>
      <c r="B35" s="15" t="s">
        <v>111</v>
      </c>
      <c r="C35" s="16"/>
      <c r="D35" s="17">
        <f aca="true" t="shared" si="36" ref="D35:D98">1.2*AD35</f>
        <v>0</v>
      </c>
      <c r="E35" s="17">
        <f t="shared" si="3"/>
        <v>0</v>
      </c>
      <c r="F35" s="17">
        <f t="shared" si="4"/>
        <v>0</v>
      </c>
      <c r="G35" s="17">
        <f t="shared" si="5"/>
        <v>0</v>
      </c>
      <c r="H35" s="17">
        <f t="shared" si="6"/>
        <v>0</v>
      </c>
      <c r="I35" s="17">
        <f t="shared" si="7"/>
        <v>0</v>
      </c>
      <c r="J35" s="17">
        <f t="shared" si="8"/>
        <v>0</v>
      </c>
      <c r="K35" s="17">
        <f t="shared" si="9"/>
        <v>0</v>
      </c>
      <c r="L35" s="17">
        <f t="shared" si="10"/>
        <v>0</v>
      </c>
      <c r="M35" s="17">
        <f t="shared" si="11"/>
        <v>0</v>
      </c>
      <c r="N35" s="17">
        <f t="shared" si="12"/>
        <v>0</v>
      </c>
      <c r="O35" s="17">
        <f t="shared" si="13"/>
        <v>0</v>
      </c>
      <c r="P35" s="17">
        <f t="shared" si="14"/>
        <v>0</v>
      </c>
      <c r="Q35" s="17">
        <f t="shared" si="15"/>
        <v>0</v>
      </c>
      <c r="R35" s="17">
        <f t="shared" si="16"/>
        <v>0</v>
      </c>
      <c r="S35" s="17">
        <f t="shared" si="17"/>
        <v>0</v>
      </c>
      <c r="T35" s="17">
        <f t="shared" si="18"/>
        <v>0</v>
      </c>
      <c r="U35" s="17">
        <f t="shared" si="19"/>
        <v>0</v>
      </c>
      <c r="V35" s="17">
        <f t="shared" si="20"/>
        <v>0</v>
      </c>
      <c r="W35" s="17">
        <f t="shared" si="21"/>
        <v>0</v>
      </c>
      <c r="X35" s="17">
        <f t="shared" si="22"/>
        <v>0</v>
      </c>
      <c r="Y35" s="17">
        <f t="shared" si="23"/>
        <v>0</v>
      </c>
      <c r="Z35" s="17">
        <f t="shared" si="24"/>
        <v>0</v>
      </c>
      <c r="AA35" s="17">
        <f t="shared" si="25"/>
        <v>0</v>
      </c>
      <c r="AB35" s="17">
        <f t="shared" si="26"/>
        <v>0</v>
      </c>
      <c r="AC35" s="17">
        <f t="shared" si="27"/>
        <v>0</v>
      </c>
      <c r="AD35" s="17">
        <v>0</v>
      </c>
      <c r="AE35" s="17">
        <f t="shared" si="28"/>
        <v>0</v>
      </c>
      <c r="AF35" s="17">
        <f t="shared" si="29"/>
        <v>0</v>
      </c>
      <c r="AG35" s="17">
        <f t="shared" si="30"/>
        <v>0</v>
      </c>
      <c r="AH35" s="17">
        <f t="shared" si="31"/>
        <v>0</v>
      </c>
      <c r="AI35" s="17">
        <f t="shared" si="32"/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8"/>
      <c r="BE35" s="7"/>
      <c r="BF35" s="8"/>
      <c r="BG35" s="8"/>
    </row>
    <row r="36" spans="1:59" ht="25.5">
      <c r="A36" s="18" t="s">
        <v>112</v>
      </c>
      <c r="B36" s="15" t="s">
        <v>113</v>
      </c>
      <c r="C36" s="16"/>
      <c r="D36" s="17">
        <f t="shared" si="36"/>
        <v>0</v>
      </c>
      <c r="E36" s="17">
        <f t="shared" si="3"/>
        <v>0</v>
      </c>
      <c r="F36" s="17">
        <f t="shared" si="4"/>
        <v>0</v>
      </c>
      <c r="G36" s="17">
        <f t="shared" si="5"/>
        <v>0</v>
      </c>
      <c r="H36" s="17">
        <f t="shared" si="6"/>
        <v>0</v>
      </c>
      <c r="I36" s="17">
        <f t="shared" si="7"/>
        <v>0</v>
      </c>
      <c r="J36" s="17">
        <f t="shared" si="8"/>
        <v>0</v>
      </c>
      <c r="K36" s="17">
        <f t="shared" si="9"/>
        <v>0</v>
      </c>
      <c r="L36" s="17">
        <f t="shared" si="10"/>
        <v>0</v>
      </c>
      <c r="M36" s="17">
        <f t="shared" si="11"/>
        <v>0</v>
      </c>
      <c r="N36" s="17">
        <f t="shared" si="12"/>
        <v>0</v>
      </c>
      <c r="O36" s="17">
        <f t="shared" si="13"/>
        <v>0</v>
      </c>
      <c r="P36" s="17">
        <f t="shared" si="14"/>
        <v>0</v>
      </c>
      <c r="Q36" s="17">
        <f t="shared" si="15"/>
        <v>0</v>
      </c>
      <c r="R36" s="17">
        <f t="shared" si="16"/>
        <v>0</v>
      </c>
      <c r="S36" s="17">
        <f t="shared" si="17"/>
        <v>0</v>
      </c>
      <c r="T36" s="17">
        <f t="shared" si="18"/>
        <v>0</v>
      </c>
      <c r="U36" s="17">
        <f t="shared" si="19"/>
        <v>0</v>
      </c>
      <c r="V36" s="17">
        <f t="shared" si="20"/>
        <v>0</v>
      </c>
      <c r="W36" s="17">
        <f t="shared" si="21"/>
        <v>0</v>
      </c>
      <c r="X36" s="17">
        <f t="shared" si="22"/>
        <v>0</v>
      </c>
      <c r="Y36" s="17">
        <f t="shared" si="23"/>
        <v>0</v>
      </c>
      <c r="Z36" s="17">
        <f t="shared" si="24"/>
        <v>0</v>
      </c>
      <c r="AA36" s="17">
        <f t="shared" si="25"/>
        <v>0</v>
      </c>
      <c r="AB36" s="17">
        <f t="shared" si="26"/>
        <v>0</v>
      </c>
      <c r="AC36" s="17">
        <f t="shared" si="27"/>
        <v>0</v>
      </c>
      <c r="AD36" s="17">
        <v>0</v>
      </c>
      <c r="AE36" s="17">
        <f t="shared" si="28"/>
        <v>0</v>
      </c>
      <c r="AF36" s="17">
        <f t="shared" si="29"/>
        <v>0</v>
      </c>
      <c r="AG36" s="17">
        <f t="shared" si="30"/>
        <v>0</v>
      </c>
      <c r="AH36" s="17">
        <f t="shared" si="31"/>
        <v>0</v>
      </c>
      <c r="AI36" s="17">
        <f t="shared" si="32"/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8"/>
      <c r="BE36" s="7"/>
      <c r="BF36" s="8"/>
      <c r="BG36" s="8"/>
    </row>
    <row r="37" spans="1:59" ht="76.5">
      <c r="A37" s="18" t="s">
        <v>112</v>
      </c>
      <c r="B37" s="15" t="s">
        <v>114</v>
      </c>
      <c r="C37" s="16"/>
      <c r="D37" s="17">
        <f t="shared" si="36"/>
        <v>0</v>
      </c>
      <c r="E37" s="17">
        <f t="shared" si="3"/>
        <v>0</v>
      </c>
      <c r="F37" s="17">
        <f t="shared" si="4"/>
        <v>0</v>
      </c>
      <c r="G37" s="17">
        <f t="shared" si="5"/>
        <v>0</v>
      </c>
      <c r="H37" s="17">
        <f t="shared" si="6"/>
        <v>0</v>
      </c>
      <c r="I37" s="17">
        <f t="shared" si="7"/>
        <v>0</v>
      </c>
      <c r="J37" s="17">
        <f t="shared" si="8"/>
        <v>0</v>
      </c>
      <c r="K37" s="17">
        <f t="shared" si="9"/>
        <v>0</v>
      </c>
      <c r="L37" s="17">
        <f t="shared" si="10"/>
        <v>0</v>
      </c>
      <c r="M37" s="17">
        <f t="shared" si="11"/>
        <v>0</v>
      </c>
      <c r="N37" s="17">
        <f t="shared" si="12"/>
        <v>0</v>
      </c>
      <c r="O37" s="17">
        <f t="shared" si="13"/>
        <v>0</v>
      </c>
      <c r="P37" s="17">
        <f t="shared" si="14"/>
        <v>0</v>
      </c>
      <c r="Q37" s="17">
        <f t="shared" si="15"/>
        <v>0</v>
      </c>
      <c r="R37" s="17">
        <f t="shared" si="16"/>
        <v>0</v>
      </c>
      <c r="S37" s="17">
        <f t="shared" si="17"/>
        <v>0</v>
      </c>
      <c r="T37" s="17">
        <f t="shared" si="18"/>
        <v>0</v>
      </c>
      <c r="U37" s="17">
        <f t="shared" si="19"/>
        <v>0</v>
      </c>
      <c r="V37" s="17">
        <f t="shared" si="20"/>
        <v>0</v>
      </c>
      <c r="W37" s="17">
        <f t="shared" si="21"/>
        <v>0</v>
      </c>
      <c r="X37" s="17">
        <f t="shared" si="22"/>
        <v>0</v>
      </c>
      <c r="Y37" s="17">
        <f t="shared" si="23"/>
        <v>0</v>
      </c>
      <c r="Z37" s="17">
        <f t="shared" si="24"/>
        <v>0</v>
      </c>
      <c r="AA37" s="17">
        <f t="shared" si="25"/>
        <v>0</v>
      </c>
      <c r="AB37" s="17">
        <f t="shared" si="26"/>
        <v>0</v>
      </c>
      <c r="AC37" s="17">
        <f t="shared" si="27"/>
        <v>0</v>
      </c>
      <c r="AD37" s="17">
        <v>0</v>
      </c>
      <c r="AE37" s="17">
        <f t="shared" si="28"/>
        <v>0</v>
      </c>
      <c r="AF37" s="17">
        <f t="shared" si="29"/>
        <v>0</v>
      </c>
      <c r="AG37" s="17">
        <f t="shared" si="30"/>
        <v>0</v>
      </c>
      <c r="AH37" s="17">
        <f t="shared" si="31"/>
        <v>0</v>
      </c>
      <c r="AI37" s="17">
        <f t="shared" si="32"/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8"/>
      <c r="BE37" s="7"/>
      <c r="BF37" s="8"/>
      <c r="BG37" s="8"/>
    </row>
    <row r="38" spans="1:59" ht="63.75">
      <c r="A38" s="18" t="s">
        <v>112</v>
      </c>
      <c r="B38" s="15" t="s">
        <v>115</v>
      </c>
      <c r="C38" s="16"/>
      <c r="D38" s="17">
        <f t="shared" si="36"/>
        <v>0</v>
      </c>
      <c r="E38" s="17">
        <f t="shared" si="3"/>
        <v>0</v>
      </c>
      <c r="F38" s="17">
        <f t="shared" si="4"/>
        <v>0</v>
      </c>
      <c r="G38" s="17">
        <f t="shared" si="5"/>
        <v>0</v>
      </c>
      <c r="H38" s="17">
        <f t="shared" si="6"/>
        <v>0</v>
      </c>
      <c r="I38" s="17">
        <f t="shared" si="7"/>
        <v>0</v>
      </c>
      <c r="J38" s="17">
        <f t="shared" si="8"/>
        <v>0</v>
      </c>
      <c r="K38" s="17">
        <f t="shared" si="9"/>
        <v>0</v>
      </c>
      <c r="L38" s="17">
        <f t="shared" si="10"/>
        <v>0</v>
      </c>
      <c r="M38" s="17">
        <f t="shared" si="11"/>
        <v>0</v>
      </c>
      <c r="N38" s="17">
        <f t="shared" si="12"/>
        <v>0</v>
      </c>
      <c r="O38" s="17">
        <f t="shared" si="13"/>
        <v>0</v>
      </c>
      <c r="P38" s="17">
        <f t="shared" si="14"/>
        <v>0</v>
      </c>
      <c r="Q38" s="17">
        <f t="shared" si="15"/>
        <v>0</v>
      </c>
      <c r="R38" s="17">
        <f t="shared" si="16"/>
        <v>0</v>
      </c>
      <c r="S38" s="17">
        <f t="shared" si="17"/>
        <v>0</v>
      </c>
      <c r="T38" s="17">
        <f t="shared" si="18"/>
        <v>0</v>
      </c>
      <c r="U38" s="17">
        <f t="shared" si="19"/>
        <v>0</v>
      </c>
      <c r="V38" s="17">
        <f t="shared" si="20"/>
        <v>0</v>
      </c>
      <c r="W38" s="17">
        <f t="shared" si="21"/>
        <v>0</v>
      </c>
      <c r="X38" s="17">
        <f t="shared" si="22"/>
        <v>0</v>
      </c>
      <c r="Y38" s="17">
        <f t="shared" si="23"/>
        <v>0</v>
      </c>
      <c r="Z38" s="17">
        <f t="shared" si="24"/>
        <v>0</v>
      </c>
      <c r="AA38" s="17">
        <f t="shared" si="25"/>
        <v>0</v>
      </c>
      <c r="AB38" s="17">
        <f t="shared" si="26"/>
        <v>0</v>
      </c>
      <c r="AC38" s="17">
        <f t="shared" si="27"/>
        <v>0</v>
      </c>
      <c r="AD38" s="17">
        <v>0</v>
      </c>
      <c r="AE38" s="17">
        <f t="shared" si="28"/>
        <v>0</v>
      </c>
      <c r="AF38" s="17">
        <f t="shared" si="29"/>
        <v>0</v>
      </c>
      <c r="AG38" s="17">
        <f t="shared" si="30"/>
        <v>0</v>
      </c>
      <c r="AH38" s="17">
        <f t="shared" si="31"/>
        <v>0</v>
      </c>
      <c r="AI38" s="17">
        <f t="shared" si="32"/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8"/>
      <c r="BE38" s="7"/>
      <c r="BF38" s="8"/>
      <c r="BG38" s="8"/>
    </row>
    <row r="39" spans="1:59" ht="76.5">
      <c r="A39" s="18" t="s">
        <v>112</v>
      </c>
      <c r="B39" s="15" t="s">
        <v>116</v>
      </c>
      <c r="C39" s="16"/>
      <c r="D39" s="17">
        <f t="shared" si="36"/>
        <v>0</v>
      </c>
      <c r="E39" s="17">
        <f t="shared" si="3"/>
        <v>0</v>
      </c>
      <c r="F39" s="17">
        <f t="shared" si="4"/>
        <v>0</v>
      </c>
      <c r="G39" s="17">
        <f t="shared" si="5"/>
        <v>0</v>
      </c>
      <c r="H39" s="17">
        <f t="shared" si="6"/>
        <v>0</v>
      </c>
      <c r="I39" s="17">
        <f t="shared" si="7"/>
        <v>0</v>
      </c>
      <c r="J39" s="17">
        <f t="shared" si="8"/>
        <v>0</v>
      </c>
      <c r="K39" s="17">
        <f t="shared" si="9"/>
        <v>0</v>
      </c>
      <c r="L39" s="17">
        <f t="shared" si="10"/>
        <v>0</v>
      </c>
      <c r="M39" s="17">
        <f t="shared" si="11"/>
        <v>0</v>
      </c>
      <c r="N39" s="17">
        <f t="shared" si="12"/>
        <v>0</v>
      </c>
      <c r="O39" s="17">
        <f t="shared" si="13"/>
        <v>0</v>
      </c>
      <c r="P39" s="17">
        <f t="shared" si="14"/>
        <v>0</v>
      </c>
      <c r="Q39" s="17">
        <f t="shared" si="15"/>
        <v>0</v>
      </c>
      <c r="R39" s="17">
        <f t="shared" si="16"/>
        <v>0</v>
      </c>
      <c r="S39" s="17">
        <f t="shared" si="17"/>
        <v>0</v>
      </c>
      <c r="T39" s="17">
        <f t="shared" si="18"/>
        <v>0</v>
      </c>
      <c r="U39" s="17">
        <f t="shared" si="19"/>
        <v>0</v>
      </c>
      <c r="V39" s="17">
        <f t="shared" si="20"/>
        <v>0</v>
      </c>
      <c r="W39" s="17">
        <f t="shared" si="21"/>
        <v>0</v>
      </c>
      <c r="X39" s="17">
        <f t="shared" si="22"/>
        <v>0</v>
      </c>
      <c r="Y39" s="17">
        <f t="shared" si="23"/>
        <v>0</v>
      </c>
      <c r="Z39" s="17">
        <f t="shared" si="24"/>
        <v>0</v>
      </c>
      <c r="AA39" s="17">
        <f t="shared" si="25"/>
        <v>0</v>
      </c>
      <c r="AB39" s="17">
        <f t="shared" si="26"/>
        <v>0</v>
      </c>
      <c r="AC39" s="17">
        <f t="shared" si="27"/>
        <v>0</v>
      </c>
      <c r="AD39" s="17">
        <v>0</v>
      </c>
      <c r="AE39" s="17">
        <f t="shared" si="28"/>
        <v>0</v>
      </c>
      <c r="AF39" s="17">
        <f t="shared" si="29"/>
        <v>0</v>
      </c>
      <c r="AG39" s="17">
        <f t="shared" si="30"/>
        <v>0</v>
      </c>
      <c r="AH39" s="17">
        <f t="shared" si="31"/>
        <v>0</v>
      </c>
      <c r="AI39" s="17">
        <f t="shared" si="32"/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8"/>
      <c r="BE39" s="7"/>
      <c r="BF39" s="8"/>
      <c r="BG39" s="8"/>
    </row>
    <row r="40" spans="1:59" ht="25.5">
      <c r="A40" s="18" t="s">
        <v>117</v>
      </c>
      <c r="B40" s="15" t="s">
        <v>113</v>
      </c>
      <c r="C40" s="16"/>
      <c r="D40" s="17">
        <f t="shared" si="36"/>
        <v>0</v>
      </c>
      <c r="E40" s="17">
        <f t="shared" si="3"/>
        <v>0</v>
      </c>
      <c r="F40" s="17">
        <f t="shared" si="4"/>
        <v>0</v>
      </c>
      <c r="G40" s="17">
        <f t="shared" si="5"/>
        <v>0</v>
      </c>
      <c r="H40" s="17">
        <f t="shared" si="6"/>
        <v>0</v>
      </c>
      <c r="I40" s="17">
        <f t="shared" si="7"/>
        <v>0</v>
      </c>
      <c r="J40" s="17">
        <f t="shared" si="8"/>
        <v>0</v>
      </c>
      <c r="K40" s="17">
        <f t="shared" si="9"/>
        <v>0</v>
      </c>
      <c r="L40" s="17">
        <f t="shared" si="10"/>
        <v>0</v>
      </c>
      <c r="M40" s="17">
        <f t="shared" si="11"/>
        <v>0</v>
      </c>
      <c r="N40" s="17">
        <f t="shared" si="12"/>
        <v>0</v>
      </c>
      <c r="O40" s="17">
        <f t="shared" si="13"/>
        <v>0</v>
      </c>
      <c r="P40" s="17">
        <f t="shared" si="14"/>
        <v>0</v>
      </c>
      <c r="Q40" s="17">
        <f t="shared" si="15"/>
        <v>0</v>
      </c>
      <c r="R40" s="17">
        <f t="shared" si="16"/>
        <v>0</v>
      </c>
      <c r="S40" s="17">
        <f t="shared" si="17"/>
        <v>0</v>
      </c>
      <c r="T40" s="17">
        <f t="shared" si="18"/>
        <v>0</v>
      </c>
      <c r="U40" s="17">
        <f t="shared" si="19"/>
        <v>0</v>
      </c>
      <c r="V40" s="17">
        <f t="shared" si="20"/>
        <v>0</v>
      </c>
      <c r="W40" s="17">
        <f t="shared" si="21"/>
        <v>0</v>
      </c>
      <c r="X40" s="17">
        <f t="shared" si="22"/>
        <v>0</v>
      </c>
      <c r="Y40" s="17">
        <f t="shared" si="23"/>
        <v>0</v>
      </c>
      <c r="Z40" s="17">
        <f t="shared" si="24"/>
        <v>0</v>
      </c>
      <c r="AA40" s="17">
        <f t="shared" si="25"/>
        <v>0</v>
      </c>
      <c r="AB40" s="17">
        <f t="shared" si="26"/>
        <v>0</v>
      </c>
      <c r="AC40" s="17">
        <f t="shared" si="27"/>
        <v>0</v>
      </c>
      <c r="AD40" s="17">
        <v>0</v>
      </c>
      <c r="AE40" s="17">
        <f t="shared" si="28"/>
        <v>0</v>
      </c>
      <c r="AF40" s="17">
        <f t="shared" si="29"/>
        <v>0</v>
      </c>
      <c r="AG40" s="17">
        <f t="shared" si="30"/>
        <v>0</v>
      </c>
      <c r="AH40" s="17">
        <f t="shared" si="31"/>
        <v>0</v>
      </c>
      <c r="AI40" s="17">
        <f t="shared" si="32"/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8"/>
      <c r="BE40" s="7"/>
      <c r="BF40" s="8"/>
      <c r="BG40" s="8"/>
    </row>
    <row r="41" spans="1:59" ht="76.5">
      <c r="A41" s="18" t="s">
        <v>117</v>
      </c>
      <c r="B41" s="15" t="s">
        <v>114</v>
      </c>
      <c r="C41" s="16"/>
      <c r="D41" s="17">
        <f t="shared" si="36"/>
        <v>0</v>
      </c>
      <c r="E41" s="17">
        <f t="shared" si="3"/>
        <v>0</v>
      </c>
      <c r="F41" s="17">
        <f t="shared" si="4"/>
        <v>0</v>
      </c>
      <c r="G41" s="17">
        <f t="shared" si="5"/>
        <v>0</v>
      </c>
      <c r="H41" s="17">
        <f t="shared" si="6"/>
        <v>0</v>
      </c>
      <c r="I41" s="17">
        <f t="shared" si="7"/>
        <v>0</v>
      </c>
      <c r="J41" s="17">
        <f t="shared" si="8"/>
        <v>0</v>
      </c>
      <c r="K41" s="17">
        <f t="shared" si="9"/>
        <v>0</v>
      </c>
      <c r="L41" s="17">
        <f t="shared" si="10"/>
        <v>0</v>
      </c>
      <c r="M41" s="17">
        <f t="shared" si="11"/>
        <v>0</v>
      </c>
      <c r="N41" s="17">
        <f t="shared" si="12"/>
        <v>0</v>
      </c>
      <c r="O41" s="17">
        <f t="shared" si="13"/>
        <v>0</v>
      </c>
      <c r="P41" s="17">
        <f t="shared" si="14"/>
        <v>0</v>
      </c>
      <c r="Q41" s="17">
        <f t="shared" si="15"/>
        <v>0</v>
      </c>
      <c r="R41" s="17">
        <f t="shared" si="16"/>
        <v>0</v>
      </c>
      <c r="S41" s="17">
        <f t="shared" si="17"/>
        <v>0</v>
      </c>
      <c r="T41" s="17">
        <f t="shared" si="18"/>
        <v>0</v>
      </c>
      <c r="U41" s="17">
        <f t="shared" si="19"/>
        <v>0</v>
      </c>
      <c r="V41" s="17">
        <f t="shared" si="20"/>
        <v>0</v>
      </c>
      <c r="W41" s="17">
        <f t="shared" si="21"/>
        <v>0</v>
      </c>
      <c r="X41" s="17">
        <f t="shared" si="22"/>
        <v>0</v>
      </c>
      <c r="Y41" s="17">
        <f t="shared" si="23"/>
        <v>0</v>
      </c>
      <c r="Z41" s="17">
        <f t="shared" si="24"/>
        <v>0</v>
      </c>
      <c r="AA41" s="17">
        <f t="shared" si="25"/>
        <v>0</v>
      </c>
      <c r="AB41" s="17">
        <f t="shared" si="26"/>
        <v>0</v>
      </c>
      <c r="AC41" s="17">
        <f t="shared" si="27"/>
        <v>0</v>
      </c>
      <c r="AD41" s="17">
        <v>0</v>
      </c>
      <c r="AE41" s="17">
        <f t="shared" si="28"/>
        <v>0</v>
      </c>
      <c r="AF41" s="17">
        <f t="shared" si="29"/>
        <v>0</v>
      </c>
      <c r="AG41" s="17">
        <f t="shared" si="30"/>
        <v>0</v>
      </c>
      <c r="AH41" s="17">
        <f t="shared" si="31"/>
        <v>0</v>
      </c>
      <c r="AI41" s="17">
        <f t="shared" si="32"/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8"/>
      <c r="BE41" s="7"/>
      <c r="BF41" s="8"/>
      <c r="BG41" s="8"/>
    </row>
    <row r="42" spans="1:59" ht="63.75">
      <c r="A42" s="18" t="s">
        <v>117</v>
      </c>
      <c r="B42" s="15" t="s">
        <v>115</v>
      </c>
      <c r="C42" s="16"/>
      <c r="D42" s="17">
        <f t="shared" si="36"/>
        <v>0</v>
      </c>
      <c r="E42" s="17">
        <f t="shared" si="3"/>
        <v>0</v>
      </c>
      <c r="F42" s="17">
        <f t="shared" si="4"/>
        <v>0</v>
      </c>
      <c r="G42" s="17">
        <f t="shared" si="5"/>
        <v>0</v>
      </c>
      <c r="H42" s="17">
        <f t="shared" si="6"/>
        <v>0</v>
      </c>
      <c r="I42" s="17">
        <f t="shared" si="7"/>
        <v>0</v>
      </c>
      <c r="J42" s="17">
        <f t="shared" si="8"/>
        <v>0</v>
      </c>
      <c r="K42" s="17">
        <f t="shared" si="9"/>
        <v>0</v>
      </c>
      <c r="L42" s="17">
        <f t="shared" si="10"/>
        <v>0</v>
      </c>
      <c r="M42" s="17">
        <f t="shared" si="11"/>
        <v>0</v>
      </c>
      <c r="N42" s="17">
        <f t="shared" si="12"/>
        <v>0</v>
      </c>
      <c r="O42" s="17">
        <f t="shared" si="13"/>
        <v>0</v>
      </c>
      <c r="P42" s="17">
        <f t="shared" si="14"/>
        <v>0</v>
      </c>
      <c r="Q42" s="17">
        <f t="shared" si="15"/>
        <v>0</v>
      </c>
      <c r="R42" s="17">
        <f t="shared" si="16"/>
        <v>0</v>
      </c>
      <c r="S42" s="17">
        <f t="shared" si="17"/>
        <v>0</v>
      </c>
      <c r="T42" s="17">
        <f t="shared" si="18"/>
        <v>0</v>
      </c>
      <c r="U42" s="17">
        <f t="shared" si="19"/>
        <v>0</v>
      </c>
      <c r="V42" s="17">
        <f t="shared" si="20"/>
        <v>0</v>
      </c>
      <c r="W42" s="17">
        <f t="shared" si="21"/>
        <v>0</v>
      </c>
      <c r="X42" s="17">
        <f t="shared" si="22"/>
        <v>0</v>
      </c>
      <c r="Y42" s="17">
        <f t="shared" si="23"/>
        <v>0</v>
      </c>
      <c r="Z42" s="17">
        <f t="shared" si="24"/>
        <v>0</v>
      </c>
      <c r="AA42" s="17">
        <f t="shared" si="25"/>
        <v>0</v>
      </c>
      <c r="AB42" s="17">
        <f t="shared" si="26"/>
        <v>0</v>
      </c>
      <c r="AC42" s="17">
        <f t="shared" si="27"/>
        <v>0</v>
      </c>
      <c r="AD42" s="17">
        <v>0</v>
      </c>
      <c r="AE42" s="17">
        <f t="shared" si="28"/>
        <v>0</v>
      </c>
      <c r="AF42" s="17">
        <f t="shared" si="29"/>
        <v>0</v>
      </c>
      <c r="AG42" s="17">
        <f t="shared" si="30"/>
        <v>0</v>
      </c>
      <c r="AH42" s="17">
        <f t="shared" si="31"/>
        <v>0</v>
      </c>
      <c r="AI42" s="17">
        <f t="shared" si="32"/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8"/>
      <c r="BE42" s="7"/>
      <c r="BF42" s="8"/>
      <c r="BG42" s="8"/>
    </row>
    <row r="43" spans="1:59" ht="12.75">
      <c r="A43" s="18" t="s">
        <v>117</v>
      </c>
      <c r="B43" s="20" t="s">
        <v>118</v>
      </c>
      <c r="C43" s="16"/>
      <c r="D43" s="17">
        <f t="shared" si="36"/>
        <v>0</v>
      </c>
      <c r="E43" s="17">
        <f t="shared" si="3"/>
        <v>0</v>
      </c>
      <c r="F43" s="17">
        <f t="shared" si="4"/>
        <v>0</v>
      </c>
      <c r="G43" s="17">
        <f t="shared" si="5"/>
        <v>0</v>
      </c>
      <c r="H43" s="17">
        <f t="shared" si="6"/>
        <v>0</v>
      </c>
      <c r="I43" s="17">
        <f t="shared" si="7"/>
        <v>0</v>
      </c>
      <c r="J43" s="17">
        <f t="shared" si="8"/>
        <v>0</v>
      </c>
      <c r="K43" s="17">
        <f t="shared" si="9"/>
        <v>0</v>
      </c>
      <c r="L43" s="17">
        <f t="shared" si="10"/>
        <v>0</v>
      </c>
      <c r="M43" s="17">
        <f t="shared" si="11"/>
        <v>0</v>
      </c>
      <c r="N43" s="17">
        <f t="shared" si="12"/>
        <v>0</v>
      </c>
      <c r="O43" s="17">
        <f t="shared" si="13"/>
        <v>0</v>
      </c>
      <c r="P43" s="17">
        <f t="shared" si="14"/>
        <v>0</v>
      </c>
      <c r="Q43" s="17">
        <f t="shared" si="15"/>
        <v>0</v>
      </c>
      <c r="R43" s="17">
        <f t="shared" si="16"/>
        <v>0</v>
      </c>
      <c r="S43" s="17">
        <f t="shared" si="17"/>
        <v>0</v>
      </c>
      <c r="T43" s="17">
        <f t="shared" si="18"/>
        <v>0</v>
      </c>
      <c r="U43" s="17">
        <f t="shared" si="19"/>
        <v>0</v>
      </c>
      <c r="V43" s="17">
        <f t="shared" si="20"/>
        <v>0</v>
      </c>
      <c r="W43" s="17">
        <f t="shared" si="21"/>
        <v>0</v>
      </c>
      <c r="X43" s="17">
        <f t="shared" si="22"/>
        <v>0</v>
      </c>
      <c r="Y43" s="17">
        <f t="shared" si="23"/>
        <v>0</v>
      </c>
      <c r="Z43" s="17">
        <f t="shared" si="24"/>
        <v>0</v>
      </c>
      <c r="AA43" s="17">
        <f t="shared" si="25"/>
        <v>0</v>
      </c>
      <c r="AB43" s="17">
        <f t="shared" si="26"/>
        <v>0</v>
      </c>
      <c r="AC43" s="17">
        <f t="shared" si="27"/>
        <v>0</v>
      </c>
      <c r="AD43" s="17">
        <v>0</v>
      </c>
      <c r="AE43" s="17">
        <f t="shared" si="28"/>
        <v>0</v>
      </c>
      <c r="AF43" s="17">
        <f t="shared" si="29"/>
        <v>0</v>
      </c>
      <c r="AG43" s="17">
        <f t="shared" si="30"/>
        <v>0</v>
      </c>
      <c r="AH43" s="17">
        <f t="shared" si="31"/>
        <v>0</v>
      </c>
      <c r="AI43" s="17">
        <f t="shared" si="32"/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8"/>
      <c r="BE43" s="7"/>
      <c r="BF43" s="8"/>
      <c r="BG43" s="8"/>
    </row>
    <row r="44" spans="1:59" ht="76.5">
      <c r="A44" s="18" t="s">
        <v>117</v>
      </c>
      <c r="B44" s="15" t="s">
        <v>119</v>
      </c>
      <c r="C44" s="16"/>
      <c r="D44" s="17">
        <f t="shared" si="36"/>
        <v>0</v>
      </c>
      <c r="E44" s="17">
        <f t="shared" si="3"/>
        <v>0</v>
      </c>
      <c r="F44" s="17">
        <f t="shared" si="4"/>
        <v>0</v>
      </c>
      <c r="G44" s="17">
        <f t="shared" si="5"/>
        <v>0</v>
      </c>
      <c r="H44" s="17">
        <f t="shared" si="6"/>
        <v>0</v>
      </c>
      <c r="I44" s="17">
        <f t="shared" si="7"/>
        <v>0</v>
      </c>
      <c r="J44" s="17">
        <f t="shared" si="8"/>
        <v>0</v>
      </c>
      <c r="K44" s="17">
        <f t="shared" si="9"/>
        <v>0</v>
      </c>
      <c r="L44" s="17">
        <f t="shared" si="10"/>
        <v>0</v>
      </c>
      <c r="M44" s="17">
        <f t="shared" si="11"/>
        <v>0</v>
      </c>
      <c r="N44" s="17">
        <f t="shared" si="12"/>
        <v>0</v>
      </c>
      <c r="O44" s="17">
        <f t="shared" si="13"/>
        <v>0</v>
      </c>
      <c r="P44" s="17">
        <f t="shared" si="14"/>
        <v>0</v>
      </c>
      <c r="Q44" s="17">
        <f t="shared" si="15"/>
        <v>0</v>
      </c>
      <c r="R44" s="17">
        <f t="shared" si="16"/>
        <v>0</v>
      </c>
      <c r="S44" s="17">
        <f t="shared" si="17"/>
        <v>0</v>
      </c>
      <c r="T44" s="17">
        <f t="shared" si="18"/>
        <v>0</v>
      </c>
      <c r="U44" s="17">
        <f t="shared" si="19"/>
        <v>0</v>
      </c>
      <c r="V44" s="17">
        <f t="shared" si="20"/>
        <v>0</v>
      </c>
      <c r="W44" s="17">
        <f t="shared" si="21"/>
        <v>0</v>
      </c>
      <c r="X44" s="17">
        <f t="shared" si="22"/>
        <v>0</v>
      </c>
      <c r="Y44" s="17">
        <f t="shared" si="23"/>
        <v>0</v>
      </c>
      <c r="Z44" s="17">
        <f t="shared" si="24"/>
        <v>0</v>
      </c>
      <c r="AA44" s="17">
        <f t="shared" si="25"/>
        <v>0</v>
      </c>
      <c r="AB44" s="17">
        <f t="shared" si="26"/>
        <v>0</v>
      </c>
      <c r="AC44" s="17">
        <f t="shared" si="27"/>
        <v>0</v>
      </c>
      <c r="AD44" s="17">
        <v>0</v>
      </c>
      <c r="AE44" s="17">
        <f t="shared" si="28"/>
        <v>0</v>
      </c>
      <c r="AF44" s="17">
        <f t="shared" si="29"/>
        <v>0</v>
      </c>
      <c r="AG44" s="17">
        <f t="shared" si="30"/>
        <v>0</v>
      </c>
      <c r="AH44" s="17">
        <f t="shared" si="31"/>
        <v>0</v>
      </c>
      <c r="AI44" s="17">
        <f t="shared" si="32"/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8"/>
      <c r="BE44" s="7"/>
      <c r="BF44" s="8"/>
      <c r="BG44" s="8"/>
    </row>
    <row r="45" spans="1:59" ht="63.75">
      <c r="A45" s="18" t="s">
        <v>120</v>
      </c>
      <c r="B45" s="15" t="s">
        <v>121</v>
      </c>
      <c r="C45" s="16"/>
      <c r="D45" s="17">
        <f t="shared" si="36"/>
        <v>0</v>
      </c>
      <c r="E45" s="17">
        <f t="shared" si="3"/>
        <v>0</v>
      </c>
      <c r="F45" s="17">
        <f t="shared" si="4"/>
        <v>0</v>
      </c>
      <c r="G45" s="17">
        <f t="shared" si="5"/>
        <v>0</v>
      </c>
      <c r="H45" s="17">
        <f t="shared" si="6"/>
        <v>0</v>
      </c>
      <c r="I45" s="17">
        <f t="shared" si="7"/>
        <v>0</v>
      </c>
      <c r="J45" s="17">
        <f t="shared" si="8"/>
        <v>0</v>
      </c>
      <c r="K45" s="17">
        <f t="shared" si="9"/>
        <v>0</v>
      </c>
      <c r="L45" s="17">
        <f t="shared" si="10"/>
        <v>0</v>
      </c>
      <c r="M45" s="17">
        <f t="shared" si="11"/>
        <v>0</v>
      </c>
      <c r="N45" s="17">
        <f t="shared" si="12"/>
        <v>0</v>
      </c>
      <c r="O45" s="17">
        <f t="shared" si="13"/>
        <v>0</v>
      </c>
      <c r="P45" s="17">
        <f t="shared" si="14"/>
        <v>0</v>
      </c>
      <c r="Q45" s="17">
        <f t="shared" si="15"/>
        <v>0</v>
      </c>
      <c r="R45" s="17">
        <f t="shared" si="16"/>
        <v>0</v>
      </c>
      <c r="S45" s="17">
        <f t="shared" si="17"/>
        <v>0</v>
      </c>
      <c r="T45" s="17">
        <f t="shared" si="18"/>
        <v>0</v>
      </c>
      <c r="U45" s="17">
        <f t="shared" si="19"/>
        <v>0</v>
      </c>
      <c r="V45" s="17">
        <f t="shared" si="20"/>
        <v>0</v>
      </c>
      <c r="W45" s="17">
        <f t="shared" si="21"/>
        <v>0</v>
      </c>
      <c r="X45" s="17">
        <f t="shared" si="22"/>
        <v>0</v>
      </c>
      <c r="Y45" s="17">
        <f t="shared" si="23"/>
        <v>0</v>
      </c>
      <c r="Z45" s="17">
        <f t="shared" si="24"/>
        <v>0</v>
      </c>
      <c r="AA45" s="17">
        <f t="shared" si="25"/>
        <v>0</v>
      </c>
      <c r="AB45" s="17">
        <f t="shared" si="26"/>
        <v>0</v>
      </c>
      <c r="AC45" s="17">
        <f t="shared" si="27"/>
        <v>0</v>
      </c>
      <c r="AD45" s="17">
        <v>0</v>
      </c>
      <c r="AE45" s="17">
        <f t="shared" si="28"/>
        <v>0</v>
      </c>
      <c r="AF45" s="17">
        <f t="shared" si="29"/>
        <v>0</v>
      </c>
      <c r="AG45" s="17">
        <f t="shared" si="30"/>
        <v>0</v>
      </c>
      <c r="AH45" s="17">
        <f t="shared" si="31"/>
        <v>0</v>
      </c>
      <c r="AI45" s="17">
        <f t="shared" si="32"/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8"/>
      <c r="BE45" s="7"/>
      <c r="BF45" s="8"/>
      <c r="BG45" s="8"/>
    </row>
    <row r="46" spans="1:59" ht="51">
      <c r="A46" s="18" t="s">
        <v>122</v>
      </c>
      <c r="B46" s="15" t="s">
        <v>123</v>
      </c>
      <c r="C46" s="16"/>
      <c r="D46" s="17">
        <f t="shared" si="36"/>
        <v>0</v>
      </c>
      <c r="E46" s="17">
        <f t="shared" si="3"/>
        <v>0</v>
      </c>
      <c r="F46" s="17">
        <f t="shared" si="4"/>
        <v>0</v>
      </c>
      <c r="G46" s="17">
        <f t="shared" si="5"/>
        <v>0</v>
      </c>
      <c r="H46" s="17">
        <f t="shared" si="6"/>
        <v>0</v>
      </c>
      <c r="I46" s="17">
        <f t="shared" si="7"/>
        <v>0</v>
      </c>
      <c r="J46" s="17">
        <f t="shared" si="8"/>
        <v>0</v>
      </c>
      <c r="K46" s="17">
        <f t="shared" si="9"/>
        <v>0</v>
      </c>
      <c r="L46" s="17">
        <f t="shared" si="10"/>
        <v>0</v>
      </c>
      <c r="M46" s="17">
        <f t="shared" si="11"/>
        <v>0</v>
      </c>
      <c r="N46" s="17">
        <f t="shared" si="12"/>
        <v>0</v>
      </c>
      <c r="O46" s="17">
        <f t="shared" si="13"/>
        <v>0</v>
      </c>
      <c r="P46" s="17">
        <f t="shared" si="14"/>
        <v>0</v>
      </c>
      <c r="Q46" s="17">
        <f t="shared" si="15"/>
        <v>0</v>
      </c>
      <c r="R46" s="17">
        <f t="shared" si="16"/>
        <v>0</v>
      </c>
      <c r="S46" s="17">
        <f t="shared" si="17"/>
        <v>0</v>
      </c>
      <c r="T46" s="17">
        <f t="shared" si="18"/>
        <v>0</v>
      </c>
      <c r="U46" s="17">
        <f t="shared" si="19"/>
        <v>0</v>
      </c>
      <c r="V46" s="17">
        <f t="shared" si="20"/>
        <v>0</v>
      </c>
      <c r="W46" s="17">
        <f t="shared" si="21"/>
        <v>0</v>
      </c>
      <c r="X46" s="17">
        <f t="shared" si="22"/>
        <v>0</v>
      </c>
      <c r="Y46" s="17">
        <f t="shared" si="23"/>
        <v>0</v>
      </c>
      <c r="Z46" s="17">
        <f t="shared" si="24"/>
        <v>0</v>
      </c>
      <c r="AA46" s="17">
        <f t="shared" si="25"/>
        <v>0</v>
      </c>
      <c r="AB46" s="17">
        <f t="shared" si="26"/>
        <v>0</v>
      </c>
      <c r="AC46" s="17">
        <f t="shared" si="27"/>
        <v>0</v>
      </c>
      <c r="AD46" s="17">
        <v>0</v>
      </c>
      <c r="AE46" s="17">
        <f t="shared" si="28"/>
        <v>0</v>
      </c>
      <c r="AF46" s="17">
        <f t="shared" si="29"/>
        <v>0</v>
      </c>
      <c r="AG46" s="17">
        <f t="shared" si="30"/>
        <v>0</v>
      </c>
      <c r="AH46" s="17">
        <f t="shared" si="31"/>
        <v>0</v>
      </c>
      <c r="AI46" s="17">
        <f t="shared" si="32"/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8"/>
      <c r="BE46" s="7"/>
      <c r="BF46" s="8"/>
      <c r="BG46" s="8"/>
    </row>
    <row r="47" spans="1:59" ht="63.75">
      <c r="A47" s="18" t="s">
        <v>124</v>
      </c>
      <c r="B47" s="15" t="s">
        <v>125</v>
      </c>
      <c r="C47" s="16"/>
      <c r="D47" s="17">
        <f t="shared" si="36"/>
        <v>0</v>
      </c>
      <c r="E47" s="17">
        <f t="shared" si="3"/>
        <v>0</v>
      </c>
      <c r="F47" s="17">
        <f t="shared" si="4"/>
        <v>0</v>
      </c>
      <c r="G47" s="17">
        <f t="shared" si="5"/>
        <v>0</v>
      </c>
      <c r="H47" s="17">
        <f t="shared" si="6"/>
        <v>0</v>
      </c>
      <c r="I47" s="17">
        <f t="shared" si="7"/>
        <v>0</v>
      </c>
      <c r="J47" s="17">
        <f t="shared" si="8"/>
        <v>0</v>
      </c>
      <c r="K47" s="17">
        <f t="shared" si="9"/>
        <v>0</v>
      </c>
      <c r="L47" s="17">
        <f t="shared" si="10"/>
        <v>0</v>
      </c>
      <c r="M47" s="17">
        <f t="shared" si="11"/>
        <v>0</v>
      </c>
      <c r="N47" s="17">
        <f t="shared" si="12"/>
        <v>0</v>
      </c>
      <c r="O47" s="17">
        <f t="shared" si="13"/>
        <v>0</v>
      </c>
      <c r="P47" s="17">
        <f t="shared" si="14"/>
        <v>0</v>
      </c>
      <c r="Q47" s="17">
        <f t="shared" si="15"/>
        <v>0</v>
      </c>
      <c r="R47" s="17">
        <f t="shared" si="16"/>
        <v>0</v>
      </c>
      <c r="S47" s="17">
        <f t="shared" si="17"/>
        <v>0</v>
      </c>
      <c r="T47" s="17">
        <f t="shared" si="18"/>
        <v>0</v>
      </c>
      <c r="U47" s="17">
        <f t="shared" si="19"/>
        <v>0</v>
      </c>
      <c r="V47" s="17">
        <f t="shared" si="20"/>
        <v>0</v>
      </c>
      <c r="W47" s="17">
        <f t="shared" si="21"/>
        <v>0</v>
      </c>
      <c r="X47" s="17">
        <f t="shared" si="22"/>
        <v>0</v>
      </c>
      <c r="Y47" s="17">
        <f t="shared" si="23"/>
        <v>0</v>
      </c>
      <c r="Z47" s="17">
        <f t="shared" si="24"/>
        <v>0</v>
      </c>
      <c r="AA47" s="17">
        <f t="shared" si="25"/>
        <v>0</v>
      </c>
      <c r="AB47" s="17">
        <f t="shared" si="26"/>
        <v>0</v>
      </c>
      <c r="AC47" s="17">
        <f t="shared" si="27"/>
        <v>0</v>
      </c>
      <c r="AD47" s="17">
        <v>0</v>
      </c>
      <c r="AE47" s="17">
        <f t="shared" si="28"/>
        <v>0</v>
      </c>
      <c r="AF47" s="17">
        <f t="shared" si="29"/>
        <v>0</v>
      </c>
      <c r="AG47" s="17">
        <f t="shared" si="30"/>
        <v>0</v>
      </c>
      <c r="AH47" s="17">
        <f t="shared" si="31"/>
        <v>0</v>
      </c>
      <c r="AI47" s="17">
        <f t="shared" si="32"/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8"/>
      <c r="BE47" s="7"/>
      <c r="BF47" s="8"/>
      <c r="BG47" s="8"/>
    </row>
    <row r="48" spans="1:59" s="23" customFormat="1" ht="25.5">
      <c r="A48" s="14" t="s">
        <v>126</v>
      </c>
      <c r="B48" s="15" t="s">
        <v>127</v>
      </c>
      <c r="C48" s="16" t="s">
        <v>79</v>
      </c>
      <c r="D48" s="17">
        <f t="shared" si="36"/>
        <v>238.0594791333938</v>
      </c>
      <c r="E48" s="17">
        <f t="shared" si="3"/>
        <v>206.05111568400002</v>
      </c>
      <c r="F48" s="17">
        <f t="shared" si="4"/>
        <v>0.8078928000000001</v>
      </c>
      <c r="G48" s="17">
        <f t="shared" si="5"/>
        <v>60.30120295199999</v>
      </c>
      <c r="H48" s="17">
        <f t="shared" si="6"/>
        <v>116.11941576</v>
      </c>
      <c r="I48" s="17">
        <f t="shared" si="7"/>
        <v>28.822604172</v>
      </c>
      <c r="J48" s="17">
        <f t="shared" si="8"/>
        <v>49.567045872</v>
      </c>
      <c r="K48" s="17">
        <f t="shared" si="9"/>
        <v>0.43231986000000006</v>
      </c>
      <c r="L48" s="17">
        <f t="shared" si="10"/>
        <v>17.283106835999998</v>
      </c>
      <c r="M48" s="17">
        <f t="shared" si="11"/>
        <v>24.918619176</v>
      </c>
      <c r="N48" s="17">
        <f t="shared" si="12"/>
        <v>6.933</v>
      </c>
      <c r="O48" s="17">
        <f t="shared" si="13"/>
        <v>48.361231872000005</v>
      </c>
      <c r="P48" s="17">
        <f t="shared" si="14"/>
        <v>0.037637399999999994</v>
      </c>
      <c r="Q48" s="17">
        <f t="shared" si="15"/>
        <v>13.3622919</v>
      </c>
      <c r="R48" s="17">
        <f t="shared" si="16"/>
        <v>23.011961531999997</v>
      </c>
      <c r="S48" s="17">
        <f t="shared" si="17"/>
        <v>11.94934104</v>
      </c>
      <c r="T48" s="17">
        <f t="shared" si="18"/>
        <v>41.327622815999995</v>
      </c>
      <c r="U48" s="17">
        <f t="shared" si="19"/>
        <v>0.10102502399999998</v>
      </c>
      <c r="V48" s="17">
        <f t="shared" si="20"/>
        <v>9.778966308</v>
      </c>
      <c r="W48" s="17">
        <f t="shared" si="21"/>
        <v>24.56933148</v>
      </c>
      <c r="X48" s="17">
        <f t="shared" si="22"/>
        <v>6.878300004000001</v>
      </c>
      <c r="Y48" s="17">
        <f t="shared" si="23"/>
        <v>66.795215124</v>
      </c>
      <c r="Z48" s="17">
        <f t="shared" si="24"/>
        <v>0.23691051600000002</v>
      </c>
      <c r="AA48" s="17">
        <f t="shared" si="25"/>
        <v>19.876837908</v>
      </c>
      <c r="AB48" s="17">
        <f t="shared" si="26"/>
        <v>43.619503572000006</v>
      </c>
      <c r="AC48" s="17">
        <f t="shared" si="27"/>
        <v>3.061963128</v>
      </c>
      <c r="AD48" s="21">
        <v>198.3828992778282</v>
      </c>
      <c r="AE48" s="17">
        <f t="shared" si="28"/>
        <v>171.70926307000002</v>
      </c>
      <c r="AF48" s="17">
        <f t="shared" si="29"/>
        <v>0.6732440000000001</v>
      </c>
      <c r="AG48" s="17">
        <f t="shared" si="30"/>
        <v>50.251002459999995</v>
      </c>
      <c r="AH48" s="17">
        <f t="shared" si="31"/>
        <v>96.7661798</v>
      </c>
      <c r="AI48" s="17">
        <f t="shared" si="32"/>
        <v>24.01883681</v>
      </c>
      <c r="AJ48" s="21">
        <f aca="true" t="shared" si="37" ref="AJ48:AO48">AJ49+AJ178+AJ283+AJ370</f>
        <v>41.30587156</v>
      </c>
      <c r="AK48" s="21">
        <f t="shared" si="37"/>
        <v>0.3602665500000001</v>
      </c>
      <c r="AL48" s="21">
        <f t="shared" si="37"/>
        <v>14.402589029999998</v>
      </c>
      <c r="AM48" s="21">
        <f t="shared" si="37"/>
        <v>20.76551598</v>
      </c>
      <c r="AN48" s="21">
        <f t="shared" si="37"/>
        <v>5.7775</v>
      </c>
      <c r="AO48" s="21">
        <f t="shared" si="37"/>
        <v>40.301026560000004</v>
      </c>
      <c r="AP48" s="21">
        <f aca="true" t="shared" si="38" ref="AP48:BC48">AP49+AP178+AP283+AP370</f>
        <v>0.0313645</v>
      </c>
      <c r="AQ48" s="21">
        <f t="shared" si="38"/>
        <v>11.13524325</v>
      </c>
      <c r="AR48" s="21">
        <f t="shared" si="38"/>
        <v>19.176634609999997</v>
      </c>
      <c r="AS48" s="21">
        <f t="shared" si="38"/>
        <v>9.9577842</v>
      </c>
      <c r="AT48" s="21">
        <f t="shared" si="38"/>
        <v>34.43968568</v>
      </c>
      <c r="AU48" s="21">
        <f t="shared" si="38"/>
        <v>0.08418751999999999</v>
      </c>
      <c r="AV48" s="21">
        <f t="shared" si="38"/>
        <v>8.14913859</v>
      </c>
      <c r="AW48" s="21">
        <f t="shared" si="38"/>
        <v>20.4744429</v>
      </c>
      <c r="AX48" s="21">
        <f t="shared" si="38"/>
        <v>5.73191667</v>
      </c>
      <c r="AY48" s="21">
        <f t="shared" si="38"/>
        <v>55.66267927</v>
      </c>
      <c r="AZ48" s="21">
        <f t="shared" si="38"/>
        <v>0.19742543</v>
      </c>
      <c r="BA48" s="21">
        <f t="shared" si="38"/>
        <v>16.56403159</v>
      </c>
      <c r="BB48" s="21">
        <f t="shared" si="38"/>
        <v>36.34958631000001</v>
      </c>
      <c r="BC48" s="21">
        <f t="shared" si="38"/>
        <v>2.55163594</v>
      </c>
      <c r="BD48" s="22"/>
      <c r="BE48" s="7"/>
      <c r="BF48" s="22"/>
      <c r="BG48" s="22"/>
    </row>
    <row r="49" spans="1:59" s="23" customFormat="1" ht="51">
      <c r="A49" s="14" t="s">
        <v>128</v>
      </c>
      <c r="B49" s="15" t="s">
        <v>129</v>
      </c>
      <c r="C49" s="16" t="s">
        <v>79</v>
      </c>
      <c r="D49" s="17">
        <f t="shared" si="36"/>
        <v>56.018977647786244</v>
      </c>
      <c r="E49" s="17">
        <f t="shared" si="3"/>
        <v>53.638897859999986</v>
      </c>
      <c r="F49" s="17">
        <f t="shared" si="4"/>
        <v>0.030847487999999996</v>
      </c>
      <c r="G49" s="17">
        <f t="shared" si="5"/>
        <v>8.878365707999999</v>
      </c>
      <c r="H49" s="17">
        <f t="shared" si="6"/>
        <v>44.703481679999996</v>
      </c>
      <c r="I49" s="17">
        <f t="shared" si="7"/>
        <v>0.026202984000000002</v>
      </c>
      <c r="J49" s="17">
        <f t="shared" si="8"/>
        <v>14.309244527999995</v>
      </c>
      <c r="K49" s="17">
        <f t="shared" si="9"/>
        <v>0.023764991999999995</v>
      </c>
      <c r="L49" s="17">
        <f t="shared" si="10"/>
        <v>3.9597869399999994</v>
      </c>
      <c r="M49" s="17">
        <f t="shared" si="11"/>
        <v>10.325692595999998</v>
      </c>
      <c r="N49" s="17">
        <f t="shared" si="12"/>
        <v>0</v>
      </c>
      <c r="O49" s="17">
        <f t="shared" si="13"/>
        <v>11.733704807999999</v>
      </c>
      <c r="P49" s="17">
        <f t="shared" si="14"/>
        <v>0</v>
      </c>
      <c r="Q49" s="17">
        <f t="shared" si="15"/>
        <v>2.84795124</v>
      </c>
      <c r="R49" s="17">
        <f t="shared" si="16"/>
        <v>8.885753568</v>
      </c>
      <c r="S49" s="17">
        <f t="shared" si="17"/>
        <v>0</v>
      </c>
      <c r="T49" s="17">
        <f t="shared" si="18"/>
        <v>17.278695444</v>
      </c>
      <c r="U49" s="17">
        <f t="shared" si="19"/>
        <v>0</v>
      </c>
      <c r="V49" s="17">
        <f t="shared" si="20"/>
        <v>1.0631733239999999</v>
      </c>
      <c r="W49" s="17">
        <f t="shared" si="21"/>
        <v>16.21552212</v>
      </c>
      <c r="X49" s="17">
        <f t="shared" si="22"/>
        <v>0</v>
      </c>
      <c r="Y49" s="17">
        <f t="shared" si="23"/>
        <v>10.317253079999999</v>
      </c>
      <c r="Z49" s="17">
        <f t="shared" si="24"/>
        <v>0.007082495999999999</v>
      </c>
      <c r="AA49" s="17">
        <f t="shared" si="25"/>
        <v>1.0074542039999999</v>
      </c>
      <c r="AB49" s="17">
        <f t="shared" si="26"/>
        <v>9.276513396</v>
      </c>
      <c r="AC49" s="17">
        <f t="shared" si="27"/>
        <v>0.026202984000000002</v>
      </c>
      <c r="AD49" s="21">
        <v>46.682481373155206</v>
      </c>
      <c r="AE49" s="17">
        <f t="shared" si="28"/>
        <v>44.69908154999999</v>
      </c>
      <c r="AF49" s="17">
        <f t="shared" si="29"/>
        <v>0.025706239999999998</v>
      </c>
      <c r="AG49" s="17">
        <f t="shared" si="30"/>
        <v>7.3986380899999995</v>
      </c>
      <c r="AH49" s="17">
        <f t="shared" si="31"/>
        <v>37.2529014</v>
      </c>
      <c r="AI49" s="17">
        <f t="shared" si="32"/>
        <v>0.021835820000000002</v>
      </c>
      <c r="AJ49" s="21">
        <f aca="true" t="shared" si="39" ref="AJ49:AO49">AJ50+AJ73</f>
        <v>11.924370439999997</v>
      </c>
      <c r="AK49" s="21">
        <f t="shared" si="39"/>
        <v>0.019804159999999998</v>
      </c>
      <c r="AL49" s="21">
        <f t="shared" si="39"/>
        <v>3.2998224499999997</v>
      </c>
      <c r="AM49" s="21">
        <f t="shared" si="39"/>
        <v>8.604743829999999</v>
      </c>
      <c r="AN49" s="21">
        <f t="shared" si="39"/>
        <v>0</v>
      </c>
      <c r="AO49" s="21">
        <f t="shared" si="39"/>
        <v>9.778087339999999</v>
      </c>
      <c r="AP49" s="21">
        <f aca="true" t="shared" si="40" ref="AP49:BC49">AP50+AP73</f>
        <v>0</v>
      </c>
      <c r="AQ49" s="21">
        <f t="shared" si="40"/>
        <v>2.3732927</v>
      </c>
      <c r="AR49" s="21">
        <f t="shared" si="40"/>
        <v>7.40479464</v>
      </c>
      <c r="AS49" s="21">
        <f t="shared" si="40"/>
        <v>0</v>
      </c>
      <c r="AT49" s="21">
        <f t="shared" si="40"/>
        <v>14.39891287</v>
      </c>
      <c r="AU49" s="21">
        <f t="shared" si="40"/>
        <v>0</v>
      </c>
      <c r="AV49" s="21">
        <f t="shared" si="40"/>
        <v>0.88597777</v>
      </c>
      <c r="AW49" s="21">
        <f t="shared" si="40"/>
        <v>13.5129351</v>
      </c>
      <c r="AX49" s="21">
        <f t="shared" si="40"/>
        <v>0</v>
      </c>
      <c r="AY49" s="21">
        <f t="shared" si="40"/>
        <v>8.5977109</v>
      </c>
      <c r="AZ49" s="21">
        <f t="shared" si="40"/>
        <v>0.00590208</v>
      </c>
      <c r="BA49" s="21">
        <f t="shared" si="40"/>
        <v>0.83954517</v>
      </c>
      <c r="BB49" s="21">
        <f t="shared" si="40"/>
        <v>7.73042783</v>
      </c>
      <c r="BC49" s="21">
        <f t="shared" si="40"/>
        <v>0.021835820000000002</v>
      </c>
      <c r="BD49" s="22"/>
      <c r="BE49" s="7"/>
      <c r="BF49" s="22"/>
      <c r="BG49" s="22"/>
    </row>
    <row r="50" spans="1:59" s="23" customFormat="1" ht="25.5">
      <c r="A50" s="14" t="s">
        <v>130</v>
      </c>
      <c r="B50" s="15" t="s">
        <v>131</v>
      </c>
      <c r="C50" s="16" t="s">
        <v>79</v>
      </c>
      <c r="D50" s="17">
        <f t="shared" si="36"/>
        <v>26.0258377707711</v>
      </c>
      <c r="E50" s="17">
        <f t="shared" si="3"/>
        <v>25.627422552</v>
      </c>
      <c r="F50" s="17">
        <f t="shared" si="4"/>
        <v>0.030847487999999996</v>
      </c>
      <c r="G50" s="17">
        <f t="shared" si="5"/>
        <v>2.1134876759999996</v>
      </c>
      <c r="H50" s="17">
        <f t="shared" si="6"/>
        <v>23.456884404</v>
      </c>
      <c r="I50" s="17">
        <f t="shared" si="7"/>
        <v>0.026202984000000002</v>
      </c>
      <c r="J50" s="17">
        <f t="shared" si="8"/>
        <v>0.023764991999999995</v>
      </c>
      <c r="K50" s="17">
        <f t="shared" si="9"/>
        <v>0.023764991999999995</v>
      </c>
      <c r="L50" s="17">
        <f t="shared" si="10"/>
        <v>0</v>
      </c>
      <c r="M50" s="17">
        <f t="shared" si="11"/>
        <v>0</v>
      </c>
      <c r="N50" s="17">
        <f t="shared" si="12"/>
        <v>0</v>
      </c>
      <c r="O50" s="17">
        <f t="shared" si="13"/>
        <v>3.692445564</v>
      </c>
      <c r="P50" s="17">
        <f t="shared" si="14"/>
        <v>0</v>
      </c>
      <c r="Q50" s="17">
        <f t="shared" si="15"/>
        <v>0.388446276</v>
      </c>
      <c r="R50" s="17">
        <f t="shared" si="16"/>
        <v>3.3039992879999995</v>
      </c>
      <c r="S50" s="17">
        <f t="shared" si="17"/>
        <v>0</v>
      </c>
      <c r="T50" s="17">
        <f t="shared" si="18"/>
        <v>11.593958915999998</v>
      </c>
      <c r="U50" s="17">
        <f t="shared" si="19"/>
        <v>0</v>
      </c>
      <c r="V50" s="17">
        <f t="shared" si="20"/>
        <v>0.717587196</v>
      </c>
      <c r="W50" s="17">
        <f t="shared" si="21"/>
        <v>10.87637172</v>
      </c>
      <c r="X50" s="17">
        <f t="shared" si="22"/>
        <v>0</v>
      </c>
      <c r="Y50" s="17">
        <f t="shared" si="23"/>
        <v>10.317253079999999</v>
      </c>
      <c r="Z50" s="17">
        <f t="shared" si="24"/>
        <v>0.007082495999999999</v>
      </c>
      <c r="AA50" s="17">
        <f t="shared" si="25"/>
        <v>1.0074542039999999</v>
      </c>
      <c r="AB50" s="17">
        <f t="shared" si="26"/>
        <v>9.276513396</v>
      </c>
      <c r="AC50" s="17">
        <f t="shared" si="27"/>
        <v>0.026202984000000002</v>
      </c>
      <c r="AD50" s="21">
        <v>21.68819814230925</v>
      </c>
      <c r="AE50" s="17">
        <f t="shared" si="28"/>
        <v>21.35618546</v>
      </c>
      <c r="AF50" s="17">
        <f t="shared" si="29"/>
        <v>0.025706239999999998</v>
      </c>
      <c r="AG50" s="17">
        <f t="shared" si="30"/>
        <v>1.7612397299999998</v>
      </c>
      <c r="AH50" s="17">
        <f t="shared" si="31"/>
        <v>19.54740367</v>
      </c>
      <c r="AI50" s="17">
        <f t="shared" si="32"/>
        <v>0.021835820000000002</v>
      </c>
      <c r="AJ50" s="21">
        <f aca="true" t="shared" si="41" ref="AJ50:AO50">AJ51</f>
        <v>0.019804159999999998</v>
      </c>
      <c r="AK50" s="21">
        <f t="shared" si="41"/>
        <v>0.019804159999999998</v>
      </c>
      <c r="AL50" s="21">
        <f t="shared" si="41"/>
        <v>0</v>
      </c>
      <c r="AM50" s="21">
        <f t="shared" si="41"/>
        <v>0</v>
      </c>
      <c r="AN50" s="21">
        <f t="shared" si="41"/>
        <v>0</v>
      </c>
      <c r="AO50" s="21">
        <f t="shared" si="41"/>
        <v>3.07703797</v>
      </c>
      <c r="AP50" s="21">
        <f aca="true" t="shared" si="42" ref="AP50:BC50">AP51</f>
        <v>0</v>
      </c>
      <c r="AQ50" s="21">
        <f t="shared" si="42"/>
        <v>0.32370523</v>
      </c>
      <c r="AR50" s="21">
        <f t="shared" si="42"/>
        <v>2.75333274</v>
      </c>
      <c r="AS50" s="21">
        <f t="shared" si="42"/>
        <v>0</v>
      </c>
      <c r="AT50" s="21">
        <f t="shared" si="42"/>
        <v>9.66163243</v>
      </c>
      <c r="AU50" s="21">
        <f t="shared" si="42"/>
        <v>0</v>
      </c>
      <c r="AV50" s="21">
        <f t="shared" si="42"/>
        <v>0.59798933</v>
      </c>
      <c r="AW50" s="21">
        <f t="shared" si="42"/>
        <v>9.0636431</v>
      </c>
      <c r="AX50" s="21">
        <f t="shared" si="42"/>
        <v>0</v>
      </c>
      <c r="AY50" s="21">
        <f t="shared" si="42"/>
        <v>8.5977109</v>
      </c>
      <c r="AZ50" s="21">
        <f t="shared" si="42"/>
        <v>0.00590208</v>
      </c>
      <c r="BA50" s="21">
        <f t="shared" si="42"/>
        <v>0.83954517</v>
      </c>
      <c r="BB50" s="21">
        <f t="shared" si="42"/>
        <v>7.73042783</v>
      </c>
      <c r="BC50" s="21">
        <f t="shared" si="42"/>
        <v>0.021835820000000002</v>
      </c>
      <c r="BD50" s="22"/>
      <c r="BE50" s="7"/>
      <c r="BF50" s="22"/>
      <c r="BG50" s="22"/>
    </row>
    <row r="51" spans="1:61" s="23" customFormat="1" ht="25.5">
      <c r="A51" s="14" t="s">
        <v>130</v>
      </c>
      <c r="B51" s="19" t="s">
        <v>132</v>
      </c>
      <c r="C51" s="16" t="s">
        <v>207</v>
      </c>
      <c r="D51" s="17">
        <f t="shared" si="36"/>
        <v>26.0258377707711</v>
      </c>
      <c r="E51" s="17">
        <f t="shared" si="3"/>
        <v>25.627422552</v>
      </c>
      <c r="F51" s="17">
        <f t="shared" si="4"/>
        <v>0.030847487999999996</v>
      </c>
      <c r="G51" s="17">
        <f t="shared" si="5"/>
        <v>2.1134876759999996</v>
      </c>
      <c r="H51" s="17">
        <f t="shared" si="6"/>
        <v>23.456884404</v>
      </c>
      <c r="I51" s="17">
        <f t="shared" si="7"/>
        <v>0.026202984000000002</v>
      </c>
      <c r="J51" s="17">
        <f t="shared" si="8"/>
        <v>0.023764991999999995</v>
      </c>
      <c r="K51" s="17">
        <f t="shared" si="9"/>
        <v>0.023764991999999995</v>
      </c>
      <c r="L51" s="17">
        <f t="shared" si="10"/>
        <v>0</v>
      </c>
      <c r="M51" s="17">
        <f t="shared" si="11"/>
        <v>0</v>
      </c>
      <c r="N51" s="17">
        <f t="shared" si="12"/>
        <v>0</v>
      </c>
      <c r="O51" s="17">
        <f t="shared" si="13"/>
        <v>3.692445564</v>
      </c>
      <c r="P51" s="17">
        <f t="shared" si="14"/>
        <v>0</v>
      </c>
      <c r="Q51" s="17">
        <f t="shared" si="15"/>
        <v>0.388446276</v>
      </c>
      <c r="R51" s="17">
        <f t="shared" si="16"/>
        <v>3.3039992879999995</v>
      </c>
      <c r="S51" s="17">
        <f t="shared" si="17"/>
        <v>0</v>
      </c>
      <c r="T51" s="17">
        <f t="shared" si="18"/>
        <v>11.593958915999998</v>
      </c>
      <c r="U51" s="17">
        <f t="shared" si="19"/>
        <v>0</v>
      </c>
      <c r="V51" s="17">
        <f t="shared" si="20"/>
        <v>0.717587196</v>
      </c>
      <c r="W51" s="17">
        <f t="shared" si="21"/>
        <v>10.87637172</v>
      </c>
      <c r="X51" s="17">
        <f t="shared" si="22"/>
        <v>0</v>
      </c>
      <c r="Y51" s="17">
        <f t="shared" si="23"/>
        <v>10.317253079999999</v>
      </c>
      <c r="Z51" s="17">
        <f t="shared" si="24"/>
        <v>0.007082495999999999</v>
      </c>
      <c r="AA51" s="17">
        <f t="shared" si="25"/>
        <v>1.0074542039999999</v>
      </c>
      <c r="AB51" s="17">
        <f t="shared" si="26"/>
        <v>9.276513396</v>
      </c>
      <c r="AC51" s="17">
        <f t="shared" si="27"/>
        <v>0.026202984000000002</v>
      </c>
      <c r="AD51" s="21">
        <v>21.68819814230925</v>
      </c>
      <c r="AE51" s="17">
        <f t="shared" si="28"/>
        <v>21.35618546</v>
      </c>
      <c r="AF51" s="17">
        <f t="shared" si="29"/>
        <v>0.025706239999999998</v>
      </c>
      <c r="AG51" s="17">
        <f t="shared" si="30"/>
        <v>1.7612397299999998</v>
      </c>
      <c r="AH51" s="17">
        <f t="shared" si="31"/>
        <v>19.54740367</v>
      </c>
      <c r="AI51" s="17">
        <f t="shared" si="32"/>
        <v>0.021835820000000002</v>
      </c>
      <c r="AJ51" s="21">
        <f aca="true" t="shared" si="43" ref="AJ51:AO51">SUM(AJ52:AJ72)</f>
        <v>0.019804159999999998</v>
      </c>
      <c r="AK51" s="21">
        <f t="shared" si="43"/>
        <v>0.019804159999999998</v>
      </c>
      <c r="AL51" s="21">
        <f t="shared" si="43"/>
        <v>0</v>
      </c>
      <c r="AM51" s="21">
        <f t="shared" si="43"/>
        <v>0</v>
      </c>
      <c r="AN51" s="21">
        <f t="shared" si="43"/>
        <v>0</v>
      </c>
      <c r="AO51" s="21">
        <f t="shared" si="43"/>
        <v>3.07703797</v>
      </c>
      <c r="AP51" s="21">
        <f aca="true" t="shared" si="44" ref="AP51:BC51">SUM(AP52:AP72)</f>
        <v>0</v>
      </c>
      <c r="AQ51" s="21">
        <f t="shared" si="44"/>
        <v>0.32370523</v>
      </c>
      <c r="AR51" s="21">
        <f t="shared" si="44"/>
        <v>2.75333274</v>
      </c>
      <c r="AS51" s="21">
        <f t="shared" si="44"/>
        <v>0</v>
      </c>
      <c r="AT51" s="21">
        <f t="shared" si="44"/>
        <v>9.66163243</v>
      </c>
      <c r="AU51" s="21">
        <f t="shared" si="44"/>
        <v>0</v>
      </c>
      <c r="AV51" s="21">
        <f t="shared" si="44"/>
        <v>0.59798933</v>
      </c>
      <c r="AW51" s="21">
        <f t="shared" si="44"/>
        <v>9.0636431</v>
      </c>
      <c r="AX51" s="21">
        <f t="shared" si="44"/>
        <v>0</v>
      </c>
      <c r="AY51" s="21">
        <f t="shared" si="44"/>
        <v>8.5977109</v>
      </c>
      <c r="AZ51" s="21">
        <f t="shared" si="44"/>
        <v>0.00590208</v>
      </c>
      <c r="BA51" s="21">
        <f t="shared" si="44"/>
        <v>0.83954517</v>
      </c>
      <c r="BB51" s="21">
        <f t="shared" si="44"/>
        <v>7.73042783</v>
      </c>
      <c r="BC51" s="21">
        <f t="shared" si="44"/>
        <v>0.021835820000000002</v>
      </c>
      <c r="BD51" s="22"/>
      <c r="BE51" s="7"/>
      <c r="BF51" s="22"/>
      <c r="BG51" s="22"/>
      <c r="BI51" s="24"/>
    </row>
    <row r="52" spans="1:59" ht="13.5">
      <c r="A52" s="18"/>
      <c r="B52" s="25" t="s">
        <v>200</v>
      </c>
      <c r="C52" s="16"/>
      <c r="D52" s="17">
        <f t="shared" si="36"/>
        <v>0</v>
      </c>
      <c r="E52" s="17">
        <f t="shared" si="3"/>
        <v>0</v>
      </c>
      <c r="F52" s="17">
        <f t="shared" si="4"/>
        <v>0</v>
      </c>
      <c r="G52" s="17">
        <f t="shared" si="5"/>
        <v>0</v>
      </c>
      <c r="H52" s="17">
        <f t="shared" si="6"/>
        <v>0</v>
      </c>
      <c r="I52" s="17">
        <f t="shared" si="7"/>
        <v>0</v>
      </c>
      <c r="J52" s="17">
        <f t="shared" si="8"/>
        <v>0</v>
      </c>
      <c r="K52" s="17">
        <f t="shared" si="9"/>
        <v>0</v>
      </c>
      <c r="L52" s="17">
        <f t="shared" si="10"/>
        <v>0</v>
      </c>
      <c r="M52" s="17">
        <f t="shared" si="11"/>
        <v>0</v>
      </c>
      <c r="N52" s="17">
        <f t="shared" si="12"/>
        <v>0</v>
      </c>
      <c r="O52" s="17">
        <f t="shared" si="13"/>
        <v>0</v>
      </c>
      <c r="P52" s="17">
        <f t="shared" si="14"/>
        <v>0</v>
      </c>
      <c r="Q52" s="17">
        <f t="shared" si="15"/>
        <v>0</v>
      </c>
      <c r="R52" s="17">
        <f t="shared" si="16"/>
        <v>0</v>
      </c>
      <c r="S52" s="17">
        <f t="shared" si="17"/>
        <v>0</v>
      </c>
      <c r="T52" s="17">
        <f t="shared" si="18"/>
        <v>0</v>
      </c>
      <c r="U52" s="17">
        <f t="shared" si="19"/>
        <v>0</v>
      </c>
      <c r="V52" s="17">
        <f t="shared" si="20"/>
        <v>0</v>
      </c>
      <c r="W52" s="17">
        <f t="shared" si="21"/>
        <v>0</v>
      </c>
      <c r="X52" s="17">
        <f t="shared" si="22"/>
        <v>0</v>
      </c>
      <c r="Y52" s="17">
        <f t="shared" si="23"/>
        <v>0</v>
      </c>
      <c r="Z52" s="17">
        <f t="shared" si="24"/>
        <v>0</v>
      </c>
      <c r="AA52" s="17">
        <f t="shared" si="25"/>
        <v>0</v>
      </c>
      <c r="AB52" s="17">
        <f t="shared" si="26"/>
        <v>0</v>
      </c>
      <c r="AC52" s="17">
        <f t="shared" si="27"/>
        <v>0</v>
      </c>
      <c r="AD52" s="17">
        <v>0</v>
      </c>
      <c r="AE52" s="17">
        <f t="shared" si="28"/>
        <v>0</v>
      </c>
      <c r="AF52" s="17">
        <f t="shared" si="29"/>
        <v>0</v>
      </c>
      <c r="AG52" s="17">
        <f t="shared" si="30"/>
        <v>0</v>
      </c>
      <c r="AH52" s="17">
        <f t="shared" si="31"/>
        <v>0</v>
      </c>
      <c r="AI52" s="17">
        <f t="shared" si="32"/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8"/>
      <c r="BE52" s="7"/>
      <c r="BF52" s="8"/>
      <c r="BG52" s="8"/>
    </row>
    <row r="53" spans="1:59" ht="38.25">
      <c r="A53" s="18"/>
      <c r="B53" s="26" t="s">
        <v>208</v>
      </c>
      <c r="C53" s="16" t="s">
        <v>209</v>
      </c>
      <c r="D53" s="17">
        <f t="shared" si="36"/>
        <v>6.202854054469019</v>
      </c>
      <c r="E53" s="17">
        <f t="shared" si="3"/>
        <v>5.6849991</v>
      </c>
      <c r="F53" s="17">
        <f t="shared" si="4"/>
        <v>0</v>
      </c>
      <c r="G53" s="17">
        <f t="shared" si="5"/>
        <v>0.79721718</v>
      </c>
      <c r="H53" s="17">
        <f t="shared" si="6"/>
        <v>4.88778192</v>
      </c>
      <c r="I53" s="17">
        <f t="shared" si="7"/>
        <v>0</v>
      </c>
      <c r="J53" s="17">
        <f t="shared" si="8"/>
        <v>0</v>
      </c>
      <c r="K53" s="17">
        <f t="shared" si="9"/>
        <v>0</v>
      </c>
      <c r="L53" s="17">
        <f t="shared" si="10"/>
        <v>0</v>
      </c>
      <c r="M53" s="17">
        <f t="shared" si="11"/>
        <v>0</v>
      </c>
      <c r="N53" s="17">
        <f t="shared" si="12"/>
        <v>0</v>
      </c>
      <c r="O53" s="17">
        <f t="shared" si="13"/>
        <v>0</v>
      </c>
      <c r="P53" s="17">
        <f t="shared" si="14"/>
        <v>0</v>
      </c>
      <c r="Q53" s="17">
        <f t="shared" si="15"/>
        <v>0</v>
      </c>
      <c r="R53" s="17">
        <f t="shared" si="16"/>
        <v>0</v>
      </c>
      <c r="S53" s="17">
        <f t="shared" si="17"/>
        <v>0</v>
      </c>
      <c r="T53" s="17">
        <f t="shared" si="18"/>
        <v>4.433404488</v>
      </c>
      <c r="U53" s="17">
        <f t="shared" si="19"/>
        <v>0</v>
      </c>
      <c r="V53" s="17">
        <f t="shared" si="20"/>
        <v>0.22070137199999998</v>
      </c>
      <c r="W53" s="17">
        <f t="shared" si="21"/>
        <v>4.212703116</v>
      </c>
      <c r="X53" s="17">
        <f t="shared" si="22"/>
        <v>0</v>
      </c>
      <c r="Y53" s="17">
        <f t="shared" si="23"/>
        <v>1.2515946119999999</v>
      </c>
      <c r="Z53" s="17">
        <f t="shared" si="24"/>
        <v>0</v>
      </c>
      <c r="AA53" s="17">
        <f t="shared" si="25"/>
        <v>0.576515808</v>
      </c>
      <c r="AB53" s="17">
        <f t="shared" si="26"/>
        <v>0.675078804</v>
      </c>
      <c r="AC53" s="17">
        <f t="shared" si="27"/>
        <v>0</v>
      </c>
      <c r="AD53" s="17">
        <v>5.169045045390849</v>
      </c>
      <c r="AE53" s="17">
        <f t="shared" si="28"/>
        <v>4.73749925</v>
      </c>
      <c r="AF53" s="17">
        <f t="shared" si="29"/>
        <v>0</v>
      </c>
      <c r="AG53" s="17">
        <f t="shared" si="30"/>
        <v>0.66434765</v>
      </c>
      <c r="AH53" s="17">
        <f t="shared" si="31"/>
        <v>4.0731516</v>
      </c>
      <c r="AI53" s="17">
        <f t="shared" si="32"/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f>AP53+AQ53+AR53+AS53</f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3.69450374</v>
      </c>
      <c r="AU53" s="17">
        <v>0</v>
      </c>
      <c r="AV53" s="17">
        <v>0.18391781</v>
      </c>
      <c r="AW53" s="17">
        <v>3.51058593</v>
      </c>
      <c r="AX53" s="17">
        <v>0</v>
      </c>
      <c r="AY53" s="17">
        <f>AZ53+BA53+BB53+BC53</f>
        <v>1.04299551</v>
      </c>
      <c r="AZ53" s="17">
        <v>0</v>
      </c>
      <c r="BA53" s="17">
        <v>0.48042984</v>
      </c>
      <c r="BB53" s="17">
        <v>0.56256567</v>
      </c>
      <c r="BC53" s="17">
        <v>0</v>
      </c>
      <c r="BD53" s="8"/>
      <c r="BE53" s="7"/>
      <c r="BF53" s="8"/>
      <c r="BG53" s="8"/>
    </row>
    <row r="54" spans="1:59" ht="13.5">
      <c r="A54" s="18"/>
      <c r="B54" s="25" t="s">
        <v>194</v>
      </c>
      <c r="C54" s="16"/>
      <c r="D54" s="17">
        <f t="shared" si="36"/>
        <v>0</v>
      </c>
      <c r="E54" s="17">
        <f t="shared" si="3"/>
        <v>0</v>
      </c>
      <c r="F54" s="17">
        <f t="shared" si="4"/>
        <v>0</v>
      </c>
      <c r="G54" s="17">
        <f t="shared" si="5"/>
        <v>0</v>
      </c>
      <c r="H54" s="17">
        <f t="shared" si="6"/>
        <v>0</v>
      </c>
      <c r="I54" s="17">
        <f t="shared" si="7"/>
        <v>0</v>
      </c>
      <c r="J54" s="17">
        <f t="shared" si="8"/>
        <v>0</v>
      </c>
      <c r="K54" s="17">
        <f t="shared" si="9"/>
        <v>0</v>
      </c>
      <c r="L54" s="17">
        <f t="shared" si="10"/>
        <v>0</v>
      </c>
      <c r="M54" s="17">
        <f t="shared" si="11"/>
        <v>0</v>
      </c>
      <c r="N54" s="17">
        <f t="shared" si="12"/>
        <v>0</v>
      </c>
      <c r="O54" s="17">
        <f t="shared" si="13"/>
        <v>0</v>
      </c>
      <c r="P54" s="17">
        <f t="shared" si="14"/>
        <v>0</v>
      </c>
      <c r="Q54" s="17">
        <f t="shared" si="15"/>
        <v>0</v>
      </c>
      <c r="R54" s="17">
        <f t="shared" si="16"/>
        <v>0</v>
      </c>
      <c r="S54" s="17">
        <f t="shared" si="17"/>
        <v>0</v>
      </c>
      <c r="T54" s="17">
        <f t="shared" si="18"/>
        <v>0</v>
      </c>
      <c r="U54" s="17">
        <f t="shared" si="19"/>
        <v>0</v>
      </c>
      <c r="V54" s="17">
        <f t="shared" si="20"/>
        <v>0</v>
      </c>
      <c r="W54" s="17">
        <f t="shared" si="21"/>
        <v>0</v>
      </c>
      <c r="X54" s="17">
        <f t="shared" si="22"/>
        <v>0</v>
      </c>
      <c r="Y54" s="17">
        <f t="shared" si="23"/>
        <v>0</v>
      </c>
      <c r="Z54" s="17">
        <f t="shared" si="24"/>
        <v>0</v>
      </c>
      <c r="AA54" s="17">
        <f t="shared" si="25"/>
        <v>0</v>
      </c>
      <c r="AB54" s="17">
        <f t="shared" si="26"/>
        <v>0</v>
      </c>
      <c r="AC54" s="17">
        <f t="shared" si="27"/>
        <v>0</v>
      </c>
      <c r="AD54" s="17">
        <v>0</v>
      </c>
      <c r="AE54" s="17">
        <f t="shared" si="28"/>
        <v>0</v>
      </c>
      <c r="AF54" s="17">
        <f t="shared" si="29"/>
        <v>0</v>
      </c>
      <c r="AG54" s="17">
        <f t="shared" si="30"/>
        <v>0</v>
      </c>
      <c r="AH54" s="17">
        <f t="shared" si="31"/>
        <v>0</v>
      </c>
      <c r="AI54" s="17">
        <f t="shared" si="32"/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f aca="true" t="shared" si="45" ref="AO54:AO72">AP54+AQ54+AR54+AS54</f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f aca="true" t="shared" si="46" ref="AY54:AY72">AZ54+BA54+BB54+BC54</f>
        <v>0</v>
      </c>
      <c r="AZ54" s="17">
        <v>0</v>
      </c>
      <c r="BA54" s="17">
        <v>0</v>
      </c>
      <c r="BB54" s="17">
        <v>0</v>
      </c>
      <c r="BC54" s="17">
        <v>0</v>
      </c>
      <c r="BD54" s="8"/>
      <c r="BE54" s="7"/>
      <c r="BF54" s="8"/>
      <c r="BG54" s="8"/>
    </row>
    <row r="55" spans="1:59" ht="38.25">
      <c r="A55" s="18"/>
      <c r="B55" s="26" t="s">
        <v>210</v>
      </c>
      <c r="C55" s="16" t="s">
        <v>209</v>
      </c>
      <c r="D55" s="17">
        <f t="shared" si="36"/>
        <v>2.2289058922392577</v>
      </c>
      <c r="E55" s="17">
        <f t="shared" si="3"/>
        <v>1.975824384</v>
      </c>
      <c r="F55" s="17">
        <f t="shared" si="4"/>
        <v>0.0035412479999999994</v>
      </c>
      <c r="G55" s="17">
        <f t="shared" si="5"/>
        <v>0.21861837599999998</v>
      </c>
      <c r="H55" s="17">
        <f t="shared" si="6"/>
        <v>1.7492975880000001</v>
      </c>
      <c r="I55" s="17">
        <f t="shared" si="7"/>
        <v>0.004367172</v>
      </c>
      <c r="J55" s="17">
        <f t="shared" si="8"/>
        <v>0.0035412479999999994</v>
      </c>
      <c r="K55" s="17">
        <f t="shared" si="9"/>
        <v>0.0035412479999999994</v>
      </c>
      <c r="L55" s="17">
        <f t="shared" si="10"/>
        <v>0</v>
      </c>
      <c r="M55" s="17">
        <f t="shared" si="11"/>
        <v>0</v>
      </c>
      <c r="N55" s="17">
        <f t="shared" si="12"/>
        <v>0</v>
      </c>
      <c r="O55" s="17">
        <f t="shared" si="13"/>
        <v>1.967915964</v>
      </c>
      <c r="P55" s="17">
        <f t="shared" si="14"/>
        <v>0</v>
      </c>
      <c r="Q55" s="17">
        <f t="shared" si="15"/>
        <v>0.21861837599999998</v>
      </c>
      <c r="R55" s="17">
        <f t="shared" si="16"/>
        <v>1.7492975880000001</v>
      </c>
      <c r="S55" s="17">
        <f t="shared" si="17"/>
        <v>0</v>
      </c>
      <c r="T55" s="17">
        <f t="shared" si="18"/>
        <v>0</v>
      </c>
      <c r="U55" s="17">
        <f t="shared" si="19"/>
        <v>0</v>
      </c>
      <c r="V55" s="17">
        <f t="shared" si="20"/>
        <v>0</v>
      </c>
      <c r="W55" s="17">
        <f t="shared" si="21"/>
        <v>0</v>
      </c>
      <c r="X55" s="17">
        <f t="shared" si="22"/>
        <v>0</v>
      </c>
      <c r="Y55" s="17">
        <f t="shared" si="23"/>
        <v>0.004367172</v>
      </c>
      <c r="Z55" s="17">
        <f t="shared" si="24"/>
        <v>0</v>
      </c>
      <c r="AA55" s="17">
        <f t="shared" si="25"/>
        <v>0</v>
      </c>
      <c r="AB55" s="17">
        <f t="shared" si="26"/>
        <v>0</v>
      </c>
      <c r="AC55" s="17">
        <f t="shared" si="27"/>
        <v>0.004367172</v>
      </c>
      <c r="AD55" s="17">
        <v>1.8574215768660483</v>
      </c>
      <c r="AE55" s="17">
        <f t="shared" si="28"/>
        <v>1.64652032</v>
      </c>
      <c r="AF55" s="17">
        <f t="shared" si="29"/>
        <v>0.00295104</v>
      </c>
      <c r="AG55" s="17">
        <f t="shared" si="30"/>
        <v>0.18218198</v>
      </c>
      <c r="AH55" s="17">
        <f t="shared" si="31"/>
        <v>1.45774799</v>
      </c>
      <c r="AI55" s="17">
        <f t="shared" si="32"/>
        <v>0.00363931</v>
      </c>
      <c r="AJ55" s="17">
        <v>0.00295104</v>
      </c>
      <c r="AK55" s="17">
        <v>0.00295104</v>
      </c>
      <c r="AL55" s="17">
        <v>0</v>
      </c>
      <c r="AM55" s="17">
        <v>0</v>
      </c>
      <c r="AN55" s="17">
        <v>0</v>
      </c>
      <c r="AO55" s="17">
        <f t="shared" si="45"/>
        <v>1.63992997</v>
      </c>
      <c r="AP55" s="17">
        <v>0</v>
      </c>
      <c r="AQ55" s="17">
        <f>0.18218198</f>
        <v>0.18218198</v>
      </c>
      <c r="AR55" s="17">
        <v>1.45774799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f t="shared" si="46"/>
        <v>0.00363931</v>
      </c>
      <c r="AZ55" s="17">
        <v>0</v>
      </c>
      <c r="BA55" s="17">
        <v>0</v>
      </c>
      <c r="BB55" s="17">
        <v>0</v>
      </c>
      <c r="BC55" s="17">
        <v>0.00363931</v>
      </c>
      <c r="BD55" s="8"/>
      <c r="BE55" s="7"/>
      <c r="BF55" s="8"/>
      <c r="BG55" s="8"/>
    </row>
    <row r="56" spans="1:59" ht="13.5">
      <c r="A56" s="18"/>
      <c r="B56" s="25" t="s">
        <v>195</v>
      </c>
      <c r="C56" s="16"/>
      <c r="D56" s="17">
        <f t="shared" si="36"/>
        <v>0</v>
      </c>
      <c r="E56" s="17">
        <f t="shared" si="3"/>
        <v>0</v>
      </c>
      <c r="F56" s="17">
        <f t="shared" si="4"/>
        <v>0</v>
      </c>
      <c r="G56" s="17">
        <f t="shared" si="5"/>
        <v>0</v>
      </c>
      <c r="H56" s="17">
        <f t="shared" si="6"/>
        <v>0</v>
      </c>
      <c r="I56" s="17">
        <f t="shared" si="7"/>
        <v>0</v>
      </c>
      <c r="J56" s="17">
        <f t="shared" si="8"/>
        <v>0</v>
      </c>
      <c r="K56" s="17">
        <f t="shared" si="9"/>
        <v>0</v>
      </c>
      <c r="L56" s="17">
        <f t="shared" si="10"/>
        <v>0</v>
      </c>
      <c r="M56" s="17">
        <f t="shared" si="11"/>
        <v>0</v>
      </c>
      <c r="N56" s="17">
        <f t="shared" si="12"/>
        <v>0</v>
      </c>
      <c r="O56" s="17">
        <f t="shared" si="13"/>
        <v>0</v>
      </c>
      <c r="P56" s="17">
        <f t="shared" si="14"/>
        <v>0</v>
      </c>
      <c r="Q56" s="17">
        <f t="shared" si="15"/>
        <v>0</v>
      </c>
      <c r="R56" s="17">
        <f t="shared" si="16"/>
        <v>0</v>
      </c>
      <c r="S56" s="17">
        <f t="shared" si="17"/>
        <v>0</v>
      </c>
      <c r="T56" s="17">
        <f t="shared" si="18"/>
        <v>0</v>
      </c>
      <c r="U56" s="17">
        <f t="shared" si="19"/>
        <v>0</v>
      </c>
      <c r="V56" s="17">
        <f t="shared" si="20"/>
        <v>0</v>
      </c>
      <c r="W56" s="17">
        <f t="shared" si="21"/>
        <v>0</v>
      </c>
      <c r="X56" s="17">
        <f t="shared" si="22"/>
        <v>0</v>
      </c>
      <c r="Y56" s="17">
        <f t="shared" si="23"/>
        <v>0</v>
      </c>
      <c r="Z56" s="17">
        <f t="shared" si="24"/>
        <v>0</v>
      </c>
      <c r="AA56" s="17">
        <f t="shared" si="25"/>
        <v>0</v>
      </c>
      <c r="AB56" s="17">
        <f t="shared" si="26"/>
        <v>0</v>
      </c>
      <c r="AC56" s="17">
        <f t="shared" si="27"/>
        <v>0</v>
      </c>
      <c r="AD56" s="17">
        <v>0</v>
      </c>
      <c r="AE56" s="17">
        <f t="shared" si="28"/>
        <v>0</v>
      </c>
      <c r="AF56" s="17">
        <f t="shared" si="29"/>
        <v>0</v>
      </c>
      <c r="AG56" s="17">
        <f t="shared" si="30"/>
        <v>0</v>
      </c>
      <c r="AH56" s="17">
        <f t="shared" si="31"/>
        <v>0</v>
      </c>
      <c r="AI56" s="17">
        <f t="shared" si="32"/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f t="shared" si="45"/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f t="shared" si="46"/>
        <v>0</v>
      </c>
      <c r="AZ56" s="17">
        <v>0</v>
      </c>
      <c r="BA56" s="17">
        <v>0</v>
      </c>
      <c r="BB56" s="17">
        <v>0</v>
      </c>
      <c r="BC56" s="17">
        <v>0</v>
      </c>
      <c r="BD56" s="8"/>
      <c r="BE56" s="7"/>
      <c r="BF56" s="8"/>
      <c r="BG56" s="8"/>
    </row>
    <row r="57" spans="1:59" ht="38.25">
      <c r="A57" s="18"/>
      <c r="B57" s="26" t="s">
        <v>211</v>
      </c>
      <c r="C57" s="16" t="s">
        <v>209</v>
      </c>
      <c r="D57" s="17">
        <f t="shared" si="36"/>
        <v>2.2289058922392577</v>
      </c>
      <c r="E57" s="17">
        <f t="shared" si="3"/>
        <v>3.1759348079999996</v>
      </c>
      <c r="F57" s="17">
        <f t="shared" si="4"/>
        <v>0.0096</v>
      </c>
      <c r="G57" s="17">
        <f t="shared" si="5"/>
        <v>0.28638476399999996</v>
      </c>
      <c r="H57" s="17">
        <f t="shared" si="6"/>
        <v>2.8799500439999997</v>
      </c>
      <c r="I57" s="17">
        <f t="shared" si="7"/>
        <v>0</v>
      </c>
      <c r="J57" s="17">
        <f t="shared" si="8"/>
        <v>0.0096</v>
      </c>
      <c r="K57" s="17">
        <f t="shared" si="9"/>
        <v>0.0096</v>
      </c>
      <c r="L57" s="17">
        <f t="shared" si="10"/>
        <v>0</v>
      </c>
      <c r="M57" s="17">
        <f t="shared" si="11"/>
        <v>0</v>
      </c>
      <c r="N57" s="17">
        <f t="shared" si="12"/>
        <v>0</v>
      </c>
      <c r="O57" s="17">
        <f t="shared" si="13"/>
        <v>0</v>
      </c>
      <c r="P57" s="17">
        <f t="shared" si="14"/>
        <v>0</v>
      </c>
      <c r="Q57" s="17">
        <f t="shared" si="15"/>
        <v>0</v>
      </c>
      <c r="R57" s="17">
        <f t="shared" si="16"/>
        <v>0</v>
      </c>
      <c r="S57" s="17">
        <f t="shared" si="17"/>
        <v>0</v>
      </c>
      <c r="T57" s="17">
        <f t="shared" si="18"/>
        <v>0</v>
      </c>
      <c r="U57" s="17">
        <f t="shared" si="19"/>
        <v>0</v>
      </c>
      <c r="V57" s="17">
        <f t="shared" si="20"/>
        <v>0</v>
      </c>
      <c r="W57" s="17">
        <f t="shared" si="21"/>
        <v>0</v>
      </c>
      <c r="X57" s="17">
        <f t="shared" si="22"/>
        <v>0</v>
      </c>
      <c r="Y57" s="17">
        <f t="shared" si="23"/>
        <v>3.166334808</v>
      </c>
      <c r="Z57" s="17">
        <f t="shared" si="24"/>
        <v>0</v>
      </c>
      <c r="AA57" s="17">
        <f t="shared" si="25"/>
        <v>0.28638476399999996</v>
      </c>
      <c r="AB57" s="17">
        <f t="shared" si="26"/>
        <v>2.8799500439999997</v>
      </c>
      <c r="AC57" s="17">
        <f t="shared" si="27"/>
        <v>0</v>
      </c>
      <c r="AD57" s="17">
        <v>1.8574215768660483</v>
      </c>
      <c r="AE57" s="17">
        <f t="shared" si="28"/>
        <v>2.64661234</v>
      </c>
      <c r="AF57" s="17">
        <f t="shared" si="29"/>
        <v>0.008</v>
      </c>
      <c r="AG57" s="17">
        <f t="shared" si="30"/>
        <v>0.23865397</v>
      </c>
      <c r="AH57" s="17">
        <f t="shared" si="31"/>
        <v>2.39995837</v>
      </c>
      <c r="AI57" s="17">
        <f t="shared" si="32"/>
        <v>0</v>
      </c>
      <c r="AJ57" s="17">
        <v>0.008</v>
      </c>
      <c r="AK57" s="17">
        <v>0.008</v>
      </c>
      <c r="AL57" s="17">
        <v>0</v>
      </c>
      <c r="AM57" s="17">
        <v>0</v>
      </c>
      <c r="AN57" s="17">
        <v>0</v>
      </c>
      <c r="AO57" s="17">
        <f t="shared" si="45"/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f t="shared" si="46"/>
        <v>2.63861234</v>
      </c>
      <c r="AZ57" s="17">
        <v>0</v>
      </c>
      <c r="BA57" s="17">
        <v>0.23865397</v>
      </c>
      <c r="BB57" s="17">
        <v>2.39995837</v>
      </c>
      <c r="BC57" s="17">
        <v>0</v>
      </c>
      <c r="BD57" s="8"/>
      <c r="BE57" s="7"/>
      <c r="BF57" s="8"/>
      <c r="BG57" s="8"/>
    </row>
    <row r="58" spans="1:59" ht="13.5">
      <c r="A58" s="18"/>
      <c r="B58" s="25" t="s">
        <v>137</v>
      </c>
      <c r="C58" s="16"/>
      <c r="D58" s="17">
        <f t="shared" si="36"/>
        <v>0</v>
      </c>
      <c r="E58" s="17">
        <f t="shared" si="3"/>
        <v>0</v>
      </c>
      <c r="F58" s="17">
        <f t="shared" si="4"/>
        <v>0</v>
      </c>
      <c r="G58" s="17">
        <f t="shared" si="5"/>
        <v>0</v>
      </c>
      <c r="H58" s="17">
        <f t="shared" si="6"/>
        <v>0</v>
      </c>
      <c r="I58" s="17">
        <f t="shared" si="7"/>
        <v>0</v>
      </c>
      <c r="J58" s="17">
        <f t="shared" si="8"/>
        <v>0</v>
      </c>
      <c r="K58" s="17">
        <f t="shared" si="9"/>
        <v>0</v>
      </c>
      <c r="L58" s="17">
        <f t="shared" si="10"/>
        <v>0</v>
      </c>
      <c r="M58" s="17">
        <f t="shared" si="11"/>
        <v>0</v>
      </c>
      <c r="N58" s="17">
        <f t="shared" si="12"/>
        <v>0</v>
      </c>
      <c r="O58" s="17">
        <f t="shared" si="13"/>
        <v>0</v>
      </c>
      <c r="P58" s="17">
        <f t="shared" si="14"/>
        <v>0</v>
      </c>
      <c r="Q58" s="17">
        <f t="shared" si="15"/>
        <v>0</v>
      </c>
      <c r="R58" s="17">
        <f t="shared" si="16"/>
        <v>0</v>
      </c>
      <c r="S58" s="17">
        <f t="shared" si="17"/>
        <v>0</v>
      </c>
      <c r="T58" s="17">
        <f t="shared" si="18"/>
        <v>0</v>
      </c>
      <c r="U58" s="17">
        <f t="shared" si="19"/>
        <v>0</v>
      </c>
      <c r="V58" s="17">
        <f t="shared" si="20"/>
        <v>0</v>
      </c>
      <c r="W58" s="17">
        <f t="shared" si="21"/>
        <v>0</v>
      </c>
      <c r="X58" s="17">
        <f t="shared" si="22"/>
        <v>0</v>
      </c>
      <c r="Y58" s="17">
        <f t="shared" si="23"/>
        <v>0</v>
      </c>
      <c r="Z58" s="17">
        <f t="shared" si="24"/>
        <v>0</v>
      </c>
      <c r="AA58" s="17">
        <f t="shared" si="25"/>
        <v>0</v>
      </c>
      <c r="AB58" s="17">
        <f t="shared" si="26"/>
        <v>0</v>
      </c>
      <c r="AC58" s="17">
        <f t="shared" si="27"/>
        <v>0</v>
      </c>
      <c r="AD58" s="17">
        <v>0</v>
      </c>
      <c r="AE58" s="17">
        <f t="shared" si="28"/>
        <v>0</v>
      </c>
      <c r="AF58" s="17">
        <f t="shared" si="29"/>
        <v>0</v>
      </c>
      <c r="AG58" s="17">
        <f t="shared" si="30"/>
        <v>0</v>
      </c>
      <c r="AH58" s="17">
        <f t="shared" si="31"/>
        <v>0</v>
      </c>
      <c r="AI58" s="17">
        <f t="shared" si="32"/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f t="shared" si="45"/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f t="shared" si="46"/>
        <v>0</v>
      </c>
      <c r="AZ58" s="17">
        <v>0</v>
      </c>
      <c r="BA58" s="17">
        <v>0</v>
      </c>
      <c r="BB58" s="17">
        <v>0</v>
      </c>
      <c r="BC58" s="17">
        <v>0</v>
      </c>
      <c r="BD58" s="8"/>
      <c r="BE58" s="7"/>
      <c r="BF58" s="8"/>
      <c r="BG58" s="8"/>
    </row>
    <row r="59" spans="1:59" ht="38.25">
      <c r="A59" s="18"/>
      <c r="B59" s="26" t="s">
        <v>212</v>
      </c>
      <c r="C59" s="16" t="s">
        <v>209</v>
      </c>
      <c r="D59" s="17">
        <f t="shared" si="36"/>
        <v>1.948007999279002</v>
      </c>
      <c r="E59" s="17">
        <f t="shared" si="3"/>
        <v>2.889435444</v>
      </c>
      <c r="F59" s="17">
        <f t="shared" si="4"/>
        <v>0</v>
      </c>
      <c r="G59" s="17">
        <f t="shared" si="5"/>
        <v>0.080071872</v>
      </c>
      <c r="H59" s="17">
        <f t="shared" si="6"/>
        <v>2.809363572</v>
      </c>
      <c r="I59" s="17">
        <f t="shared" si="7"/>
        <v>0</v>
      </c>
      <c r="J59" s="17">
        <f t="shared" si="8"/>
        <v>0</v>
      </c>
      <c r="K59" s="17">
        <f t="shared" si="9"/>
        <v>0</v>
      </c>
      <c r="L59" s="17">
        <f t="shared" si="10"/>
        <v>0</v>
      </c>
      <c r="M59" s="17">
        <f t="shared" si="11"/>
        <v>0</v>
      </c>
      <c r="N59" s="17">
        <f t="shared" si="12"/>
        <v>0</v>
      </c>
      <c r="O59" s="17">
        <f t="shared" si="13"/>
        <v>0</v>
      </c>
      <c r="P59" s="17">
        <f t="shared" si="14"/>
        <v>0</v>
      </c>
      <c r="Q59" s="17">
        <f t="shared" si="15"/>
        <v>0</v>
      </c>
      <c r="R59" s="17">
        <f t="shared" si="16"/>
        <v>0</v>
      </c>
      <c r="S59" s="17">
        <f t="shared" si="17"/>
        <v>0</v>
      </c>
      <c r="T59" s="17">
        <f t="shared" si="18"/>
        <v>0</v>
      </c>
      <c r="U59" s="17">
        <f t="shared" si="19"/>
        <v>0</v>
      </c>
      <c r="V59" s="17">
        <f t="shared" si="20"/>
        <v>0</v>
      </c>
      <c r="W59" s="17">
        <f t="shared" si="21"/>
        <v>0</v>
      </c>
      <c r="X59" s="17">
        <f t="shared" si="22"/>
        <v>0</v>
      </c>
      <c r="Y59" s="17">
        <f t="shared" si="23"/>
        <v>2.889435444</v>
      </c>
      <c r="Z59" s="17">
        <f t="shared" si="24"/>
        <v>0</v>
      </c>
      <c r="AA59" s="17">
        <f t="shared" si="25"/>
        <v>0.080071872</v>
      </c>
      <c r="AB59" s="17">
        <f t="shared" si="26"/>
        <v>2.809363572</v>
      </c>
      <c r="AC59" s="17">
        <f t="shared" si="27"/>
        <v>0</v>
      </c>
      <c r="AD59" s="17">
        <v>1.6233399993991684</v>
      </c>
      <c r="AE59" s="17">
        <f t="shared" si="28"/>
        <v>2.40786287</v>
      </c>
      <c r="AF59" s="17">
        <f t="shared" si="29"/>
        <v>0</v>
      </c>
      <c r="AG59" s="17">
        <f t="shared" si="30"/>
        <v>0.06672656</v>
      </c>
      <c r="AH59" s="17">
        <f t="shared" si="31"/>
        <v>2.34113631</v>
      </c>
      <c r="AI59" s="17">
        <f t="shared" si="32"/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f t="shared" si="45"/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f t="shared" si="46"/>
        <v>2.40786287</v>
      </c>
      <c r="AZ59" s="17">
        <v>0</v>
      </c>
      <c r="BA59" s="17">
        <v>0.06672656</v>
      </c>
      <c r="BB59" s="17">
        <v>2.34113631</v>
      </c>
      <c r="BC59" s="17">
        <v>0</v>
      </c>
      <c r="BD59" s="8"/>
      <c r="BE59" s="7"/>
      <c r="BF59" s="8"/>
      <c r="BG59" s="8"/>
    </row>
    <row r="60" spans="1:59" ht="13.5">
      <c r="A60" s="18"/>
      <c r="B60" s="25" t="s">
        <v>192</v>
      </c>
      <c r="C60" s="16"/>
      <c r="D60" s="17">
        <f t="shared" si="36"/>
        <v>0</v>
      </c>
      <c r="E60" s="17">
        <f t="shared" si="3"/>
        <v>0</v>
      </c>
      <c r="F60" s="17">
        <f t="shared" si="4"/>
        <v>0</v>
      </c>
      <c r="G60" s="17">
        <f t="shared" si="5"/>
        <v>0</v>
      </c>
      <c r="H60" s="17">
        <f t="shared" si="6"/>
        <v>0</v>
      </c>
      <c r="I60" s="17">
        <f t="shared" si="7"/>
        <v>0</v>
      </c>
      <c r="J60" s="17">
        <f t="shared" si="8"/>
        <v>0</v>
      </c>
      <c r="K60" s="17">
        <f t="shared" si="9"/>
        <v>0</v>
      </c>
      <c r="L60" s="17">
        <f t="shared" si="10"/>
        <v>0</v>
      </c>
      <c r="M60" s="17">
        <f t="shared" si="11"/>
        <v>0</v>
      </c>
      <c r="N60" s="17">
        <f t="shared" si="12"/>
        <v>0</v>
      </c>
      <c r="O60" s="17">
        <f t="shared" si="13"/>
        <v>0</v>
      </c>
      <c r="P60" s="17">
        <f t="shared" si="14"/>
        <v>0</v>
      </c>
      <c r="Q60" s="17">
        <f t="shared" si="15"/>
        <v>0</v>
      </c>
      <c r="R60" s="17">
        <f t="shared" si="16"/>
        <v>0</v>
      </c>
      <c r="S60" s="17">
        <f t="shared" si="17"/>
        <v>0</v>
      </c>
      <c r="T60" s="17">
        <f t="shared" si="18"/>
        <v>0</v>
      </c>
      <c r="U60" s="17">
        <f t="shared" si="19"/>
        <v>0</v>
      </c>
      <c r="V60" s="17">
        <f t="shared" si="20"/>
        <v>0</v>
      </c>
      <c r="W60" s="17">
        <f t="shared" si="21"/>
        <v>0</v>
      </c>
      <c r="X60" s="17">
        <f t="shared" si="22"/>
        <v>0</v>
      </c>
      <c r="Y60" s="17">
        <f t="shared" si="23"/>
        <v>0</v>
      </c>
      <c r="Z60" s="17">
        <f t="shared" si="24"/>
        <v>0</v>
      </c>
      <c r="AA60" s="17">
        <f t="shared" si="25"/>
        <v>0</v>
      </c>
      <c r="AB60" s="17">
        <f t="shared" si="26"/>
        <v>0</v>
      </c>
      <c r="AC60" s="17">
        <f t="shared" si="27"/>
        <v>0</v>
      </c>
      <c r="AD60" s="17">
        <v>0</v>
      </c>
      <c r="AE60" s="17">
        <f t="shared" si="28"/>
        <v>0</v>
      </c>
      <c r="AF60" s="17">
        <f t="shared" si="29"/>
        <v>0</v>
      </c>
      <c r="AG60" s="17">
        <f t="shared" si="30"/>
        <v>0</v>
      </c>
      <c r="AH60" s="17">
        <f t="shared" si="31"/>
        <v>0</v>
      </c>
      <c r="AI60" s="17">
        <f t="shared" si="32"/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f t="shared" si="45"/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f t="shared" si="46"/>
        <v>0</v>
      </c>
      <c r="AZ60" s="17">
        <v>0</v>
      </c>
      <c r="BA60" s="17">
        <v>0</v>
      </c>
      <c r="BB60" s="17">
        <v>0</v>
      </c>
      <c r="BC60" s="17">
        <v>0</v>
      </c>
      <c r="BD60" s="8"/>
      <c r="BE60" s="7"/>
      <c r="BF60" s="8"/>
      <c r="BG60" s="8"/>
    </row>
    <row r="61" spans="1:59" ht="38.25">
      <c r="A61" s="18"/>
      <c r="B61" s="26" t="s">
        <v>213</v>
      </c>
      <c r="C61" s="16" t="s">
        <v>209</v>
      </c>
      <c r="D61" s="17">
        <f t="shared" si="36"/>
        <v>2.2289058922392577</v>
      </c>
      <c r="E61" s="17">
        <f t="shared" si="3"/>
        <v>1.0313512679999999</v>
      </c>
      <c r="F61" s="17">
        <f t="shared" si="4"/>
        <v>0.0035412479999999994</v>
      </c>
      <c r="G61" s="17">
        <f t="shared" si="5"/>
        <v>0.054838368</v>
      </c>
      <c r="H61" s="17">
        <f t="shared" si="6"/>
        <v>0.9686044799999999</v>
      </c>
      <c r="I61" s="17">
        <f t="shared" si="7"/>
        <v>0.004367172</v>
      </c>
      <c r="J61" s="17">
        <f t="shared" si="8"/>
        <v>0.0035412479999999994</v>
      </c>
      <c r="K61" s="17">
        <f t="shared" si="9"/>
        <v>0.0035412479999999994</v>
      </c>
      <c r="L61" s="17">
        <f t="shared" si="10"/>
        <v>0</v>
      </c>
      <c r="M61" s="17">
        <f t="shared" si="11"/>
        <v>0</v>
      </c>
      <c r="N61" s="17">
        <f t="shared" si="12"/>
        <v>0</v>
      </c>
      <c r="O61" s="17">
        <f t="shared" si="13"/>
        <v>0</v>
      </c>
      <c r="P61" s="17">
        <f t="shared" si="14"/>
        <v>0</v>
      </c>
      <c r="Q61" s="17">
        <f t="shared" si="15"/>
        <v>0</v>
      </c>
      <c r="R61" s="17">
        <f t="shared" si="16"/>
        <v>0</v>
      </c>
      <c r="S61" s="17">
        <f t="shared" si="17"/>
        <v>0</v>
      </c>
      <c r="T61" s="17">
        <f t="shared" si="18"/>
        <v>1.023442848</v>
      </c>
      <c r="U61" s="17">
        <f t="shared" si="19"/>
        <v>0</v>
      </c>
      <c r="V61" s="17">
        <f t="shared" si="20"/>
        <v>0.054838368</v>
      </c>
      <c r="W61" s="17">
        <f t="shared" si="21"/>
        <v>0.9686044799999999</v>
      </c>
      <c r="X61" s="17">
        <f t="shared" si="22"/>
        <v>0</v>
      </c>
      <c r="Y61" s="17">
        <f t="shared" si="23"/>
        <v>0.004367172</v>
      </c>
      <c r="Z61" s="17">
        <f t="shared" si="24"/>
        <v>0</v>
      </c>
      <c r="AA61" s="17">
        <f t="shared" si="25"/>
        <v>0</v>
      </c>
      <c r="AB61" s="17">
        <f t="shared" si="26"/>
        <v>0</v>
      </c>
      <c r="AC61" s="17">
        <f t="shared" si="27"/>
        <v>0.004367172</v>
      </c>
      <c r="AD61" s="17">
        <v>1.8574215768660483</v>
      </c>
      <c r="AE61" s="17">
        <f t="shared" si="28"/>
        <v>0.8594593899999999</v>
      </c>
      <c r="AF61" s="17">
        <f t="shared" si="29"/>
        <v>0.00295104</v>
      </c>
      <c r="AG61" s="17">
        <f t="shared" si="30"/>
        <v>0.04569864</v>
      </c>
      <c r="AH61" s="17">
        <f t="shared" si="31"/>
        <v>0.8071704</v>
      </c>
      <c r="AI61" s="17">
        <f t="shared" si="32"/>
        <v>0.00363931</v>
      </c>
      <c r="AJ61" s="17">
        <v>0.00295104</v>
      </c>
      <c r="AK61" s="17">
        <v>0.00295104</v>
      </c>
      <c r="AL61" s="17">
        <v>0</v>
      </c>
      <c r="AM61" s="17">
        <v>0</v>
      </c>
      <c r="AN61" s="17">
        <v>0</v>
      </c>
      <c r="AO61" s="17">
        <f t="shared" si="45"/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0.85286904</v>
      </c>
      <c r="AU61" s="17">
        <v>0</v>
      </c>
      <c r="AV61" s="17">
        <v>0.04569864</v>
      </c>
      <c r="AW61" s="17">
        <v>0.8071704</v>
      </c>
      <c r="AX61" s="17">
        <v>0</v>
      </c>
      <c r="AY61" s="17">
        <f t="shared" si="46"/>
        <v>0.00363931</v>
      </c>
      <c r="AZ61" s="17">
        <v>0</v>
      </c>
      <c r="BA61" s="17">
        <v>0</v>
      </c>
      <c r="BB61" s="17">
        <v>0</v>
      </c>
      <c r="BC61" s="17">
        <v>0.00363931</v>
      </c>
      <c r="BD61" s="8"/>
      <c r="BE61" s="7"/>
      <c r="BF61" s="8"/>
      <c r="BG61" s="8"/>
    </row>
    <row r="62" spans="1:59" ht="13.5">
      <c r="A62" s="18"/>
      <c r="B62" s="25" t="s">
        <v>138</v>
      </c>
      <c r="C62" s="16"/>
      <c r="D62" s="17">
        <f t="shared" si="36"/>
        <v>0</v>
      </c>
      <c r="E62" s="17">
        <f t="shared" si="3"/>
        <v>0</v>
      </c>
      <c r="F62" s="17">
        <f t="shared" si="4"/>
        <v>0</v>
      </c>
      <c r="G62" s="17">
        <f t="shared" si="5"/>
        <v>0</v>
      </c>
      <c r="H62" s="17">
        <f t="shared" si="6"/>
        <v>0</v>
      </c>
      <c r="I62" s="17">
        <f t="shared" si="7"/>
        <v>0</v>
      </c>
      <c r="J62" s="17">
        <f t="shared" si="8"/>
        <v>0</v>
      </c>
      <c r="K62" s="17">
        <f t="shared" si="9"/>
        <v>0</v>
      </c>
      <c r="L62" s="17">
        <f t="shared" si="10"/>
        <v>0</v>
      </c>
      <c r="M62" s="17">
        <f t="shared" si="11"/>
        <v>0</v>
      </c>
      <c r="N62" s="17">
        <f t="shared" si="12"/>
        <v>0</v>
      </c>
      <c r="O62" s="17">
        <f t="shared" si="13"/>
        <v>0</v>
      </c>
      <c r="P62" s="17">
        <f t="shared" si="14"/>
        <v>0</v>
      </c>
      <c r="Q62" s="17">
        <f t="shared" si="15"/>
        <v>0</v>
      </c>
      <c r="R62" s="17">
        <f t="shared" si="16"/>
        <v>0</v>
      </c>
      <c r="S62" s="17">
        <f t="shared" si="17"/>
        <v>0</v>
      </c>
      <c r="T62" s="17">
        <f t="shared" si="18"/>
        <v>0</v>
      </c>
      <c r="U62" s="17">
        <f t="shared" si="19"/>
        <v>0</v>
      </c>
      <c r="V62" s="17">
        <f t="shared" si="20"/>
        <v>0</v>
      </c>
      <c r="W62" s="17">
        <f t="shared" si="21"/>
        <v>0</v>
      </c>
      <c r="X62" s="17">
        <f t="shared" si="22"/>
        <v>0</v>
      </c>
      <c r="Y62" s="17">
        <f t="shared" si="23"/>
        <v>0</v>
      </c>
      <c r="Z62" s="17">
        <f t="shared" si="24"/>
        <v>0</v>
      </c>
      <c r="AA62" s="17">
        <f t="shared" si="25"/>
        <v>0</v>
      </c>
      <c r="AB62" s="17">
        <f t="shared" si="26"/>
        <v>0</v>
      </c>
      <c r="AC62" s="17">
        <f t="shared" si="27"/>
        <v>0</v>
      </c>
      <c r="AD62" s="17">
        <v>0</v>
      </c>
      <c r="AE62" s="17">
        <f t="shared" si="28"/>
        <v>0</v>
      </c>
      <c r="AF62" s="17">
        <f t="shared" si="29"/>
        <v>0</v>
      </c>
      <c r="AG62" s="17">
        <f t="shared" si="30"/>
        <v>0</v>
      </c>
      <c r="AH62" s="17">
        <f t="shared" si="31"/>
        <v>0</v>
      </c>
      <c r="AI62" s="17">
        <f t="shared" si="32"/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f t="shared" si="45"/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f t="shared" si="46"/>
        <v>0</v>
      </c>
      <c r="AZ62" s="17">
        <v>0</v>
      </c>
      <c r="BA62" s="17">
        <v>0</v>
      </c>
      <c r="BB62" s="17">
        <v>0</v>
      </c>
      <c r="BC62" s="17">
        <v>0</v>
      </c>
      <c r="BD62" s="8"/>
      <c r="BE62" s="7"/>
      <c r="BF62" s="8"/>
      <c r="BG62" s="8"/>
    </row>
    <row r="63" spans="1:59" ht="38.25">
      <c r="A63" s="18"/>
      <c r="B63" s="26" t="s">
        <v>214</v>
      </c>
      <c r="C63" s="16" t="s">
        <v>209</v>
      </c>
      <c r="D63" s="17">
        <f t="shared" si="36"/>
        <v>1.9243986683452419</v>
      </c>
      <c r="E63" s="17">
        <f t="shared" si="3"/>
        <v>0.9789725639999999</v>
      </c>
      <c r="F63" s="17">
        <f t="shared" si="4"/>
        <v>0</v>
      </c>
      <c r="G63" s="17">
        <f t="shared" si="5"/>
        <v>0.138384228</v>
      </c>
      <c r="H63" s="17">
        <f t="shared" si="6"/>
        <v>0.8362211639999999</v>
      </c>
      <c r="I63" s="17">
        <f t="shared" si="7"/>
        <v>0.004367172</v>
      </c>
      <c r="J63" s="17">
        <f t="shared" si="8"/>
        <v>0</v>
      </c>
      <c r="K63" s="17">
        <f t="shared" si="9"/>
        <v>0</v>
      </c>
      <c r="L63" s="17">
        <f t="shared" si="10"/>
        <v>0</v>
      </c>
      <c r="M63" s="17">
        <f t="shared" si="11"/>
        <v>0</v>
      </c>
      <c r="N63" s="17">
        <f t="shared" si="12"/>
        <v>0</v>
      </c>
      <c r="O63" s="17">
        <f t="shared" si="13"/>
        <v>0.974605392</v>
      </c>
      <c r="P63" s="17">
        <f t="shared" si="14"/>
        <v>0</v>
      </c>
      <c r="Q63" s="17">
        <f t="shared" si="15"/>
        <v>0.138384228</v>
      </c>
      <c r="R63" s="17">
        <f t="shared" si="16"/>
        <v>0.8362211639999999</v>
      </c>
      <c r="S63" s="17">
        <f t="shared" si="17"/>
        <v>0</v>
      </c>
      <c r="T63" s="17">
        <f t="shared" si="18"/>
        <v>0</v>
      </c>
      <c r="U63" s="17">
        <f t="shared" si="19"/>
        <v>0</v>
      </c>
      <c r="V63" s="17">
        <f t="shared" si="20"/>
        <v>0</v>
      </c>
      <c r="W63" s="17">
        <f t="shared" si="21"/>
        <v>0</v>
      </c>
      <c r="X63" s="17">
        <f t="shared" si="22"/>
        <v>0</v>
      </c>
      <c r="Y63" s="17">
        <f t="shared" si="23"/>
        <v>0.004367172</v>
      </c>
      <c r="Z63" s="17">
        <f t="shared" si="24"/>
        <v>0</v>
      </c>
      <c r="AA63" s="17">
        <f t="shared" si="25"/>
        <v>0</v>
      </c>
      <c r="AB63" s="17">
        <f t="shared" si="26"/>
        <v>0</v>
      </c>
      <c r="AC63" s="17">
        <f t="shared" si="27"/>
        <v>0.004367172</v>
      </c>
      <c r="AD63" s="17">
        <v>1.6036655569543683</v>
      </c>
      <c r="AE63" s="17">
        <f t="shared" si="28"/>
        <v>0.81581047</v>
      </c>
      <c r="AF63" s="17">
        <f t="shared" si="29"/>
        <v>0</v>
      </c>
      <c r="AG63" s="17">
        <f t="shared" si="30"/>
        <v>0.11532019</v>
      </c>
      <c r="AH63" s="17">
        <f t="shared" si="31"/>
        <v>0.69685097</v>
      </c>
      <c r="AI63" s="17">
        <f t="shared" si="32"/>
        <v>0.00363931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f t="shared" si="45"/>
        <v>0.81217116</v>
      </c>
      <c r="AP63" s="17">
        <v>0</v>
      </c>
      <c r="AQ63" s="17">
        <v>0.11532019</v>
      </c>
      <c r="AR63" s="17">
        <v>0.69685097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f t="shared" si="46"/>
        <v>0.00363931</v>
      </c>
      <c r="AZ63" s="17">
        <v>0</v>
      </c>
      <c r="BA63" s="17">
        <v>0</v>
      </c>
      <c r="BB63" s="17">
        <v>0</v>
      </c>
      <c r="BC63" s="17">
        <v>0.00363931</v>
      </c>
      <c r="BD63" s="8"/>
      <c r="BE63" s="7"/>
      <c r="BF63" s="8"/>
      <c r="BG63" s="8"/>
    </row>
    <row r="64" spans="1:59" ht="13.5">
      <c r="A64" s="18"/>
      <c r="B64" s="25" t="s">
        <v>149</v>
      </c>
      <c r="C64" s="16"/>
      <c r="D64" s="17">
        <f t="shared" si="36"/>
        <v>0</v>
      </c>
      <c r="E64" s="17">
        <f t="shared" si="3"/>
        <v>0</v>
      </c>
      <c r="F64" s="17">
        <f t="shared" si="4"/>
        <v>0</v>
      </c>
      <c r="G64" s="17">
        <f t="shared" si="5"/>
        <v>0</v>
      </c>
      <c r="H64" s="17">
        <f t="shared" si="6"/>
        <v>0</v>
      </c>
      <c r="I64" s="17">
        <f t="shared" si="7"/>
        <v>0</v>
      </c>
      <c r="J64" s="17">
        <f t="shared" si="8"/>
        <v>0</v>
      </c>
      <c r="K64" s="17">
        <f t="shared" si="9"/>
        <v>0</v>
      </c>
      <c r="L64" s="17">
        <f t="shared" si="10"/>
        <v>0</v>
      </c>
      <c r="M64" s="17">
        <f t="shared" si="11"/>
        <v>0</v>
      </c>
      <c r="N64" s="17">
        <f t="shared" si="12"/>
        <v>0</v>
      </c>
      <c r="O64" s="17">
        <f t="shared" si="13"/>
        <v>0</v>
      </c>
      <c r="P64" s="17">
        <f t="shared" si="14"/>
        <v>0</v>
      </c>
      <c r="Q64" s="17">
        <f t="shared" si="15"/>
        <v>0</v>
      </c>
      <c r="R64" s="17">
        <f t="shared" si="16"/>
        <v>0</v>
      </c>
      <c r="S64" s="17">
        <f t="shared" si="17"/>
        <v>0</v>
      </c>
      <c r="T64" s="17">
        <f t="shared" si="18"/>
        <v>0</v>
      </c>
      <c r="U64" s="17">
        <f t="shared" si="19"/>
        <v>0</v>
      </c>
      <c r="V64" s="17">
        <f t="shared" si="20"/>
        <v>0</v>
      </c>
      <c r="W64" s="17">
        <f t="shared" si="21"/>
        <v>0</v>
      </c>
      <c r="X64" s="17">
        <f t="shared" si="22"/>
        <v>0</v>
      </c>
      <c r="Y64" s="17">
        <f t="shared" si="23"/>
        <v>0</v>
      </c>
      <c r="Z64" s="17">
        <f t="shared" si="24"/>
        <v>0</v>
      </c>
      <c r="AA64" s="17">
        <f t="shared" si="25"/>
        <v>0</v>
      </c>
      <c r="AB64" s="17">
        <f t="shared" si="26"/>
        <v>0</v>
      </c>
      <c r="AC64" s="17">
        <f t="shared" si="27"/>
        <v>0</v>
      </c>
      <c r="AD64" s="17">
        <v>0</v>
      </c>
      <c r="AE64" s="17">
        <f t="shared" si="28"/>
        <v>0</v>
      </c>
      <c r="AF64" s="17">
        <f t="shared" si="29"/>
        <v>0</v>
      </c>
      <c r="AG64" s="17">
        <f t="shared" si="30"/>
        <v>0</v>
      </c>
      <c r="AH64" s="17">
        <f t="shared" si="31"/>
        <v>0</v>
      </c>
      <c r="AI64" s="17">
        <f t="shared" si="32"/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f t="shared" si="45"/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f t="shared" si="46"/>
        <v>0</v>
      </c>
      <c r="AZ64" s="17">
        <v>0</v>
      </c>
      <c r="BA64" s="17">
        <v>0</v>
      </c>
      <c r="BB64" s="17">
        <v>0</v>
      </c>
      <c r="BC64" s="17">
        <v>0</v>
      </c>
      <c r="BD64" s="8"/>
      <c r="BE64" s="7"/>
      <c r="BF64" s="8"/>
      <c r="BG64" s="8"/>
    </row>
    <row r="65" spans="1:59" s="23" customFormat="1" ht="38.25">
      <c r="A65" s="18"/>
      <c r="B65" s="26" t="s">
        <v>215</v>
      </c>
      <c r="C65" s="16" t="s">
        <v>209</v>
      </c>
      <c r="D65" s="17">
        <f t="shared" si="36"/>
        <v>2.0440585065100803</v>
      </c>
      <c r="E65" s="17">
        <f t="shared" si="3"/>
        <v>2.980143984</v>
      </c>
      <c r="F65" s="17">
        <f t="shared" si="4"/>
        <v>0.0035412479999999994</v>
      </c>
      <c r="G65" s="17">
        <f t="shared" si="5"/>
        <v>0.06448176</v>
      </c>
      <c r="H65" s="17">
        <f t="shared" si="6"/>
        <v>2.912120976</v>
      </c>
      <c r="I65" s="17">
        <f t="shared" si="7"/>
        <v>0</v>
      </c>
      <c r="J65" s="17">
        <f t="shared" si="8"/>
        <v>0.0035412479999999994</v>
      </c>
      <c r="K65" s="17">
        <f t="shared" si="9"/>
        <v>0.0035412479999999994</v>
      </c>
      <c r="L65" s="17">
        <f t="shared" si="10"/>
        <v>0</v>
      </c>
      <c r="M65" s="17">
        <f t="shared" si="11"/>
        <v>0</v>
      </c>
      <c r="N65" s="17">
        <f t="shared" si="12"/>
        <v>0</v>
      </c>
      <c r="O65" s="17">
        <f t="shared" si="13"/>
        <v>0</v>
      </c>
      <c r="P65" s="17">
        <f t="shared" si="14"/>
        <v>0</v>
      </c>
      <c r="Q65" s="17">
        <f t="shared" si="15"/>
        <v>0</v>
      </c>
      <c r="R65" s="17">
        <f t="shared" si="16"/>
        <v>0</v>
      </c>
      <c r="S65" s="17">
        <f t="shared" si="17"/>
        <v>0</v>
      </c>
      <c r="T65" s="17">
        <f t="shared" si="18"/>
        <v>0</v>
      </c>
      <c r="U65" s="17">
        <f t="shared" si="19"/>
        <v>0</v>
      </c>
      <c r="V65" s="17">
        <f t="shared" si="20"/>
        <v>0</v>
      </c>
      <c r="W65" s="17">
        <f t="shared" si="21"/>
        <v>0</v>
      </c>
      <c r="X65" s="17">
        <f t="shared" si="22"/>
        <v>0</v>
      </c>
      <c r="Y65" s="17">
        <f t="shared" si="23"/>
        <v>2.976602736</v>
      </c>
      <c r="Z65" s="17">
        <f t="shared" si="24"/>
        <v>0</v>
      </c>
      <c r="AA65" s="17">
        <f t="shared" si="25"/>
        <v>0.06448176</v>
      </c>
      <c r="AB65" s="17">
        <f t="shared" si="26"/>
        <v>2.912120976</v>
      </c>
      <c r="AC65" s="17">
        <f t="shared" si="27"/>
        <v>0</v>
      </c>
      <c r="AD65" s="21">
        <v>1.7033820887584001</v>
      </c>
      <c r="AE65" s="17">
        <f t="shared" si="28"/>
        <v>2.48345332</v>
      </c>
      <c r="AF65" s="17">
        <f t="shared" si="29"/>
        <v>0.00295104</v>
      </c>
      <c r="AG65" s="17">
        <f t="shared" si="30"/>
        <v>0.0537348</v>
      </c>
      <c r="AH65" s="17">
        <f t="shared" si="31"/>
        <v>2.42676748</v>
      </c>
      <c r="AI65" s="17">
        <f t="shared" si="32"/>
        <v>0</v>
      </c>
      <c r="AJ65" s="17">
        <v>0.00295104</v>
      </c>
      <c r="AK65" s="21">
        <v>0.00295104</v>
      </c>
      <c r="AL65" s="21">
        <v>0</v>
      </c>
      <c r="AM65" s="21">
        <v>0</v>
      </c>
      <c r="AN65" s="21">
        <v>0</v>
      </c>
      <c r="AO65" s="17">
        <f t="shared" si="45"/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17">
        <f t="shared" si="46"/>
        <v>2.48050228</v>
      </c>
      <c r="AZ65" s="21">
        <v>0</v>
      </c>
      <c r="BA65" s="17">
        <v>0.0537348</v>
      </c>
      <c r="BB65" s="17">
        <v>2.42676748</v>
      </c>
      <c r="BC65" s="21">
        <v>0</v>
      </c>
      <c r="BD65" s="22"/>
      <c r="BE65" s="7"/>
      <c r="BF65" s="22"/>
      <c r="BG65" s="22"/>
    </row>
    <row r="66" spans="1:59" ht="13.5">
      <c r="A66" s="18"/>
      <c r="B66" s="25" t="s">
        <v>196</v>
      </c>
      <c r="C66" s="16"/>
      <c r="D66" s="17">
        <f t="shared" si="36"/>
        <v>0</v>
      </c>
      <c r="E66" s="17">
        <f t="shared" si="3"/>
        <v>0</v>
      </c>
      <c r="F66" s="17">
        <f t="shared" si="4"/>
        <v>0</v>
      </c>
      <c r="G66" s="17">
        <f t="shared" si="5"/>
        <v>0</v>
      </c>
      <c r="H66" s="17">
        <f t="shared" si="6"/>
        <v>0</v>
      </c>
      <c r="I66" s="17">
        <f t="shared" si="7"/>
        <v>0</v>
      </c>
      <c r="J66" s="17">
        <f t="shared" si="8"/>
        <v>0</v>
      </c>
      <c r="K66" s="17">
        <f t="shared" si="9"/>
        <v>0</v>
      </c>
      <c r="L66" s="17">
        <f t="shared" si="10"/>
        <v>0</v>
      </c>
      <c r="M66" s="17">
        <f t="shared" si="11"/>
        <v>0</v>
      </c>
      <c r="N66" s="17">
        <f t="shared" si="12"/>
        <v>0</v>
      </c>
      <c r="O66" s="17">
        <f t="shared" si="13"/>
        <v>0</v>
      </c>
      <c r="P66" s="17">
        <f t="shared" si="14"/>
        <v>0</v>
      </c>
      <c r="Q66" s="17">
        <f t="shared" si="15"/>
        <v>0</v>
      </c>
      <c r="R66" s="17">
        <f t="shared" si="16"/>
        <v>0</v>
      </c>
      <c r="S66" s="17">
        <f t="shared" si="17"/>
        <v>0</v>
      </c>
      <c r="T66" s="17">
        <f t="shared" si="18"/>
        <v>0</v>
      </c>
      <c r="U66" s="17">
        <f t="shared" si="19"/>
        <v>0</v>
      </c>
      <c r="V66" s="17">
        <f t="shared" si="20"/>
        <v>0</v>
      </c>
      <c r="W66" s="17">
        <f t="shared" si="21"/>
        <v>0</v>
      </c>
      <c r="X66" s="17">
        <f t="shared" si="22"/>
        <v>0</v>
      </c>
      <c r="Y66" s="17">
        <f t="shared" si="23"/>
        <v>0</v>
      </c>
      <c r="Z66" s="17">
        <f t="shared" si="24"/>
        <v>0</v>
      </c>
      <c r="AA66" s="17">
        <f t="shared" si="25"/>
        <v>0</v>
      </c>
      <c r="AB66" s="17">
        <f t="shared" si="26"/>
        <v>0</v>
      </c>
      <c r="AC66" s="17">
        <f t="shared" si="27"/>
        <v>0</v>
      </c>
      <c r="AD66" s="17">
        <v>0</v>
      </c>
      <c r="AE66" s="17">
        <f t="shared" si="28"/>
        <v>0</v>
      </c>
      <c r="AF66" s="17">
        <f t="shared" si="29"/>
        <v>0</v>
      </c>
      <c r="AG66" s="17">
        <f t="shared" si="30"/>
        <v>0</v>
      </c>
      <c r="AH66" s="17">
        <f t="shared" si="31"/>
        <v>0</v>
      </c>
      <c r="AI66" s="17">
        <f t="shared" si="32"/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f t="shared" si="45"/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f t="shared" si="46"/>
        <v>0</v>
      </c>
      <c r="AZ66" s="17">
        <v>0</v>
      </c>
      <c r="BA66" s="17">
        <v>0</v>
      </c>
      <c r="BB66" s="17">
        <v>0</v>
      </c>
      <c r="BC66" s="17">
        <v>0</v>
      </c>
      <c r="BD66" s="8"/>
      <c r="BE66" s="7"/>
      <c r="BF66" s="8"/>
      <c r="BG66" s="8"/>
    </row>
    <row r="67" spans="1:59" ht="38.25">
      <c r="A67" s="18"/>
      <c r="B67" s="26" t="s">
        <v>216</v>
      </c>
      <c r="C67" s="16" t="s">
        <v>209</v>
      </c>
      <c r="D67" s="17">
        <f t="shared" si="36"/>
        <v>2.0440585065100803</v>
      </c>
      <c r="E67" s="17">
        <f t="shared" si="3"/>
        <v>1.1667429599999999</v>
      </c>
      <c r="F67" s="17">
        <f t="shared" si="4"/>
        <v>0</v>
      </c>
      <c r="G67" s="17">
        <f t="shared" si="5"/>
        <v>0.094151352</v>
      </c>
      <c r="H67" s="17">
        <f t="shared" si="6"/>
        <v>1.068224484</v>
      </c>
      <c r="I67" s="17">
        <f t="shared" si="7"/>
        <v>0.004367124</v>
      </c>
      <c r="J67" s="17">
        <f t="shared" si="8"/>
        <v>0</v>
      </c>
      <c r="K67" s="17">
        <f t="shared" si="9"/>
        <v>0</v>
      </c>
      <c r="L67" s="17">
        <f t="shared" si="10"/>
        <v>0</v>
      </c>
      <c r="M67" s="17">
        <f t="shared" si="11"/>
        <v>0</v>
      </c>
      <c r="N67" s="17">
        <f t="shared" si="12"/>
        <v>0</v>
      </c>
      <c r="O67" s="17">
        <f t="shared" si="13"/>
        <v>0</v>
      </c>
      <c r="P67" s="17">
        <f t="shared" si="14"/>
        <v>0</v>
      </c>
      <c r="Q67" s="17">
        <f t="shared" si="15"/>
        <v>0</v>
      </c>
      <c r="R67" s="17">
        <f t="shared" si="16"/>
        <v>0</v>
      </c>
      <c r="S67" s="17">
        <f t="shared" si="17"/>
        <v>0</v>
      </c>
      <c r="T67" s="17">
        <f t="shared" si="18"/>
        <v>1.162375836</v>
      </c>
      <c r="U67" s="17">
        <f t="shared" si="19"/>
        <v>0</v>
      </c>
      <c r="V67" s="17">
        <f t="shared" si="20"/>
        <v>0.094151352</v>
      </c>
      <c r="W67" s="17">
        <f t="shared" si="21"/>
        <v>1.068224484</v>
      </c>
      <c r="X67" s="17">
        <f t="shared" si="22"/>
        <v>0</v>
      </c>
      <c r="Y67" s="17">
        <f t="shared" si="23"/>
        <v>0.004367124</v>
      </c>
      <c r="Z67" s="17">
        <f t="shared" si="24"/>
        <v>0</v>
      </c>
      <c r="AA67" s="17">
        <f t="shared" si="25"/>
        <v>0</v>
      </c>
      <c r="AB67" s="17">
        <f t="shared" si="26"/>
        <v>0</v>
      </c>
      <c r="AC67" s="17">
        <f t="shared" si="27"/>
        <v>0.004367124</v>
      </c>
      <c r="AD67" s="17">
        <v>1.7033820887584001</v>
      </c>
      <c r="AE67" s="17">
        <f t="shared" si="28"/>
        <v>0.9722858</v>
      </c>
      <c r="AF67" s="17">
        <f t="shared" si="29"/>
        <v>0</v>
      </c>
      <c r="AG67" s="17">
        <f t="shared" si="30"/>
        <v>0.07845946</v>
      </c>
      <c r="AH67" s="17">
        <f t="shared" si="31"/>
        <v>0.89018707</v>
      </c>
      <c r="AI67" s="17">
        <f t="shared" si="32"/>
        <v>0.00363927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f t="shared" si="45"/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0.96864653</v>
      </c>
      <c r="AU67" s="17">
        <v>0</v>
      </c>
      <c r="AV67" s="17">
        <v>0.07845946</v>
      </c>
      <c r="AW67" s="17">
        <v>0.89018707</v>
      </c>
      <c r="AX67" s="17">
        <v>0</v>
      </c>
      <c r="AY67" s="17">
        <f t="shared" si="46"/>
        <v>0.00363927</v>
      </c>
      <c r="AZ67" s="17">
        <v>0</v>
      </c>
      <c r="BA67" s="17">
        <v>0</v>
      </c>
      <c r="BB67" s="17">
        <v>0</v>
      </c>
      <c r="BC67" s="17">
        <v>0.00363927</v>
      </c>
      <c r="BD67" s="8"/>
      <c r="BE67" s="7"/>
      <c r="BF67" s="8"/>
      <c r="BG67" s="8"/>
    </row>
    <row r="68" spans="1:59" ht="13.5">
      <c r="A68" s="18"/>
      <c r="B68" s="25" t="s">
        <v>139</v>
      </c>
      <c r="C68" s="16"/>
      <c r="D68" s="17">
        <f t="shared" si="36"/>
        <v>0</v>
      </c>
      <c r="E68" s="17">
        <f t="shared" si="3"/>
        <v>0</v>
      </c>
      <c r="F68" s="17">
        <f t="shared" si="4"/>
        <v>0</v>
      </c>
      <c r="G68" s="17">
        <f t="shared" si="5"/>
        <v>0</v>
      </c>
      <c r="H68" s="17">
        <f t="shared" si="6"/>
        <v>0</v>
      </c>
      <c r="I68" s="17">
        <f t="shared" si="7"/>
        <v>0</v>
      </c>
      <c r="J68" s="17">
        <f t="shared" si="8"/>
        <v>0</v>
      </c>
      <c r="K68" s="17">
        <f t="shared" si="9"/>
        <v>0</v>
      </c>
      <c r="L68" s="17">
        <f t="shared" si="10"/>
        <v>0</v>
      </c>
      <c r="M68" s="17">
        <f t="shared" si="11"/>
        <v>0</v>
      </c>
      <c r="N68" s="17">
        <f t="shared" si="12"/>
        <v>0</v>
      </c>
      <c r="O68" s="17">
        <f t="shared" si="13"/>
        <v>0</v>
      </c>
      <c r="P68" s="17">
        <f t="shared" si="14"/>
        <v>0</v>
      </c>
      <c r="Q68" s="17">
        <f t="shared" si="15"/>
        <v>0</v>
      </c>
      <c r="R68" s="17">
        <f t="shared" si="16"/>
        <v>0</v>
      </c>
      <c r="S68" s="17">
        <f t="shared" si="17"/>
        <v>0</v>
      </c>
      <c r="T68" s="17">
        <f t="shared" si="18"/>
        <v>0</v>
      </c>
      <c r="U68" s="17">
        <f t="shared" si="19"/>
        <v>0</v>
      </c>
      <c r="V68" s="17">
        <f t="shared" si="20"/>
        <v>0</v>
      </c>
      <c r="W68" s="17">
        <f t="shared" si="21"/>
        <v>0</v>
      </c>
      <c r="X68" s="17">
        <f t="shared" si="22"/>
        <v>0</v>
      </c>
      <c r="Y68" s="17">
        <f t="shared" si="23"/>
        <v>0</v>
      </c>
      <c r="Z68" s="17">
        <f t="shared" si="24"/>
        <v>0</v>
      </c>
      <c r="AA68" s="17">
        <f t="shared" si="25"/>
        <v>0</v>
      </c>
      <c r="AB68" s="17">
        <f t="shared" si="26"/>
        <v>0</v>
      </c>
      <c r="AC68" s="17">
        <f t="shared" si="27"/>
        <v>0</v>
      </c>
      <c r="AD68" s="17">
        <v>0</v>
      </c>
      <c r="AE68" s="17">
        <f t="shared" si="28"/>
        <v>0</v>
      </c>
      <c r="AF68" s="17">
        <f t="shared" si="29"/>
        <v>0</v>
      </c>
      <c r="AG68" s="17">
        <f t="shared" si="30"/>
        <v>0</v>
      </c>
      <c r="AH68" s="17">
        <f t="shared" si="31"/>
        <v>0</v>
      </c>
      <c r="AI68" s="17">
        <f t="shared" si="32"/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f t="shared" si="45"/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f t="shared" si="46"/>
        <v>0</v>
      </c>
      <c r="AZ68" s="17">
        <v>0</v>
      </c>
      <c r="BA68" s="17">
        <v>0</v>
      </c>
      <c r="BB68" s="17">
        <v>0</v>
      </c>
      <c r="BC68" s="17">
        <v>0</v>
      </c>
      <c r="BD68" s="8"/>
      <c r="BE68" s="7"/>
      <c r="BF68" s="8"/>
      <c r="BG68" s="8"/>
    </row>
    <row r="69" spans="1:59" ht="38.25">
      <c r="A69" s="18"/>
      <c r="B69" s="26" t="s">
        <v>217</v>
      </c>
      <c r="C69" s="16" t="s">
        <v>209</v>
      </c>
      <c r="D69" s="17">
        <f t="shared" si="36"/>
        <v>2.2289058922392577</v>
      </c>
      <c r="E69" s="17">
        <f t="shared" si="3"/>
        <v>2.6123405280000003</v>
      </c>
      <c r="F69" s="17">
        <f t="shared" si="4"/>
        <v>0.0035412479999999994</v>
      </c>
      <c r="G69" s="17">
        <f t="shared" si="5"/>
        <v>0.275981832</v>
      </c>
      <c r="H69" s="17">
        <f t="shared" si="6"/>
        <v>2.328450276</v>
      </c>
      <c r="I69" s="17">
        <f t="shared" si="7"/>
        <v>0.004367172</v>
      </c>
      <c r="J69" s="17">
        <f t="shared" si="8"/>
        <v>0</v>
      </c>
      <c r="K69" s="17">
        <f t="shared" si="9"/>
        <v>0</v>
      </c>
      <c r="L69" s="17">
        <f t="shared" si="10"/>
        <v>0</v>
      </c>
      <c r="M69" s="17">
        <f t="shared" si="11"/>
        <v>0</v>
      </c>
      <c r="N69" s="17">
        <f t="shared" si="12"/>
        <v>0</v>
      </c>
      <c r="O69" s="17">
        <f t="shared" si="13"/>
        <v>0</v>
      </c>
      <c r="P69" s="17">
        <f t="shared" si="14"/>
        <v>0</v>
      </c>
      <c r="Q69" s="17">
        <f t="shared" si="15"/>
        <v>0</v>
      </c>
      <c r="R69" s="17">
        <f t="shared" si="16"/>
        <v>0</v>
      </c>
      <c r="S69" s="17">
        <f t="shared" si="17"/>
        <v>0</v>
      </c>
      <c r="T69" s="17">
        <f t="shared" si="18"/>
        <v>2.6044321079999997</v>
      </c>
      <c r="U69" s="17">
        <f t="shared" si="19"/>
        <v>0</v>
      </c>
      <c r="V69" s="17">
        <f t="shared" si="20"/>
        <v>0.275981832</v>
      </c>
      <c r="W69" s="17">
        <f t="shared" si="21"/>
        <v>2.328450276</v>
      </c>
      <c r="X69" s="17">
        <f t="shared" si="22"/>
        <v>0</v>
      </c>
      <c r="Y69" s="17">
        <f t="shared" si="23"/>
        <v>0.00790842</v>
      </c>
      <c r="Z69" s="17">
        <f t="shared" si="24"/>
        <v>0.0035412479999999994</v>
      </c>
      <c r="AA69" s="17">
        <f t="shared" si="25"/>
        <v>0</v>
      </c>
      <c r="AB69" s="17">
        <f t="shared" si="26"/>
        <v>0</v>
      </c>
      <c r="AC69" s="17">
        <f t="shared" si="27"/>
        <v>0.004367172</v>
      </c>
      <c r="AD69" s="17">
        <v>1.8574215768660483</v>
      </c>
      <c r="AE69" s="17">
        <f t="shared" si="28"/>
        <v>2.17695044</v>
      </c>
      <c r="AF69" s="17">
        <f t="shared" si="29"/>
        <v>0.00295104</v>
      </c>
      <c r="AG69" s="17">
        <f t="shared" si="30"/>
        <v>0.22998486</v>
      </c>
      <c r="AH69" s="17">
        <f t="shared" si="31"/>
        <v>1.94037523</v>
      </c>
      <c r="AI69" s="17">
        <f t="shared" si="32"/>
        <v>0.00363931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f t="shared" si="45"/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2.17036009</v>
      </c>
      <c r="AU69" s="17">
        <v>0</v>
      </c>
      <c r="AV69" s="17">
        <v>0.22998486</v>
      </c>
      <c r="AW69" s="17">
        <v>1.94037523</v>
      </c>
      <c r="AX69" s="17">
        <v>0</v>
      </c>
      <c r="AY69" s="17">
        <f t="shared" si="46"/>
        <v>0.00659035</v>
      </c>
      <c r="AZ69" s="17">
        <v>0.00295104</v>
      </c>
      <c r="BA69" s="17">
        <v>0</v>
      </c>
      <c r="BB69" s="17">
        <v>0</v>
      </c>
      <c r="BC69" s="17">
        <v>0.00363931</v>
      </c>
      <c r="BD69" s="8"/>
      <c r="BE69" s="7"/>
      <c r="BF69" s="8"/>
      <c r="BG69" s="8"/>
    </row>
    <row r="70" spans="1:59" ht="38.25">
      <c r="A70" s="18"/>
      <c r="B70" s="26" t="s">
        <v>218</v>
      </c>
      <c r="C70" s="16" t="s">
        <v>209</v>
      </c>
      <c r="D70" s="17">
        <f t="shared" si="36"/>
        <v>0.6495198808232449</v>
      </c>
      <c r="E70" s="17">
        <f t="shared" si="3"/>
        <v>0.7578326279999998</v>
      </c>
      <c r="F70" s="17">
        <f t="shared" si="4"/>
        <v>0.0035412479999999994</v>
      </c>
      <c r="G70" s="17">
        <f t="shared" si="5"/>
        <v>0.031443672</v>
      </c>
      <c r="H70" s="17">
        <f t="shared" si="6"/>
        <v>0.718480536</v>
      </c>
      <c r="I70" s="17">
        <f t="shared" si="7"/>
        <v>0.004367172</v>
      </c>
      <c r="J70" s="17">
        <f t="shared" si="8"/>
        <v>0</v>
      </c>
      <c r="K70" s="17">
        <f t="shared" si="9"/>
        <v>0</v>
      </c>
      <c r="L70" s="17">
        <f t="shared" si="10"/>
        <v>0</v>
      </c>
      <c r="M70" s="17">
        <f t="shared" si="11"/>
        <v>0</v>
      </c>
      <c r="N70" s="17">
        <f t="shared" si="12"/>
        <v>0</v>
      </c>
      <c r="O70" s="17">
        <f t="shared" si="13"/>
        <v>0.7499242079999999</v>
      </c>
      <c r="P70" s="17">
        <f t="shared" si="14"/>
        <v>0</v>
      </c>
      <c r="Q70" s="17">
        <f t="shared" si="15"/>
        <v>0.031443672</v>
      </c>
      <c r="R70" s="17">
        <f t="shared" si="16"/>
        <v>0.718480536</v>
      </c>
      <c r="S70" s="17">
        <f t="shared" si="17"/>
        <v>0</v>
      </c>
      <c r="T70" s="17">
        <f t="shared" si="18"/>
        <v>0</v>
      </c>
      <c r="U70" s="17">
        <f t="shared" si="19"/>
        <v>0</v>
      </c>
      <c r="V70" s="17">
        <f t="shared" si="20"/>
        <v>0</v>
      </c>
      <c r="W70" s="17">
        <f t="shared" si="21"/>
        <v>0</v>
      </c>
      <c r="X70" s="17">
        <f t="shared" si="22"/>
        <v>0</v>
      </c>
      <c r="Y70" s="17">
        <f t="shared" si="23"/>
        <v>0.00790842</v>
      </c>
      <c r="Z70" s="17">
        <f t="shared" si="24"/>
        <v>0.0035412479999999994</v>
      </c>
      <c r="AA70" s="17">
        <f t="shared" si="25"/>
        <v>0</v>
      </c>
      <c r="AB70" s="17">
        <f t="shared" si="26"/>
        <v>0</v>
      </c>
      <c r="AC70" s="17">
        <f t="shared" si="27"/>
        <v>0.004367172</v>
      </c>
      <c r="AD70" s="17">
        <v>0.5412665673527041</v>
      </c>
      <c r="AE70" s="17">
        <f t="shared" si="28"/>
        <v>0.6315271899999999</v>
      </c>
      <c r="AF70" s="17">
        <f t="shared" si="29"/>
        <v>0.00295104</v>
      </c>
      <c r="AG70" s="17">
        <f t="shared" si="30"/>
        <v>0.02620306</v>
      </c>
      <c r="AH70" s="17">
        <f t="shared" si="31"/>
        <v>0.59873378</v>
      </c>
      <c r="AI70" s="17">
        <f t="shared" si="32"/>
        <v>0.00363931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f t="shared" si="45"/>
        <v>0.6249368399999999</v>
      </c>
      <c r="AP70" s="17">
        <v>0</v>
      </c>
      <c r="AQ70" s="17">
        <f>0.02620306</f>
        <v>0.02620306</v>
      </c>
      <c r="AR70" s="17">
        <v>0.59873378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f t="shared" si="46"/>
        <v>0.00659035</v>
      </c>
      <c r="AZ70" s="17">
        <v>0.00295104</v>
      </c>
      <c r="BA70" s="17">
        <v>0</v>
      </c>
      <c r="BB70" s="17">
        <v>0</v>
      </c>
      <c r="BC70" s="17">
        <v>0.00363931</v>
      </c>
      <c r="BD70" s="8"/>
      <c r="BE70" s="7"/>
      <c r="BF70" s="8"/>
      <c r="BG70" s="8"/>
    </row>
    <row r="71" spans="1:59" ht="13.5">
      <c r="A71" s="18"/>
      <c r="B71" s="25" t="s">
        <v>197</v>
      </c>
      <c r="C71" s="16"/>
      <c r="D71" s="17">
        <f t="shared" si="36"/>
        <v>0</v>
      </c>
      <c r="E71" s="17">
        <f t="shared" si="3"/>
        <v>0</v>
      </c>
      <c r="F71" s="17">
        <f t="shared" si="4"/>
        <v>0</v>
      </c>
      <c r="G71" s="17">
        <f t="shared" si="5"/>
        <v>0</v>
      </c>
      <c r="H71" s="17">
        <f t="shared" si="6"/>
        <v>0</v>
      </c>
      <c r="I71" s="17">
        <f t="shared" si="7"/>
        <v>0</v>
      </c>
      <c r="J71" s="17">
        <f t="shared" si="8"/>
        <v>0</v>
      </c>
      <c r="K71" s="17">
        <f t="shared" si="9"/>
        <v>0</v>
      </c>
      <c r="L71" s="17">
        <f t="shared" si="10"/>
        <v>0</v>
      </c>
      <c r="M71" s="17">
        <f t="shared" si="11"/>
        <v>0</v>
      </c>
      <c r="N71" s="17">
        <f t="shared" si="12"/>
        <v>0</v>
      </c>
      <c r="O71" s="17">
        <f t="shared" si="13"/>
        <v>0</v>
      </c>
      <c r="P71" s="17">
        <f t="shared" si="14"/>
        <v>0</v>
      </c>
      <c r="Q71" s="17">
        <f t="shared" si="15"/>
        <v>0</v>
      </c>
      <c r="R71" s="17">
        <f t="shared" si="16"/>
        <v>0</v>
      </c>
      <c r="S71" s="17">
        <f t="shared" si="17"/>
        <v>0</v>
      </c>
      <c r="T71" s="17">
        <f t="shared" si="18"/>
        <v>0</v>
      </c>
      <c r="U71" s="17">
        <f t="shared" si="19"/>
        <v>0</v>
      </c>
      <c r="V71" s="17">
        <f t="shared" si="20"/>
        <v>0</v>
      </c>
      <c r="W71" s="17">
        <f t="shared" si="21"/>
        <v>0</v>
      </c>
      <c r="X71" s="17">
        <f t="shared" si="22"/>
        <v>0</v>
      </c>
      <c r="Y71" s="17">
        <f t="shared" si="23"/>
        <v>0</v>
      </c>
      <c r="Z71" s="17">
        <f t="shared" si="24"/>
        <v>0</v>
      </c>
      <c r="AA71" s="17">
        <f t="shared" si="25"/>
        <v>0</v>
      </c>
      <c r="AB71" s="17">
        <f t="shared" si="26"/>
        <v>0</v>
      </c>
      <c r="AC71" s="17">
        <f t="shared" si="27"/>
        <v>0</v>
      </c>
      <c r="AD71" s="17">
        <v>0</v>
      </c>
      <c r="AE71" s="17">
        <f t="shared" si="28"/>
        <v>0</v>
      </c>
      <c r="AF71" s="17">
        <f t="shared" si="29"/>
        <v>0</v>
      </c>
      <c r="AG71" s="17">
        <f t="shared" si="30"/>
        <v>0</v>
      </c>
      <c r="AH71" s="17">
        <f t="shared" si="31"/>
        <v>0</v>
      </c>
      <c r="AI71" s="17">
        <f t="shared" si="32"/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f t="shared" si="45"/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f t="shared" si="46"/>
        <v>0</v>
      </c>
      <c r="AZ71" s="17">
        <v>0</v>
      </c>
      <c r="BA71" s="17">
        <v>0</v>
      </c>
      <c r="BB71" s="17">
        <v>0</v>
      </c>
      <c r="BC71" s="17">
        <v>0</v>
      </c>
      <c r="BD71" s="8"/>
      <c r="BE71" s="7"/>
      <c r="BF71" s="8"/>
      <c r="BG71" s="8"/>
    </row>
    <row r="72" spans="1:59" ht="38.25">
      <c r="A72" s="18"/>
      <c r="B72" s="26" t="s">
        <v>219</v>
      </c>
      <c r="C72" s="16" t="s">
        <v>209</v>
      </c>
      <c r="D72" s="17">
        <f t="shared" si="36"/>
        <v>2.297316585877402</v>
      </c>
      <c r="E72" s="17">
        <f t="shared" si="3"/>
        <v>2.3738448839999995</v>
      </c>
      <c r="F72" s="17">
        <f t="shared" si="4"/>
        <v>0.0035412479999999994</v>
      </c>
      <c r="G72" s="17">
        <f t="shared" si="5"/>
        <v>0.071914272</v>
      </c>
      <c r="H72" s="17">
        <f t="shared" si="6"/>
        <v>2.2983893639999997</v>
      </c>
      <c r="I72" s="17">
        <f t="shared" si="7"/>
        <v>0</v>
      </c>
      <c r="J72" s="17">
        <f t="shared" si="8"/>
        <v>0.0035412479999999994</v>
      </c>
      <c r="K72" s="17">
        <f t="shared" si="9"/>
        <v>0.0035412479999999994</v>
      </c>
      <c r="L72" s="17">
        <f t="shared" si="10"/>
        <v>0</v>
      </c>
      <c r="M72" s="17">
        <f t="shared" si="11"/>
        <v>0</v>
      </c>
      <c r="N72" s="17">
        <f t="shared" si="12"/>
        <v>0</v>
      </c>
      <c r="O72" s="17">
        <f t="shared" si="13"/>
        <v>0</v>
      </c>
      <c r="P72" s="17">
        <f t="shared" si="14"/>
        <v>0</v>
      </c>
      <c r="Q72" s="17">
        <f t="shared" si="15"/>
        <v>0</v>
      </c>
      <c r="R72" s="17">
        <f t="shared" si="16"/>
        <v>0</v>
      </c>
      <c r="S72" s="17">
        <f t="shared" si="17"/>
        <v>0</v>
      </c>
      <c r="T72" s="17">
        <f t="shared" si="18"/>
        <v>2.3703036359999996</v>
      </c>
      <c r="U72" s="17">
        <f t="shared" si="19"/>
        <v>0</v>
      </c>
      <c r="V72" s="17">
        <f t="shared" si="20"/>
        <v>0.071914272</v>
      </c>
      <c r="W72" s="17">
        <f t="shared" si="21"/>
        <v>2.2983893639999997</v>
      </c>
      <c r="X72" s="17">
        <f t="shared" si="22"/>
        <v>0</v>
      </c>
      <c r="Y72" s="17">
        <f t="shared" si="23"/>
        <v>0</v>
      </c>
      <c r="Z72" s="17">
        <f t="shared" si="24"/>
        <v>0</v>
      </c>
      <c r="AA72" s="17">
        <f t="shared" si="25"/>
        <v>0</v>
      </c>
      <c r="AB72" s="17">
        <f t="shared" si="26"/>
        <v>0</v>
      </c>
      <c r="AC72" s="17">
        <f t="shared" si="27"/>
        <v>0</v>
      </c>
      <c r="AD72" s="17">
        <v>1.9144304882311685</v>
      </c>
      <c r="AE72" s="17">
        <f t="shared" si="28"/>
        <v>1.9782040699999996</v>
      </c>
      <c r="AF72" s="17">
        <f t="shared" si="29"/>
        <v>0.00295104</v>
      </c>
      <c r="AG72" s="17">
        <f t="shared" si="30"/>
        <v>0.05992856</v>
      </c>
      <c r="AH72" s="17">
        <f t="shared" si="31"/>
        <v>1.9153244699999998</v>
      </c>
      <c r="AI72" s="17">
        <f t="shared" si="32"/>
        <v>0</v>
      </c>
      <c r="AJ72" s="17">
        <v>0.00295104</v>
      </c>
      <c r="AK72" s="17">
        <v>0.00295104</v>
      </c>
      <c r="AL72" s="17">
        <v>0</v>
      </c>
      <c r="AM72" s="17">
        <v>0</v>
      </c>
      <c r="AN72" s="17">
        <v>0</v>
      </c>
      <c r="AO72" s="17">
        <f t="shared" si="45"/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1.9752530299999997</v>
      </c>
      <c r="AU72" s="17">
        <v>0</v>
      </c>
      <c r="AV72" s="17">
        <v>0.05992856</v>
      </c>
      <c r="AW72" s="17">
        <v>1.9153244699999998</v>
      </c>
      <c r="AX72" s="17">
        <v>0</v>
      </c>
      <c r="AY72" s="17">
        <f t="shared" si="46"/>
        <v>0</v>
      </c>
      <c r="AZ72" s="17">
        <v>0</v>
      </c>
      <c r="BA72" s="17">
        <v>0</v>
      </c>
      <c r="BB72" s="17">
        <v>0</v>
      </c>
      <c r="BC72" s="17">
        <v>0</v>
      </c>
      <c r="BD72" s="8"/>
      <c r="BE72" s="7"/>
      <c r="BF72" s="8"/>
      <c r="BG72" s="8"/>
    </row>
    <row r="73" spans="1:59" ht="51">
      <c r="A73" s="14" t="s">
        <v>133</v>
      </c>
      <c r="B73" s="15" t="s">
        <v>134</v>
      </c>
      <c r="C73" s="16" t="s">
        <v>79</v>
      </c>
      <c r="D73" s="17">
        <f t="shared" si="36"/>
        <v>29.99313987701514</v>
      </c>
      <c r="E73" s="17">
        <f t="shared" si="3"/>
        <v>28.011475307999994</v>
      </c>
      <c r="F73" s="17">
        <f t="shared" si="4"/>
        <v>0</v>
      </c>
      <c r="G73" s="17">
        <f t="shared" si="5"/>
        <v>6.7648780319999995</v>
      </c>
      <c r="H73" s="17">
        <f t="shared" si="6"/>
        <v>21.246597275999996</v>
      </c>
      <c r="I73" s="17">
        <f t="shared" si="7"/>
        <v>0</v>
      </c>
      <c r="J73" s="17">
        <f t="shared" si="8"/>
        <v>14.285479535999997</v>
      </c>
      <c r="K73" s="17">
        <f t="shared" si="9"/>
        <v>0</v>
      </c>
      <c r="L73" s="17">
        <f t="shared" si="10"/>
        <v>3.9597869399999994</v>
      </c>
      <c r="M73" s="17">
        <f t="shared" si="11"/>
        <v>10.325692595999998</v>
      </c>
      <c r="N73" s="17">
        <f t="shared" si="12"/>
        <v>0</v>
      </c>
      <c r="O73" s="17">
        <f t="shared" si="13"/>
        <v>8.041259243999999</v>
      </c>
      <c r="P73" s="17">
        <f t="shared" si="14"/>
        <v>0</v>
      </c>
      <c r="Q73" s="17">
        <f t="shared" si="15"/>
        <v>2.459504964</v>
      </c>
      <c r="R73" s="17">
        <f t="shared" si="16"/>
        <v>5.58175428</v>
      </c>
      <c r="S73" s="17">
        <f t="shared" si="17"/>
        <v>0</v>
      </c>
      <c r="T73" s="17">
        <f t="shared" si="18"/>
        <v>5.684736528</v>
      </c>
      <c r="U73" s="17">
        <f t="shared" si="19"/>
        <v>0</v>
      </c>
      <c r="V73" s="17">
        <f t="shared" si="20"/>
        <v>0.34558612799999994</v>
      </c>
      <c r="W73" s="17">
        <f t="shared" si="21"/>
        <v>5.339150399999999</v>
      </c>
      <c r="X73" s="17">
        <f t="shared" si="22"/>
        <v>0</v>
      </c>
      <c r="Y73" s="17">
        <f t="shared" si="23"/>
        <v>0</v>
      </c>
      <c r="Z73" s="17">
        <f t="shared" si="24"/>
        <v>0</v>
      </c>
      <c r="AA73" s="17">
        <f t="shared" si="25"/>
        <v>0</v>
      </c>
      <c r="AB73" s="17">
        <f t="shared" si="26"/>
        <v>0</v>
      </c>
      <c r="AC73" s="17">
        <f t="shared" si="27"/>
        <v>0</v>
      </c>
      <c r="AD73" s="17">
        <v>24.99428323084595</v>
      </c>
      <c r="AE73" s="17">
        <f t="shared" si="28"/>
        <v>23.342896089999996</v>
      </c>
      <c r="AF73" s="17">
        <f t="shared" si="29"/>
        <v>0</v>
      </c>
      <c r="AG73" s="17">
        <f t="shared" si="30"/>
        <v>5.63739836</v>
      </c>
      <c r="AH73" s="17">
        <f t="shared" si="31"/>
        <v>17.705497729999998</v>
      </c>
      <c r="AI73" s="17">
        <f t="shared" si="32"/>
        <v>0</v>
      </c>
      <c r="AJ73" s="17">
        <v>11.904566279999997</v>
      </c>
      <c r="AK73" s="17">
        <v>0</v>
      </c>
      <c r="AL73" s="17">
        <v>3.2998224499999997</v>
      </c>
      <c r="AM73" s="17">
        <v>8.604743829999999</v>
      </c>
      <c r="AN73" s="17">
        <v>0</v>
      </c>
      <c r="AO73" s="17">
        <f>AO74+AO85+AO131+AO160+AO166</f>
        <v>6.70104937</v>
      </c>
      <c r="AP73" s="17">
        <f>AP74+AP85+AP131+AP160+AP166</f>
        <v>0</v>
      </c>
      <c r="AQ73" s="17">
        <f>AQ74+AQ85+AQ131+AQ160+AQ166</f>
        <v>2.04958747</v>
      </c>
      <c r="AR73" s="17">
        <f>AR74+AR85+AR131+AR160+AR166</f>
        <v>4.6514619</v>
      </c>
      <c r="AS73" s="17">
        <f>AS74+AS85+AS131+AS160+AS166</f>
        <v>0</v>
      </c>
      <c r="AT73" s="17">
        <v>4.73728044</v>
      </c>
      <c r="AU73" s="17">
        <v>0</v>
      </c>
      <c r="AV73" s="17">
        <v>0.28798843999999996</v>
      </c>
      <c r="AW73" s="17">
        <v>4.449292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8"/>
      <c r="BE73" s="7"/>
      <c r="BF73" s="8"/>
      <c r="BG73" s="8"/>
    </row>
    <row r="74" spans="1:59" s="23" customFormat="1" ht="25.5">
      <c r="A74" s="14" t="s">
        <v>133</v>
      </c>
      <c r="B74" s="27" t="s">
        <v>135</v>
      </c>
      <c r="C74" s="16" t="s">
        <v>220</v>
      </c>
      <c r="D74" s="17">
        <f t="shared" si="36"/>
        <v>4.9698794159999995</v>
      </c>
      <c r="E74" s="17">
        <f t="shared" si="3"/>
        <v>4.693193747999999</v>
      </c>
      <c r="F74" s="17">
        <f t="shared" si="4"/>
        <v>0</v>
      </c>
      <c r="G74" s="17">
        <f t="shared" si="5"/>
        <v>1.5300389879999998</v>
      </c>
      <c r="H74" s="17">
        <f t="shared" si="6"/>
        <v>3.1631547599999994</v>
      </c>
      <c r="I74" s="17">
        <f t="shared" si="7"/>
        <v>0</v>
      </c>
      <c r="J74" s="17">
        <f t="shared" si="8"/>
        <v>4.693193747999999</v>
      </c>
      <c r="K74" s="17">
        <f t="shared" si="9"/>
        <v>0</v>
      </c>
      <c r="L74" s="17">
        <f t="shared" si="10"/>
        <v>1.5300389879999998</v>
      </c>
      <c r="M74" s="17">
        <f t="shared" si="11"/>
        <v>3.1631547599999994</v>
      </c>
      <c r="N74" s="17">
        <f t="shared" si="12"/>
        <v>0</v>
      </c>
      <c r="O74" s="17">
        <f t="shared" si="13"/>
        <v>0</v>
      </c>
      <c r="P74" s="17">
        <f t="shared" si="14"/>
        <v>0</v>
      </c>
      <c r="Q74" s="17">
        <f t="shared" si="15"/>
        <v>0</v>
      </c>
      <c r="R74" s="17">
        <f t="shared" si="16"/>
        <v>0</v>
      </c>
      <c r="S74" s="17">
        <f t="shared" si="17"/>
        <v>0</v>
      </c>
      <c r="T74" s="17">
        <f t="shared" si="18"/>
        <v>0</v>
      </c>
      <c r="U74" s="17">
        <f t="shared" si="19"/>
        <v>0</v>
      </c>
      <c r="V74" s="17">
        <f t="shared" si="20"/>
        <v>0</v>
      </c>
      <c r="W74" s="17">
        <f t="shared" si="21"/>
        <v>0</v>
      </c>
      <c r="X74" s="17">
        <f t="shared" si="22"/>
        <v>0</v>
      </c>
      <c r="Y74" s="17">
        <f t="shared" si="23"/>
        <v>0</v>
      </c>
      <c r="Z74" s="17">
        <f t="shared" si="24"/>
        <v>0</v>
      </c>
      <c r="AA74" s="17">
        <f t="shared" si="25"/>
        <v>0</v>
      </c>
      <c r="AB74" s="17">
        <f t="shared" si="26"/>
        <v>0</v>
      </c>
      <c r="AC74" s="17">
        <f t="shared" si="27"/>
        <v>0</v>
      </c>
      <c r="AD74" s="21">
        <v>4.14156618</v>
      </c>
      <c r="AE74" s="17">
        <f t="shared" si="28"/>
        <v>3.9109947899999993</v>
      </c>
      <c r="AF74" s="17">
        <f t="shared" si="29"/>
        <v>0</v>
      </c>
      <c r="AG74" s="17">
        <f t="shared" si="30"/>
        <v>1.2750324899999999</v>
      </c>
      <c r="AH74" s="17">
        <f t="shared" si="31"/>
        <v>2.6359622999999996</v>
      </c>
      <c r="AI74" s="17">
        <f t="shared" si="32"/>
        <v>0</v>
      </c>
      <c r="AJ74" s="21">
        <f aca="true" t="shared" si="47" ref="AJ74:AO74">SUM(AJ75:AJ84)</f>
        <v>3.9109947899999993</v>
      </c>
      <c r="AK74" s="21">
        <f t="shared" si="47"/>
        <v>0</v>
      </c>
      <c r="AL74" s="21">
        <f t="shared" si="47"/>
        <v>1.2750324899999999</v>
      </c>
      <c r="AM74" s="21">
        <f t="shared" si="47"/>
        <v>2.6359622999999996</v>
      </c>
      <c r="AN74" s="21">
        <f t="shared" si="47"/>
        <v>0</v>
      </c>
      <c r="AO74" s="21">
        <f t="shared" si="47"/>
        <v>0</v>
      </c>
      <c r="AP74" s="21">
        <f aca="true" t="shared" si="48" ref="AP74:BC74">SUM(AP75:AP84)</f>
        <v>0</v>
      </c>
      <c r="AQ74" s="21">
        <f t="shared" si="48"/>
        <v>0</v>
      </c>
      <c r="AR74" s="21">
        <f t="shared" si="48"/>
        <v>0</v>
      </c>
      <c r="AS74" s="21">
        <f t="shared" si="48"/>
        <v>0</v>
      </c>
      <c r="AT74" s="21">
        <f t="shared" si="48"/>
        <v>0</v>
      </c>
      <c r="AU74" s="21">
        <f t="shared" si="48"/>
        <v>0</v>
      </c>
      <c r="AV74" s="21">
        <f t="shared" si="48"/>
        <v>0</v>
      </c>
      <c r="AW74" s="21">
        <f t="shared" si="48"/>
        <v>0</v>
      </c>
      <c r="AX74" s="21">
        <f t="shared" si="48"/>
        <v>0</v>
      </c>
      <c r="AY74" s="21">
        <f t="shared" si="48"/>
        <v>0</v>
      </c>
      <c r="AZ74" s="21">
        <f t="shared" si="48"/>
        <v>0</v>
      </c>
      <c r="BA74" s="21">
        <f t="shared" si="48"/>
        <v>0</v>
      </c>
      <c r="BB74" s="21">
        <f t="shared" si="48"/>
        <v>0</v>
      </c>
      <c r="BC74" s="21">
        <f t="shared" si="48"/>
        <v>0</v>
      </c>
      <c r="BD74" s="22"/>
      <c r="BE74" s="7"/>
      <c r="BF74" s="22"/>
      <c r="BG74" s="22"/>
    </row>
    <row r="75" spans="1:59" s="23" customFormat="1" ht="13.5">
      <c r="A75" s="18"/>
      <c r="B75" s="25" t="s">
        <v>170</v>
      </c>
      <c r="C75" s="16"/>
      <c r="D75" s="17">
        <f t="shared" si="36"/>
        <v>0</v>
      </c>
      <c r="E75" s="17">
        <f t="shared" si="3"/>
        <v>0</v>
      </c>
      <c r="F75" s="17">
        <f t="shared" si="4"/>
        <v>0</v>
      </c>
      <c r="G75" s="17">
        <f t="shared" si="5"/>
        <v>0</v>
      </c>
      <c r="H75" s="17">
        <f t="shared" si="6"/>
        <v>0</v>
      </c>
      <c r="I75" s="17">
        <f t="shared" si="7"/>
        <v>0</v>
      </c>
      <c r="J75" s="17">
        <f t="shared" si="8"/>
        <v>0</v>
      </c>
      <c r="K75" s="17">
        <f t="shared" si="9"/>
        <v>0</v>
      </c>
      <c r="L75" s="17">
        <f t="shared" si="10"/>
        <v>0</v>
      </c>
      <c r="M75" s="17">
        <f t="shared" si="11"/>
        <v>0</v>
      </c>
      <c r="N75" s="17">
        <f t="shared" si="12"/>
        <v>0</v>
      </c>
      <c r="O75" s="17">
        <f t="shared" si="13"/>
        <v>0</v>
      </c>
      <c r="P75" s="17">
        <f t="shared" si="14"/>
        <v>0</v>
      </c>
      <c r="Q75" s="17">
        <f t="shared" si="15"/>
        <v>0</v>
      </c>
      <c r="R75" s="17">
        <f t="shared" si="16"/>
        <v>0</v>
      </c>
      <c r="S75" s="17">
        <f t="shared" si="17"/>
        <v>0</v>
      </c>
      <c r="T75" s="17">
        <f t="shared" si="18"/>
        <v>0</v>
      </c>
      <c r="U75" s="17">
        <f t="shared" si="19"/>
        <v>0</v>
      </c>
      <c r="V75" s="17">
        <f t="shared" si="20"/>
        <v>0</v>
      </c>
      <c r="W75" s="17">
        <f t="shared" si="21"/>
        <v>0</v>
      </c>
      <c r="X75" s="17">
        <f t="shared" si="22"/>
        <v>0</v>
      </c>
      <c r="Y75" s="17">
        <f t="shared" si="23"/>
        <v>0</v>
      </c>
      <c r="Z75" s="17">
        <f t="shared" si="24"/>
        <v>0</v>
      </c>
      <c r="AA75" s="17">
        <f t="shared" si="25"/>
        <v>0</v>
      </c>
      <c r="AB75" s="17">
        <f t="shared" si="26"/>
        <v>0</v>
      </c>
      <c r="AC75" s="17">
        <f t="shared" si="27"/>
        <v>0</v>
      </c>
      <c r="AD75" s="21">
        <v>0</v>
      </c>
      <c r="AE75" s="17">
        <f t="shared" si="28"/>
        <v>0</v>
      </c>
      <c r="AF75" s="17">
        <f t="shared" si="29"/>
        <v>0</v>
      </c>
      <c r="AG75" s="17">
        <f t="shared" si="30"/>
        <v>0</v>
      </c>
      <c r="AH75" s="17">
        <f t="shared" si="31"/>
        <v>0</v>
      </c>
      <c r="AI75" s="17">
        <f t="shared" si="32"/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2"/>
      <c r="BE75" s="7"/>
      <c r="BF75" s="22"/>
      <c r="BG75" s="22"/>
    </row>
    <row r="76" spans="1:59" ht="25.5">
      <c r="A76" s="18"/>
      <c r="B76" s="26" t="s">
        <v>221</v>
      </c>
      <c r="C76" s="16" t="s">
        <v>222</v>
      </c>
      <c r="D76" s="17">
        <f t="shared" si="36"/>
        <v>0.8770375440000001</v>
      </c>
      <c r="E76" s="17">
        <f t="shared" si="3"/>
        <v>0.925178664</v>
      </c>
      <c r="F76" s="17">
        <f t="shared" si="4"/>
        <v>0</v>
      </c>
      <c r="G76" s="17">
        <f t="shared" si="5"/>
        <v>0.3642168</v>
      </c>
      <c r="H76" s="17">
        <f t="shared" si="6"/>
        <v>0.5609618639999999</v>
      </c>
      <c r="I76" s="17">
        <f t="shared" si="7"/>
        <v>0</v>
      </c>
      <c r="J76" s="17">
        <f t="shared" si="8"/>
        <v>0.925178664</v>
      </c>
      <c r="K76" s="17">
        <f t="shared" si="9"/>
        <v>0</v>
      </c>
      <c r="L76" s="17">
        <f t="shared" si="10"/>
        <v>0.3642168</v>
      </c>
      <c r="M76" s="17">
        <f t="shared" si="11"/>
        <v>0.5609618639999999</v>
      </c>
      <c r="N76" s="17">
        <f t="shared" si="12"/>
        <v>0</v>
      </c>
      <c r="O76" s="17">
        <f t="shared" si="13"/>
        <v>0</v>
      </c>
      <c r="P76" s="17">
        <f t="shared" si="14"/>
        <v>0</v>
      </c>
      <c r="Q76" s="17">
        <f t="shared" si="15"/>
        <v>0</v>
      </c>
      <c r="R76" s="17">
        <f t="shared" si="16"/>
        <v>0</v>
      </c>
      <c r="S76" s="17">
        <f t="shared" si="17"/>
        <v>0</v>
      </c>
      <c r="T76" s="17">
        <f t="shared" si="18"/>
        <v>0</v>
      </c>
      <c r="U76" s="17">
        <f t="shared" si="19"/>
        <v>0</v>
      </c>
      <c r="V76" s="17">
        <f t="shared" si="20"/>
        <v>0</v>
      </c>
      <c r="W76" s="17">
        <f t="shared" si="21"/>
        <v>0</v>
      </c>
      <c r="X76" s="17">
        <f t="shared" si="22"/>
        <v>0</v>
      </c>
      <c r="Y76" s="17">
        <f t="shared" si="23"/>
        <v>0</v>
      </c>
      <c r="Z76" s="17">
        <f t="shared" si="24"/>
        <v>0</v>
      </c>
      <c r="AA76" s="17">
        <f t="shared" si="25"/>
        <v>0</v>
      </c>
      <c r="AB76" s="17">
        <f t="shared" si="26"/>
        <v>0</v>
      </c>
      <c r="AC76" s="17">
        <f t="shared" si="27"/>
        <v>0</v>
      </c>
      <c r="AD76" s="17">
        <v>0.7308646200000001</v>
      </c>
      <c r="AE76" s="17">
        <f t="shared" si="28"/>
        <v>0.77098222</v>
      </c>
      <c r="AF76" s="17">
        <f t="shared" si="29"/>
        <v>0</v>
      </c>
      <c r="AG76" s="17">
        <f t="shared" si="30"/>
        <v>0.303514</v>
      </c>
      <c r="AH76" s="17">
        <f t="shared" si="31"/>
        <v>0.46746822</v>
      </c>
      <c r="AI76" s="17">
        <f t="shared" si="32"/>
        <v>0</v>
      </c>
      <c r="AJ76" s="17">
        <v>0.77098222</v>
      </c>
      <c r="AK76" s="17">
        <v>0</v>
      </c>
      <c r="AL76" s="17">
        <v>0.303514</v>
      </c>
      <c r="AM76" s="17">
        <v>0.46746822</v>
      </c>
      <c r="AN76" s="17">
        <v>0</v>
      </c>
      <c r="AO76" s="17">
        <f aca="true" t="shared" si="49" ref="AO76:AO84">AP76+AQ76+AR76+AS76</f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8"/>
      <c r="BE76" s="7"/>
      <c r="BF76" s="8"/>
      <c r="BG76" s="8"/>
    </row>
    <row r="77" spans="1:59" ht="25.5">
      <c r="A77" s="18"/>
      <c r="B77" s="26" t="s">
        <v>223</v>
      </c>
      <c r="C77" s="16" t="s">
        <v>222</v>
      </c>
      <c r="D77" s="17">
        <f t="shared" si="36"/>
        <v>1.46172924</v>
      </c>
      <c r="E77" s="17">
        <f t="shared" si="3"/>
        <v>1.4691651719999999</v>
      </c>
      <c r="F77" s="17">
        <f t="shared" si="4"/>
        <v>0</v>
      </c>
      <c r="G77" s="17">
        <f t="shared" si="5"/>
        <v>0.53488452</v>
      </c>
      <c r="H77" s="17">
        <f t="shared" si="6"/>
        <v>0.934280652</v>
      </c>
      <c r="I77" s="17">
        <f t="shared" si="7"/>
        <v>0</v>
      </c>
      <c r="J77" s="17">
        <f t="shared" si="8"/>
        <v>1.4691651719999999</v>
      </c>
      <c r="K77" s="17">
        <f t="shared" si="9"/>
        <v>0</v>
      </c>
      <c r="L77" s="17">
        <f t="shared" si="10"/>
        <v>0.53488452</v>
      </c>
      <c r="M77" s="17">
        <f t="shared" si="11"/>
        <v>0.934280652</v>
      </c>
      <c r="N77" s="17">
        <f t="shared" si="12"/>
        <v>0</v>
      </c>
      <c r="O77" s="17">
        <f t="shared" si="13"/>
        <v>0</v>
      </c>
      <c r="P77" s="17">
        <f t="shared" si="14"/>
        <v>0</v>
      </c>
      <c r="Q77" s="17">
        <f t="shared" si="15"/>
        <v>0</v>
      </c>
      <c r="R77" s="17">
        <f t="shared" si="16"/>
        <v>0</v>
      </c>
      <c r="S77" s="17">
        <f t="shared" si="17"/>
        <v>0</v>
      </c>
      <c r="T77" s="17">
        <f t="shared" si="18"/>
        <v>0</v>
      </c>
      <c r="U77" s="17">
        <f t="shared" si="19"/>
        <v>0</v>
      </c>
      <c r="V77" s="17">
        <f t="shared" si="20"/>
        <v>0</v>
      </c>
      <c r="W77" s="17">
        <f t="shared" si="21"/>
        <v>0</v>
      </c>
      <c r="X77" s="17">
        <f t="shared" si="22"/>
        <v>0</v>
      </c>
      <c r="Y77" s="17">
        <f t="shared" si="23"/>
        <v>0</v>
      </c>
      <c r="Z77" s="17">
        <f t="shared" si="24"/>
        <v>0</v>
      </c>
      <c r="AA77" s="17">
        <f t="shared" si="25"/>
        <v>0</v>
      </c>
      <c r="AB77" s="17">
        <f t="shared" si="26"/>
        <v>0</v>
      </c>
      <c r="AC77" s="17">
        <f t="shared" si="27"/>
        <v>0</v>
      </c>
      <c r="AD77" s="17">
        <v>1.2181077</v>
      </c>
      <c r="AE77" s="17">
        <f t="shared" si="28"/>
        <v>1.22430431</v>
      </c>
      <c r="AF77" s="17">
        <f t="shared" si="29"/>
        <v>0</v>
      </c>
      <c r="AG77" s="17">
        <f t="shared" si="30"/>
        <v>0.4457371</v>
      </c>
      <c r="AH77" s="17">
        <f t="shared" si="31"/>
        <v>0.7785672100000001</v>
      </c>
      <c r="AI77" s="17">
        <f t="shared" si="32"/>
        <v>0</v>
      </c>
      <c r="AJ77" s="17">
        <v>1.22430431</v>
      </c>
      <c r="AK77" s="17">
        <v>0</v>
      </c>
      <c r="AL77" s="17">
        <v>0.4457371</v>
      </c>
      <c r="AM77" s="17">
        <v>0.7785672100000001</v>
      </c>
      <c r="AN77" s="17">
        <v>0</v>
      </c>
      <c r="AO77" s="17">
        <f t="shared" si="49"/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8"/>
      <c r="BE77" s="7"/>
      <c r="BF77" s="8"/>
      <c r="BG77" s="8"/>
    </row>
    <row r="78" spans="1:59" ht="25.5">
      <c r="A78" s="18"/>
      <c r="B78" s="26" t="s">
        <v>224</v>
      </c>
      <c r="C78" s="16" t="s">
        <v>222</v>
      </c>
      <c r="D78" s="17">
        <f t="shared" si="36"/>
        <v>0.8770375440000001</v>
      </c>
      <c r="E78" s="17">
        <f t="shared" si="3"/>
        <v>0.8334071519999999</v>
      </c>
      <c r="F78" s="17">
        <f t="shared" si="4"/>
        <v>0</v>
      </c>
      <c r="G78" s="17">
        <f t="shared" si="5"/>
        <v>0.276144396</v>
      </c>
      <c r="H78" s="17">
        <f t="shared" si="6"/>
        <v>0.557262756</v>
      </c>
      <c r="I78" s="17">
        <f t="shared" si="7"/>
        <v>0</v>
      </c>
      <c r="J78" s="17">
        <f t="shared" si="8"/>
        <v>0.8334071519999999</v>
      </c>
      <c r="K78" s="17">
        <f t="shared" si="9"/>
        <v>0</v>
      </c>
      <c r="L78" s="17">
        <f t="shared" si="10"/>
        <v>0.276144396</v>
      </c>
      <c r="M78" s="17">
        <f t="shared" si="11"/>
        <v>0.557262756</v>
      </c>
      <c r="N78" s="17">
        <f t="shared" si="12"/>
        <v>0</v>
      </c>
      <c r="O78" s="17">
        <f t="shared" si="13"/>
        <v>0</v>
      </c>
      <c r="P78" s="17">
        <f t="shared" si="14"/>
        <v>0</v>
      </c>
      <c r="Q78" s="17">
        <f t="shared" si="15"/>
        <v>0</v>
      </c>
      <c r="R78" s="17">
        <f t="shared" si="16"/>
        <v>0</v>
      </c>
      <c r="S78" s="17">
        <f t="shared" si="17"/>
        <v>0</v>
      </c>
      <c r="T78" s="17">
        <f t="shared" si="18"/>
        <v>0</v>
      </c>
      <c r="U78" s="17">
        <f t="shared" si="19"/>
        <v>0</v>
      </c>
      <c r="V78" s="17">
        <f t="shared" si="20"/>
        <v>0</v>
      </c>
      <c r="W78" s="17">
        <f t="shared" si="21"/>
        <v>0</v>
      </c>
      <c r="X78" s="17">
        <f t="shared" si="22"/>
        <v>0</v>
      </c>
      <c r="Y78" s="17">
        <f t="shared" si="23"/>
        <v>0</v>
      </c>
      <c r="Z78" s="17">
        <f t="shared" si="24"/>
        <v>0</v>
      </c>
      <c r="AA78" s="17">
        <f t="shared" si="25"/>
        <v>0</v>
      </c>
      <c r="AB78" s="17">
        <f t="shared" si="26"/>
        <v>0</v>
      </c>
      <c r="AC78" s="17">
        <f t="shared" si="27"/>
        <v>0</v>
      </c>
      <c r="AD78" s="17">
        <v>0.7308646200000001</v>
      </c>
      <c r="AE78" s="17">
        <f t="shared" si="28"/>
        <v>0.69450596</v>
      </c>
      <c r="AF78" s="17">
        <f t="shared" si="29"/>
        <v>0</v>
      </c>
      <c r="AG78" s="17">
        <f t="shared" si="30"/>
        <v>0.23012033</v>
      </c>
      <c r="AH78" s="17">
        <f t="shared" si="31"/>
        <v>0.46438563</v>
      </c>
      <c r="AI78" s="17">
        <f t="shared" si="32"/>
        <v>0</v>
      </c>
      <c r="AJ78" s="17">
        <v>0.69450596</v>
      </c>
      <c r="AK78" s="17">
        <v>0</v>
      </c>
      <c r="AL78" s="17">
        <v>0.23012033</v>
      </c>
      <c r="AM78" s="17">
        <v>0.46438563</v>
      </c>
      <c r="AN78" s="17">
        <v>0</v>
      </c>
      <c r="AO78" s="17">
        <f t="shared" si="49"/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8"/>
      <c r="BE78" s="7"/>
      <c r="BF78" s="8"/>
      <c r="BG78" s="8"/>
    </row>
    <row r="79" spans="1:59" s="23" customFormat="1" ht="13.5">
      <c r="A79" s="18"/>
      <c r="B79" s="25" t="s">
        <v>137</v>
      </c>
      <c r="C79" s="16"/>
      <c r="D79" s="17">
        <f t="shared" si="36"/>
        <v>0</v>
      </c>
      <c r="E79" s="17">
        <f t="shared" si="3"/>
        <v>0</v>
      </c>
      <c r="F79" s="17">
        <f t="shared" si="4"/>
        <v>0</v>
      </c>
      <c r="G79" s="17">
        <f t="shared" si="5"/>
        <v>0</v>
      </c>
      <c r="H79" s="17">
        <f t="shared" si="6"/>
        <v>0</v>
      </c>
      <c r="I79" s="17">
        <f t="shared" si="7"/>
        <v>0</v>
      </c>
      <c r="J79" s="17">
        <f t="shared" si="8"/>
        <v>0</v>
      </c>
      <c r="K79" s="17">
        <f t="shared" si="9"/>
        <v>0</v>
      </c>
      <c r="L79" s="17">
        <f t="shared" si="10"/>
        <v>0</v>
      </c>
      <c r="M79" s="17">
        <f t="shared" si="11"/>
        <v>0</v>
      </c>
      <c r="N79" s="17">
        <f t="shared" si="12"/>
        <v>0</v>
      </c>
      <c r="O79" s="17">
        <f t="shared" si="13"/>
        <v>0</v>
      </c>
      <c r="P79" s="17">
        <f t="shared" si="14"/>
        <v>0</v>
      </c>
      <c r="Q79" s="17">
        <f t="shared" si="15"/>
        <v>0</v>
      </c>
      <c r="R79" s="17">
        <f t="shared" si="16"/>
        <v>0</v>
      </c>
      <c r="S79" s="17">
        <f t="shared" si="17"/>
        <v>0</v>
      </c>
      <c r="T79" s="17">
        <f t="shared" si="18"/>
        <v>0</v>
      </c>
      <c r="U79" s="17">
        <f t="shared" si="19"/>
        <v>0</v>
      </c>
      <c r="V79" s="17">
        <f t="shared" si="20"/>
        <v>0</v>
      </c>
      <c r="W79" s="17">
        <f t="shared" si="21"/>
        <v>0</v>
      </c>
      <c r="X79" s="17">
        <f t="shared" si="22"/>
        <v>0</v>
      </c>
      <c r="Y79" s="17">
        <f t="shared" si="23"/>
        <v>0</v>
      </c>
      <c r="Z79" s="17">
        <f t="shared" si="24"/>
        <v>0</v>
      </c>
      <c r="AA79" s="17">
        <f t="shared" si="25"/>
        <v>0</v>
      </c>
      <c r="AB79" s="17">
        <f t="shared" si="26"/>
        <v>0</v>
      </c>
      <c r="AC79" s="17">
        <f t="shared" si="27"/>
        <v>0</v>
      </c>
      <c r="AD79" s="17">
        <v>0</v>
      </c>
      <c r="AE79" s="17">
        <f t="shared" si="28"/>
        <v>0</v>
      </c>
      <c r="AF79" s="17">
        <f t="shared" si="29"/>
        <v>0</v>
      </c>
      <c r="AG79" s="17">
        <f t="shared" si="30"/>
        <v>0</v>
      </c>
      <c r="AH79" s="17">
        <f t="shared" si="31"/>
        <v>0</v>
      </c>
      <c r="AI79" s="17">
        <f t="shared" si="32"/>
        <v>0</v>
      </c>
      <c r="AJ79" s="17">
        <v>0</v>
      </c>
      <c r="AK79" s="21">
        <v>0</v>
      </c>
      <c r="AL79" s="21">
        <v>0</v>
      </c>
      <c r="AM79" s="21">
        <v>0</v>
      </c>
      <c r="AN79" s="21">
        <v>0</v>
      </c>
      <c r="AO79" s="17">
        <f t="shared" si="49"/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2"/>
      <c r="BE79" s="7"/>
      <c r="BF79" s="22"/>
      <c r="BG79" s="22"/>
    </row>
    <row r="80" spans="1:59" ht="25.5">
      <c r="A80" s="18"/>
      <c r="B80" s="26" t="s">
        <v>225</v>
      </c>
      <c r="C80" s="16" t="s">
        <v>222</v>
      </c>
      <c r="D80" s="17">
        <f t="shared" si="36"/>
        <v>0.8770375440000001</v>
      </c>
      <c r="E80" s="17">
        <f t="shared" si="3"/>
        <v>0.702438792</v>
      </c>
      <c r="F80" s="17">
        <f t="shared" si="4"/>
        <v>0</v>
      </c>
      <c r="G80" s="17">
        <f t="shared" si="5"/>
        <v>0.147738528</v>
      </c>
      <c r="H80" s="17">
        <f t="shared" si="6"/>
        <v>0.5547002639999999</v>
      </c>
      <c r="I80" s="17">
        <f t="shared" si="7"/>
        <v>0</v>
      </c>
      <c r="J80" s="17">
        <f t="shared" si="8"/>
        <v>0.702438792</v>
      </c>
      <c r="K80" s="17">
        <f t="shared" si="9"/>
        <v>0</v>
      </c>
      <c r="L80" s="17">
        <f t="shared" si="10"/>
        <v>0.147738528</v>
      </c>
      <c r="M80" s="17">
        <f t="shared" si="11"/>
        <v>0.5547002639999999</v>
      </c>
      <c r="N80" s="17">
        <f t="shared" si="12"/>
        <v>0</v>
      </c>
      <c r="O80" s="17">
        <f t="shared" si="13"/>
        <v>0</v>
      </c>
      <c r="P80" s="17">
        <f t="shared" si="14"/>
        <v>0</v>
      </c>
      <c r="Q80" s="17">
        <f t="shared" si="15"/>
        <v>0</v>
      </c>
      <c r="R80" s="17">
        <f t="shared" si="16"/>
        <v>0</v>
      </c>
      <c r="S80" s="17">
        <f t="shared" si="17"/>
        <v>0</v>
      </c>
      <c r="T80" s="17">
        <f t="shared" si="18"/>
        <v>0</v>
      </c>
      <c r="U80" s="17">
        <f t="shared" si="19"/>
        <v>0</v>
      </c>
      <c r="V80" s="17">
        <f t="shared" si="20"/>
        <v>0</v>
      </c>
      <c r="W80" s="17">
        <f t="shared" si="21"/>
        <v>0</v>
      </c>
      <c r="X80" s="17">
        <f t="shared" si="22"/>
        <v>0</v>
      </c>
      <c r="Y80" s="17">
        <f t="shared" si="23"/>
        <v>0</v>
      </c>
      <c r="Z80" s="17">
        <f t="shared" si="24"/>
        <v>0</v>
      </c>
      <c r="AA80" s="17">
        <f t="shared" si="25"/>
        <v>0</v>
      </c>
      <c r="AB80" s="17">
        <f t="shared" si="26"/>
        <v>0</v>
      </c>
      <c r="AC80" s="17">
        <f t="shared" si="27"/>
        <v>0</v>
      </c>
      <c r="AD80" s="17">
        <v>0.7308646200000001</v>
      </c>
      <c r="AE80" s="17">
        <f t="shared" si="28"/>
        <v>0.58536566</v>
      </c>
      <c r="AF80" s="17">
        <f t="shared" si="29"/>
        <v>0</v>
      </c>
      <c r="AG80" s="17">
        <f t="shared" si="30"/>
        <v>0.12311544</v>
      </c>
      <c r="AH80" s="17">
        <f t="shared" si="31"/>
        <v>0.46225022</v>
      </c>
      <c r="AI80" s="17">
        <f t="shared" si="32"/>
        <v>0</v>
      </c>
      <c r="AJ80" s="17">
        <v>0.58536566</v>
      </c>
      <c r="AK80" s="17">
        <v>0</v>
      </c>
      <c r="AL80" s="17">
        <v>0.12311544</v>
      </c>
      <c r="AM80" s="17">
        <v>0.46225022</v>
      </c>
      <c r="AN80" s="17">
        <v>0</v>
      </c>
      <c r="AO80" s="17">
        <f t="shared" si="49"/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8"/>
      <c r="BE80" s="7"/>
      <c r="BF80" s="8"/>
      <c r="BG80" s="8"/>
    </row>
    <row r="81" spans="1:59" ht="25.5">
      <c r="A81" s="18"/>
      <c r="B81" s="26" t="s">
        <v>226</v>
      </c>
      <c r="C81" s="16" t="s">
        <v>222</v>
      </c>
      <c r="D81" s="17">
        <f t="shared" si="36"/>
        <v>0.292345848</v>
      </c>
      <c r="E81" s="17">
        <f t="shared" si="3"/>
        <v>0.23430471599999997</v>
      </c>
      <c r="F81" s="17">
        <f t="shared" si="4"/>
        <v>0</v>
      </c>
      <c r="G81" s="17">
        <f t="shared" si="5"/>
        <v>0.049222883999999995</v>
      </c>
      <c r="H81" s="17">
        <f t="shared" si="6"/>
        <v>0.185081832</v>
      </c>
      <c r="I81" s="17">
        <f t="shared" si="7"/>
        <v>0</v>
      </c>
      <c r="J81" s="17">
        <f t="shared" si="8"/>
        <v>0.23430471599999997</v>
      </c>
      <c r="K81" s="17">
        <f t="shared" si="9"/>
        <v>0</v>
      </c>
      <c r="L81" s="17">
        <f t="shared" si="10"/>
        <v>0.049222883999999995</v>
      </c>
      <c r="M81" s="17">
        <f t="shared" si="11"/>
        <v>0.185081832</v>
      </c>
      <c r="N81" s="17">
        <f t="shared" si="12"/>
        <v>0</v>
      </c>
      <c r="O81" s="17">
        <f t="shared" si="13"/>
        <v>0</v>
      </c>
      <c r="P81" s="17">
        <f t="shared" si="14"/>
        <v>0</v>
      </c>
      <c r="Q81" s="17">
        <f t="shared" si="15"/>
        <v>0</v>
      </c>
      <c r="R81" s="17">
        <f t="shared" si="16"/>
        <v>0</v>
      </c>
      <c r="S81" s="17">
        <f t="shared" si="17"/>
        <v>0</v>
      </c>
      <c r="T81" s="17">
        <f t="shared" si="18"/>
        <v>0</v>
      </c>
      <c r="U81" s="17">
        <f t="shared" si="19"/>
        <v>0</v>
      </c>
      <c r="V81" s="17">
        <f t="shared" si="20"/>
        <v>0</v>
      </c>
      <c r="W81" s="17">
        <f t="shared" si="21"/>
        <v>0</v>
      </c>
      <c r="X81" s="17">
        <f t="shared" si="22"/>
        <v>0</v>
      </c>
      <c r="Y81" s="17">
        <f t="shared" si="23"/>
        <v>0</v>
      </c>
      <c r="Z81" s="17">
        <f t="shared" si="24"/>
        <v>0</v>
      </c>
      <c r="AA81" s="17">
        <f t="shared" si="25"/>
        <v>0</v>
      </c>
      <c r="AB81" s="17">
        <f t="shared" si="26"/>
        <v>0</v>
      </c>
      <c r="AC81" s="17">
        <f t="shared" si="27"/>
        <v>0</v>
      </c>
      <c r="AD81" s="17">
        <v>0.24362154000000003</v>
      </c>
      <c r="AE81" s="17">
        <f t="shared" si="28"/>
        <v>0.19525393</v>
      </c>
      <c r="AF81" s="17">
        <f t="shared" si="29"/>
        <v>0</v>
      </c>
      <c r="AG81" s="17">
        <f t="shared" si="30"/>
        <v>0.04101907</v>
      </c>
      <c r="AH81" s="17">
        <f t="shared" si="31"/>
        <v>0.15423486</v>
      </c>
      <c r="AI81" s="17">
        <f t="shared" si="32"/>
        <v>0</v>
      </c>
      <c r="AJ81" s="17">
        <v>0.19525393</v>
      </c>
      <c r="AK81" s="17">
        <v>0</v>
      </c>
      <c r="AL81" s="17">
        <v>0.04101907</v>
      </c>
      <c r="AM81" s="17">
        <v>0.15423486</v>
      </c>
      <c r="AN81" s="17">
        <v>0</v>
      </c>
      <c r="AO81" s="17">
        <f t="shared" si="49"/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8"/>
      <c r="BE81" s="7"/>
      <c r="BF81" s="8"/>
      <c r="BG81" s="8"/>
    </row>
    <row r="82" spans="1:59" ht="25.5">
      <c r="A82" s="18"/>
      <c r="B82" s="26" t="s">
        <v>227</v>
      </c>
      <c r="C82" s="16" t="s">
        <v>222</v>
      </c>
      <c r="D82" s="17">
        <f t="shared" si="36"/>
        <v>0.292345848</v>
      </c>
      <c r="E82" s="17">
        <f t="shared" si="3"/>
        <v>0.23431416</v>
      </c>
      <c r="F82" s="17">
        <f t="shared" si="4"/>
        <v>0</v>
      </c>
      <c r="G82" s="17">
        <f t="shared" si="5"/>
        <v>0.049434083999999996</v>
      </c>
      <c r="H82" s="17">
        <f t="shared" si="6"/>
        <v>0.184880076</v>
      </c>
      <c r="I82" s="17">
        <f t="shared" si="7"/>
        <v>0</v>
      </c>
      <c r="J82" s="17">
        <f t="shared" si="8"/>
        <v>0.23431416</v>
      </c>
      <c r="K82" s="17">
        <f t="shared" si="9"/>
        <v>0</v>
      </c>
      <c r="L82" s="17">
        <f t="shared" si="10"/>
        <v>0.049434083999999996</v>
      </c>
      <c r="M82" s="17">
        <f t="shared" si="11"/>
        <v>0.184880076</v>
      </c>
      <c r="N82" s="17">
        <f t="shared" si="12"/>
        <v>0</v>
      </c>
      <c r="O82" s="17">
        <f t="shared" si="13"/>
        <v>0</v>
      </c>
      <c r="P82" s="17">
        <f t="shared" si="14"/>
        <v>0</v>
      </c>
      <c r="Q82" s="17">
        <f t="shared" si="15"/>
        <v>0</v>
      </c>
      <c r="R82" s="17">
        <f t="shared" si="16"/>
        <v>0</v>
      </c>
      <c r="S82" s="17">
        <f t="shared" si="17"/>
        <v>0</v>
      </c>
      <c r="T82" s="17">
        <f t="shared" si="18"/>
        <v>0</v>
      </c>
      <c r="U82" s="17">
        <f t="shared" si="19"/>
        <v>0</v>
      </c>
      <c r="V82" s="17">
        <f t="shared" si="20"/>
        <v>0</v>
      </c>
      <c r="W82" s="17">
        <f t="shared" si="21"/>
        <v>0</v>
      </c>
      <c r="X82" s="17">
        <f t="shared" si="22"/>
        <v>0</v>
      </c>
      <c r="Y82" s="17">
        <f t="shared" si="23"/>
        <v>0</v>
      </c>
      <c r="Z82" s="17">
        <f t="shared" si="24"/>
        <v>0</v>
      </c>
      <c r="AA82" s="17">
        <f t="shared" si="25"/>
        <v>0</v>
      </c>
      <c r="AB82" s="17">
        <f t="shared" si="26"/>
        <v>0</v>
      </c>
      <c r="AC82" s="17">
        <f t="shared" si="27"/>
        <v>0</v>
      </c>
      <c r="AD82" s="17">
        <v>0.24362154000000003</v>
      </c>
      <c r="AE82" s="17">
        <f t="shared" si="28"/>
        <v>0.1952618</v>
      </c>
      <c r="AF82" s="17">
        <f t="shared" si="29"/>
        <v>0</v>
      </c>
      <c r="AG82" s="17">
        <f t="shared" si="30"/>
        <v>0.04119507</v>
      </c>
      <c r="AH82" s="17">
        <f t="shared" si="31"/>
        <v>0.15406673</v>
      </c>
      <c r="AI82" s="17">
        <f t="shared" si="32"/>
        <v>0</v>
      </c>
      <c r="AJ82" s="17">
        <v>0.1952618</v>
      </c>
      <c r="AK82" s="17">
        <v>0</v>
      </c>
      <c r="AL82" s="17">
        <v>0.04119507</v>
      </c>
      <c r="AM82" s="17">
        <v>0.15406673</v>
      </c>
      <c r="AN82" s="17">
        <v>0</v>
      </c>
      <c r="AO82" s="17">
        <f t="shared" si="49"/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8"/>
      <c r="BE82" s="7"/>
      <c r="BF82" s="8"/>
      <c r="BG82" s="8"/>
    </row>
    <row r="83" spans="1:59" ht="13.5">
      <c r="A83" s="18"/>
      <c r="B83" s="25" t="s">
        <v>192</v>
      </c>
      <c r="C83" s="16"/>
      <c r="D83" s="17">
        <f t="shared" si="36"/>
        <v>0</v>
      </c>
      <c r="E83" s="17">
        <f t="shared" si="3"/>
        <v>0</v>
      </c>
      <c r="F83" s="17">
        <f t="shared" si="4"/>
        <v>0</v>
      </c>
      <c r="G83" s="17">
        <f t="shared" si="5"/>
        <v>0</v>
      </c>
      <c r="H83" s="17">
        <f t="shared" si="6"/>
        <v>0</v>
      </c>
      <c r="I83" s="17">
        <f t="shared" si="7"/>
        <v>0</v>
      </c>
      <c r="J83" s="17">
        <f t="shared" si="8"/>
        <v>0</v>
      </c>
      <c r="K83" s="17">
        <f t="shared" si="9"/>
        <v>0</v>
      </c>
      <c r="L83" s="17">
        <f t="shared" si="10"/>
        <v>0</v>
      </c>
      <c r="M83" s="17">
        <f t="shared" si="11"/>
        <v>0</v>
      </c>
      <c r="N83" s="17">
        <f t="shared" si="12"/>
        <v>0</v>
      </c>
      <c r="O83" s="17">
        <f t="shared" si="13"/>
        <v>0</v>
      </c>
      <c r="P83" s="17">
        <f t="shared" si="14"/>
        <v>0</v>
      </c>
      <c r="Q83" s="17">
        <f t="shared" si="15"/>
        <v>0</v>
      </c>
      <c r="R83" s="17">
        <f t="shared" si="16"/>
        <v>0</v>
      </c>
      <c r="S83" s="17">
        <f t="shared" si="17"/>
        <v>0</v>
      </c>
      <c r="T83" s="17">
        <f t="shared" si="18"/>
        <v>0</v>
      </c>
      <c r="U83" s="17">
        <f t="shared" si="19"/>
        <v>0</v>
      </c>
      <c r="V83" s="17">
        <f t="shared" si="20"/>
        <v>0</v>
      </c>
      <c r="W83" s="17">
        <f t="shared" si="21"/>
        <v>0</v>
      </c>
      <c r="X83" s="17">
        <f t="shared" si="22"/>
        <v>0</v>
      </c>
      <c r="Y83" s="17">
        <f t="shared" si="23"/>
        <v>0</v>
      </c>
      <c r="Z83" s="17">
        <f t="shared" si="24"/>
        <v>0</v>
      </c>
      <c r="AA83" s="17">
        <f t="shared" si="25"/>
        <v>0</v>
      </c>
      <c r="AB83" s="17">
        <f t="shared" si="26"/>
        <v>0</v>
      </c>
      <c r="AC83" s="17">
        <f t="shared" si="27"/>
        <v>0</v>
      </c>
      <c r="AD83" s="17">
        <v>0</v>
      </c>
      <c r="AE83" s="17">
        <f t="shared" si="28"/>
        <v>0</v>
      </c>
      <c r="AF83" s="17">
        <f t="shared" si="29"/>
        <v>0</v>
      </c>
      <c r="AG83" s="17">
        <f t="shared" si="30"/>
        <v>0</v>
      </c>
      <c r="AH83" s="17">
        <f t="shared" si="31"/>
        <v>0</v>
      </c>
      <c r="AI83" s="17">
        <f t="shared" si="32"/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f t="shared" si="49"/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8"/>
      <c r="BE83" s="7"/>
      <c r="BF83" s="8"/>
      <c r="BG83" s="8"/>
    </row>
    <row r="84" spans="1:59" ht="25.5">
      <c r="A84" s="18"/>
      <c r="B84" s="26" t="s">
        <v>228</v>
      </c>
      <c r="C84" s="16" t="s">
        <v>222</v>
      </c>
      <c r="D84" s="17">
        <f t="shared" si="36"/>
        <v>0.292345848</v>
      </c>
      <c r="E84" s="17">
        <f aca="true" t="shared" si="50" ref="E84:E147">1.2*AE84</f>
        <v>0.294385092</v>
      </c>
      <c r="F84" s="17">
        <f aca="true" t="shared" si="51" ref="F84:F147">1.2*AF84</f>
        <v>0</v>
      </c>
      <c r="G84" s="17">
        <f aca="true" t="shared" si="52" ref="G84:G147">1.2*AG84</f>
        <v>0.108397776</v>
      </c>
      <c r="H84" s="17">
        <f aca="true" t="shared" si="53" ref="H84:H147">1.2*AH84</f>
        <v>0.185987316</v>
      </c>
      <c r="I84" s="17">
        <f aca="true" t="shared" si="54" ref="I84:I147">1.2*AI84</f>
        <v>0</v>
      </c>
      <c r="J84" s="17">
        <f aca="true" t="shared" si="55" ref="J84:J147">1.2*AJ84</f>
        <v>0.294385092</v>
      </c>
      <c r="K84" s="17">
        <f aca="true" t="shared" si="56" ref="K84:K147">1.2*AK84</f>
        <v>0</v>
      </c>
      <c r="L84" s="17">
        <f aca="true" t="shared" si="57" ref="L84:L147">1.2*AL84</f>
        <v>0.108397776</v>
      </c>
      <c r="M84" s="17">
        <f aca="true" t="shared" si="58" ref="M84:M147">1.2*AM84</f>
        <v>0.185987316</v>
      </c>
      <c r="N84" s="17">
        <f aca="true" t="shared" si="59" ref="N84:N147">1.2*AN84</f>
        <v>0</v>
      </c>
      <c r="O84" s="17">
        <f aca="true" t="shared" si="60" ref="O84:O147">1.2*AO84</f>
        <v>0</v>
      </c>
      <c r="P84" s="17">
        <f aca="true" t="shared" si="61" ref="P84:P147">1.2*AP84</f>
        <v>0</v>
      </c>
      <c r="Q84" s="17">
        <f aca="true" t="shared" si="62" ref="Q84:Q147">1.2*AQ84</f>
        <v>0</v>
      </c>
      <c r="R84" s="17">
        <f aca="true" t="shared" si="63" ref="R84:R147">1.2*AR84</f>
        <v>0</v>
      </c>
      <c r="S84" s="17">
        <f aca="true" t="shared" si="64" ref="S84:S147">1.2*AS84</f>
        <v>0</v>
      </c>
      <c r="T84" s="17">
        <f aca="true" t="shared" si="65" ref="T84:T147">1.2*AT84</f>
        <v>0</v>
      </c>
      <c r="U84" s="17">
        <f aca="true" t="shared" si="66" ref="U84:U147">1.2*AU84</f>
        <v>0</v>
      </c>
      <c r="V84" s="17">
        <f aca="true" t="shared" si="67" ref="V84:V147">1.2*AV84</f>
        <v>0</v>
      </c>
      <c r="W84" s="17">
        <f aca="true" t="shared" si="68" ref="W84:W147">1.2*AW84</f>
        <v>0</v>
      </c>
      <c r="X84" s="17">
        <f aca="true" t="shared" si="69" ref="X84:X147">1.2*AX84</f>
        <v>0</v>
      </c>
      <c r="Y84" s="17">
        <f aca="true" t="shared" si="70" ref="Y84:Y147">1.2*AY84</f>
        <v>0</v>
      </c>
      <c r="Z84" s="17">
        <f aca="true" t="shared" si="71" ref="Z84:Z147">1.2*AZ84</f>
        <v>0</v>
      </c>
      <c r="AA84" s="17">
        <f aca="true" t="shared" si="72" ref="AA84:AA147">1.2*BA84</f>
        <v>0</v>
      </c>
      <c r="AB84" s="17">
        <f aca="true" t="shared" si="73" ref="AB84:AB147">1.2*BB84</f>
        <v>0</v>
      </c>
      <c r="AC84" s="17">
        <f aca="true" t="shared" si="74" ref="AC84:AC147">1.2*BC84</f>
        <v>0</v>
      </c>
      <c r="AD84" s="17">
        <v>0.24362154000000003</v>
      </c>
      <c r="AE84" s="17">
        <f aca="true" t="shared" si="75" ref="AE84:AE147">AJ84+AO84+AT84+AY84</f>
        <v>0.24532091</v>
      </c>
      <c r="AF84" s="17">
        <f aca="true" t="shared" si="76" ref="AF84:AF147">AK84+AP84+AU84+AZ84</f>
        <v>0</v>
      </c>
      <c r="AG84" s="17">
        <f aca="true" t="shared" si="77" ref="AG84:AG147">AL84+AQ84+AV84+BA84</f>
        <v>0.09033148</v>
      </c>
      <c r="AH84" s="17">
        <f aca="true" t="shared" si="78" ref="AH84:AH147">AM84+AR84+AW84+BB84</f>
        <v>0.15498943</v>
      </c>
      <c r="AI84" s="17">
        <f aca="true" t="shared" si="79" ref="AI84:AI147">AN84+AS84+AX84+BC84</f>
        <v>0</v>
      </c>
      <c r="AJ84" s="17">
        <v>0.24532091</v>
      </c>
      <c r="AK84" s="17">
        <v>0</v>
      </c>
      <c r="AL84" s="17">
        <v>0.09033148</v>
      </c>
      <c r="AM84" s="17">
        <v>0.15498943</v>
      </c>
      <c r="AN84" s="17">
        <v>0</v>
      </c>
      <c r="AO84" s="17">
        <f t="shared" si="49"/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8"/>
      <c r="BE84" s="7"/>
      <c r="BF84" s="8"/>
      <c r="BG84" s="8"/>
    </row>
    <row r="85" spans="1:59" ht="25.5">
      <c r="A85" s="14" t="s">
        <v>133</v>
      </c>
      <c r="B85" s="27" t="s">
        <v>136</v>
      </c>
      <c r="C85" s="16" t="s">
        <v>229</v>
      </c>
      <c r="D85" s="17">
        <f t="shared" si="36"/>
        <v>12.071750641015141</v>
      </c>
      <c r="E85" s="17">
        <f t="shared" si="50"/>
        <v>13.412257619999998</v>
      </c>
      <c r="F85" s="17">
        <f t="shared" si="51"/>
        <v>0</v>
      </c>
      <c r="G85" s="17">
        <f t="shared" si="52"/>
        <v>1.2807811559999998</v>
      </c>
      <c r="H85" s="17">
        <f t="shared" si="53"/>
        <v>12.131476463999999</v>
      </c>
      <c r="I85" s="17">
        <f t="shared" si="54"/>
        <v>0</v>
      </c>
      <c r="J85" s="17">
        <f t="shared" si="55"/>
        <v>4.681473443999999</v>
      </c>
      <c r="K85" s="17">
        <f t="shared" si="56"/>
        <v>0</v>
      </c>
      <c r="L85" s="17">
        <f t="shared" si="57"/>
        <v>0.5252212439999998</v>
      </c>
      <c r="M85" s="17">
        <f t="shared" si="58"/>
        <v>4.156252199999999</v>
      </c>
      <c r="N85" s="17">
        <f t="shared" si="59"/>
        <v>0</v>
      </c>
      <c r="O85" s="17">
        <f t="shared" si="60"/>
        <v>3.0460476479999996</v>
      </c>
      <c r="P85" s="17">
        <f t="shared" si="61"/>
        <v>0</v>
      </c>
      <c r="Q85" s="17">
        <f t="shared" si="62"/>
        <v>0.40997378399999995</v>
      </c>
      <c r="R85" s="17">
        <f t="shared" si="63"/>
        <v>2.6360738639999997</v>
      </c>
      <c r="S85" s="17">
        <f t="shared" si="64"/>
        <v>0</v>
      </c>
      <c r="T85" s="17">
        <f t="shared" si="65"/>
        <v>5.684736528</v>
      </c>
      <c r="U85" s="17">
        <f t="shared" si="66"/>
        <v>0</v>
      </c>
      <c r="V85" s="17">
        <f t="shared" si="67"/>
        <v>0.34558612799999994</v>
      </c>
      <c r="W85" s="17">
        <f t="shared" si="68"/>
        <v>5.339150399999999</v>
      </c>
      <c r="X85" s="17">
        <f t="shared" si="69"/>
        <v>0</v>
      </c>
      <c r="Y85" s="17">
        <f t="shared" si="70"/>
        <v>0</v>
      </c>
      <c r="Z85" s="17">
        <f t="shared" si="71"/>
        <v>0</v>
      </c>
      <c r="AA85" s="17">
        <f t="shared" si="72"/>
        <v>0</v>
      </c>
      <c r="AB85" s="17">
        <f t="shared" si="73"/>
        <v>0</v>
      </c>
      <c r="AC85" s="17">
        <f t="shared" si="74"/>
        <v>0</v>
      </c>
      <c r="AD85" s="17">
        <v>10.059792200845951</v>
      </c>
      <c r="AE85" s="17">
        <f t="shared" si="75"/>
        <v>11.176881349999999</v>
      </c>
      <c r="AF85" s="17">
        <f t="shared" si="76"/>
        <v>0</v>
      </c>
      <c r="AG85" s="17">
        <f t="shared" si="77"/>
        <v>1.0673176299999998</v>
      </c>
      <c r="AH85" s="17">
        <f t="shared" si="78"/>
        <v>10.109563719999999</v>
      </c>
      <c r="AI85" s="17">
        <f t="shared" si="79"/>
        <v>0</v>
      </c>
      <c r="AJ85" s="17">
        <f aca="true" t="shared" si="80" ref="AJ85:AO85">SUM(AJ86:AJ130)</f>
        <v>3.901227869999999</v>
      </c>
      <c r="AK85" s="17">
        <f t="shared" si="80"/>
        <v>0</v>
      </c>
      <c r="AL85" s="17">
        <f t="shared" si="80"/>
        <v>0.4376843699999999</v>
      </c>
      <c r="AM85" s="17">
        <f t="shared" si="80"/>
        <v>3.463543499999999</v>
      </c>
      <c r="AN85" s="17">
        <f t="shared" si="80"/>
        <v>0</v>
      </c>
      <c r="AO85" s="17">
        <f t="shared" si="80"/>
        <v>2.5383730399999997</v>
      </c>
      <c r="AP85" s="17">
        <f aca="true" t="shared" si="81" ref="AP85:BC85">SUM(AP86:AP130)</f>
        <v>0</v>
      </c>
      <c r="AQ85" s="17">
        <f t="shared" si="81"/>
        <v>0.34164481999999996</v>
      </c>
      <c r="AR85" s="17">
        <f t="shared" si="81"/>
        <v>2.19672822</v>
      </c>
      <c r="AS85" s="17">
        <f t="shared" si="81"/>
        <v>0</v>
      </c>
      <c r="AT85" s="17">
        <f t="shared" si="81"/>
        <v>4.73728044</v>
      </c>
      <c r="AU85" s="17">
        <f t="shared" si="81"/>
        <v>0</v>
      </c>
      <c r="AV85" s="17">
        <f t="shared" si="81"/>
        <v>0.28798843999999996</v>
      </c>
      <c r="AW85" s="17">
        <f t="shared" si="81"/>
        <v>4.449292</v>
      </c>
      <c r="AX85" s="17">
        <f t="shared" si="81"/>
        <v>0</v>
      </c>
      <c r="AY85" s="17">
        <f t="shared" si="81"/>
        <v>0</v>
      </c>
      <c r="AZ85" s="17">
        <f t="shared" si="81"/>
        <v>0</v>
      </c>
      <c r="BA85" s="17">
        <f t="shared" si="81"/>
        <v>0</v>
      </c>
      <c r="BB85" s="17">
        <f t="shared" si="81"/>
        <v>0</v>
      </c>
      <c r="BC85" s="17">
        <f t="shared" si="81"/>
        <v>0</v>
      </c>
      <c r="BD85" s="8"/>
      <c r="BE85" s="7"/>
      <c r="BF85" s="8"/>
      <c r="BG85" s="8"/>
    </row>
    <row r="86" spans="1:59" s="23" customFormat="1" ht="13.5">
      <c r="A86" s="18"/>
      <c r="B86" s="25" t="s">
        <v>200</v>
      </c>
      <c r="C86" s="16"/>
      <c r="D86" s="17">
        <f t="shared" si="36"/>
        <v>0</v>
      </c>
      <c r="E86" s="17">
        <f t="shared" si="50"/>
        <v>0</v>
      </c>
      <c r="F86" s="17">
        <f t="shared" si="51"/>
        <v>0</v>
      </c>
      <c r="G86" s="17">
        <f t="shared" si="52"/>
        <v>0</v>
      </c>
      <c r="H86" s="17">
        <f t="shared" si="53"/>
        <v>0</v>
      </c>
      <c r="I86" s="17">
        <f t="shared" si="54"/>
        <v>0</v>
      </c>
      <c r="J86" s="17">
        <f t="shared" si="55"/>
        <v>0</v>
      </c>
      <c r="K86" s="17">
        <f t="shared" si="56"/>
        <v>0</v>
      </c>
      <c r="L86" s="17">
        <f t="shared" si="57"/>
        <v>0</v>
      </c>
      <c r="M86" s="17">
        <f t="shared" si="58"/>
        <v>0</v>
      </c>
      <c r="N86" s="17">
        <f t="shared" si="59"/>
        <v>0</v>
      </c>
      <c r="O86" s="17">
        <f t="shared" si="60"/>
        <v>0</v>
      </c>
      <c r="P86" s="17">
        <f t="shared" si="61"/>
        <v>0</v>
      </c>
      <c r="Q86" s="17">
        <f t="shared" si="62"/>
        <v>0</v>
      </c>
      <c r="R86" s="17">
        <f t="shared" si="63"/>
        <v>0</v>
      </c>
      <c r="S86" s="17">
        <f t="shared" si="64"/>
        <v>0</v>
      </c>
      <c r="T86" s="17">
        <f t="shared" si="65"/>
        <v>0</v>
      </c>
      <c r="U86" s="17">
        <f t="shared" si="66"/>
        <v>0</v>
      </c>
      <c r="V86" s="17">
        <f t="shared" si="67"/>
        <v>0</v>
      </c>
      <c r="W86" s="17">
        <f t="shared" si="68"/>
        <v>0</v>
      </c>
      <c r="X86" s="17">
        <f t="shared" si="69"/>
        <v>0</v>
      </c>
      <c r="Y86" s="17">
        <f t="shared" si="70"/>
        <v>0</v>
      </c>
      <c r="Z86" s="17">
        <f t="shared" si="71"/>
        <v>0</v>
      </c>
      <c r="AA86" s="17">
        <f t="shared" si="72"/>
        <v>0</v>
      </c>
      <c r="AB86" s="17">
        <f t="shared" si="73"/>
        <v>0</v>
      </c>
      <c r="AC86" s="17">
        <f t="shared" si="74"/>
        <v>0</v>
      </c>
      <c r="AD86" s="21">
        <v>0</v>
      </c>
      <c r="AE86" s="17">
        <f t="shared" si="75"/>
        <v>0</v>
      </c>
      <c r="AF86" s="17">
        <f t="shared" si="76"/>
        <v>0</v>
      </c>
      <c r="AG86" s="17">
        <f t="shared" si="77"/>
        <v>0</v>
      </c>
      <c r="AH86" s="17">
        <f t="shared" si="78"/>
        <v>0</v>
      </c>
      <c r="AI86" s="17">
        <f t="shared" si="79"/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2"/>
      <c r="BE86" s="7"/>
      <c r="BF86" s="22"/>
      <c r="BG86" s="22"/>
    </row>
    <row r="87" spans="1:59" ht="38.25">
      <c r="A87" s="18"/>
      <c r="B87" s="26" t="s">
        <v>230</v>
      </c>
      <c r="C87" s="16" t="s">
        <v>231</v>
      </c>
      <c r="D87" s="17">
        <f t="shared" si="36"/>
        <v>0.33616551599999994</v>
      </c>
      <c r="E87" s="17">
        <f t="shared" si="50"/>
        <v>0.35245640400000006</v>
      </c>
      <c r="F87" s="17">
        <f t="shared" si="51"/>
        <v>0</v>
      </c>
      <c r="G87" s="17">
        <f t="shared" si="52"/>
        <v>0.057800052</v>
      </c>
      <c r="H87" s="17">
        <f t="shared" si="53"/>
        <v>0.294656352</v>
      </c>
      <c r="I87" s="17">
        <f t="shared" si="54"/>
        <v>0</v>
      </c>
      <c r="J87" s="17">
        <f t="shared" si="55"/>
        <v>0.35245640400000006</v>
      </c>
      <c r="K87" s="17">
        <f t="shared" si="56"/>
        <v>0</v>
      </c>
      <c r="L87" s="17">
        <f t="shared" si="57"/>
        <v>0.057800052</v>
      </c>
      <c r="M87" s="17">
        <f t="shared" si="58"/>
        <v>0.294656352</v>
      </c>
      <c r="N87" s="17">
        <f t="shared" si="59"/>
        <v>0</v>
      </c>
      <c r="O87" s="17">
        <f t="shared" si="60"/>
        <v>0</v>
      </c>
      <c r="P87" s="17">
        <f t="shared" si="61"/>
        <v>0</v>
      </c>
      <c r="Q87" s="17">
        <f t="shared" si="62"/>
        <v>0</v>
      </c>
      <c r="R87" s="17">
        <f t="shared" si="63"/>
        <v>0</v>
      </c>
      <c r="S87" s="17">
        <f t="shared" si="64"/>
        <v>0</v>
      </c>
      <c r="T87" s="17">
        <f t="shared" si="65"/>
        <v>0</v>
      </c>
      <c r="U87" s="17">
        <f t="shared" si="66"/>
        <v>0</v>
      </c>
      <c r="V87" s="17">
        <f t="shared" si="67"/>
        <v>0</v>
      </c>
      <c r="W87" s="17">
        <f t="shared" si="68"/>
        <v>0</v>
      </c>
      <c r="X87" s="17">
        <f t="shared" si="69"/>
        <v>0</v>
      </c>
      <c r="Y87" s="17">
        <f t="shared" si="70"/>
        <v>0</v>
      </c>
      <c r="Z87" s="17">
        <f t="shared" si="71"/>
        <v>0</v>
      </c>
      <c r="AA87" s="17">
        <f t="shared" si="72"/>
        <v>0</v>
      </c>
      <c r="AB87" s="17">
        <f t="shared" si="73"/>
        <v>0</v>
      </c>
      <c r="AC87" s="17">
        <f t="shared" si="74"/>
        <v>0</v>
      </c>
      <c r="AD87" s="17">
        <v>0.28013793</v>
      </c>
      <c r="AE87" s="17">
        <f t="shared" si="75"/>
        <v>0.29371367000000004</v>
      </c>
      <c r="AF87" s="17">
        <f t="shared" si="76"/>
        <v>0</v>
      </c>
      <c r="AG87" s="17">
        <f t="shared" si="77"/>
        <v>0.04816671</v>
      </c>
      <c r="AH87" s="17">
        <f t="shared" si="78"/>
        <v>0.24554696</v>
      </c>
      <c r="AI87" s="17">
        <f t="shared" si="79"/>
        <v>0</v>
      </c>
      <c r="AJ87" s="17">
        <v>0.29371367000000004</v>
      </c>
      <c r="AK87" s="17">
        <v>0</v>
      </c>
      <c r="AL87" s="17">
        <v>0.04816671</v>
      </c>
      <c r="AM87" s="17">
        <v>0.24554696</v>
      </c>
      <c r="AN87" s="17">
        <v>0</v>
      </c>
      <c r="AO87" s="17">
        <f aca="true" t="shared" si="82" ref="AO87:AO130">AP87+AQ87+AR87+AS87</f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8"/>
      <c r="BE87" s="7"/>
      <c r="BF87" s="8"/>
      <c r="BG87" s="8"/>
    </row>
    <row r="88" spans="1:59" ht="38.25">
      <c r="A88" s="18"/>
      <c r="B88" s="26" t="s">
        <v>232</v>
      </c>
      <c r="C88" s="16" t="s">
        <v>231</v>
      </c>
      <c r="D88" s="17">
        <f t="shared" si="36"/>
        <v>0.33616551599999994</v>
      </c>
      <c r="E88" s="17">
        <f t="shared" si="50"/>
        <v>0.35266887599999996</v>
      </c>
      <c r="F88" s="17">
        <f t="shared" si="51"/>
        <v>0</v>
      </c>
      <c r="G88" s="17">
        <f t="shared" si="52"/>
        <v>0.057800052</v>
      </c>
      <c r="H88" s="17">
        <f t="shared" si="53"/>
        <v>0.294868824</v>
      </c>
      <c r="I88" s="17">
        <f t="shared" si="54"/>
        <v>0</v>
      </c>
      <c r="J88" s="17">
        <f t="shared" si="55"/>
        <v>0.35266887599999996</v>
      </c>
      <c r="K88" s="17">
        <f t="shared" si="56"/>
        <v>0</v>
      </c>
      <c r="L88" s="17">
        <f t="shared" si="57"/>
        <v>0.057800052</v>
      </c>
      <c r="M88" s="17">
        <f t="shared" si="58"/>
        <v>0.294868824</v>
      </c>
      <c r="N88" s="17">
        <f t="shared" si="59"/>
        <v>0</v>
      </c>
      <c r="O88" s="17">
        <f t="shared" si="60"/>
        <v>0</v>
      </c>
      <c r="P88" s="17">
        <f t="shared" si="61"/>
        <v>0</v>
      </c>
      <c r="Q88" s="17">
        <f t="shared" si="62"/>
        <v>0</v>
      </c>
      <c r="R88" s="17">
        <f t="shared" si="63"/>
        <v>0</v>
      </c>
      <c r="S88" s="17">
        <f t="shared" si="64"/>
        <v>0</v>
      </c>
      <c r="T88" s="17">
        <f t="shared" si="65"/>
        <v>0</v>
      </c>
      <c r="U88" s="17">
        <f t="shared" si="66"/>
        <v>0</v>
      </c>
      <c r="V88" s="17">
        <f t="shared" si="67"/>
        <v>0</v>
      </c>
      <c r="W88" s="17">
        <f t="shared" si="68"/>
        <v>0</v>
      </c>
      <c r="X88" s="17">
        <f t="shared" si="69"/>
        <v>0</v>
      </c>
      <c r="Y88" s="17">
        <f t="shared" si="70"/>
        <v>0</v>
      </c>
      <c r="Z88" s="17">
        <f t="shared" si="71"/>
        <v>0</v>
      </c>
      <c r="AA88" s="17">
        <f t="shared" si="72"/>
        <v>0</v>
      </c>
      <c r="AB88" s="17">
        <f t="shared" si="73"/>
        <v>0</v>
      </c>
      <c r="AC88" s="17">
        <f t="shared" si="74"/>
        <v>0</v>
      </c>
      <c r="AD88" s="17">
        <v>0.28013793</v>
      </c>
      <c r="AE88" s="17">
        <f t="shared" si="75"/>
        <v>0.29389073</v>
      </c>
      <c r="AF88" s="17">
        <f t="shared" si="76"/>
        <v>0</v>
      </c>
      <c r="AG88" s="17">
        <f t="shared" si="77"/>
        <v>0.04816671</v>
      </c>
      <c r="AH88" s="17">
        <f t="shared" si="78"/>
        <v>0.24572402</v>
      </c>
      <c r="AI88" s="17">
        <f t="shared" si="79"/>
        <v>0</v>
      </c>
      <c r="AJ88" s="17">
        <v>0.29389073</v>
      </c>
      <c r="AK88" s="17">
        <v>0</v>
      </c>
      <c r="AL88" s="17">
        <v>0.04816671</v>
      </c>
      <c r="AM88" s="17">
        <v>0.24572402</v>
      </c>
      <c r="AN88" s="17">
        <v>0</v>
      </c>
      <c r="AO88" s="17">
        <f t="shared" si="82"/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8"/>
      <c r="BE88" s="7"/>
      <c r="BF88" s="8"/>
      <c r="BG88" s="8"/>
    </row>
    <row r="89" spans="1:59" ht="38.25">
      <c r="A89" s="18"/>
      <c r="B89" s="26" t="s">
        <v>233</v>
      </c>
      <c r="C89" s="16" t="s">
        <v>231</v>
      </c>
      <c r="D89" s="17">
        <f t="shared" si="36"/>
        <v>0.430581396</v>
      </c>
      <c r="E89" s="17">
        <f t="shared" si="50"/>
        <v>0.451674588</v>
      </c>
      <c r="F89" s="17">
        <f t="shared" si="51"/>
        <v>0</v>
      </c>
      <c r="G89" s="17">
        <f t="shared" si="52"/>
        <v>0.034516812</v>
      </c>
      <c r="H89" s="17">
        <f t="shared" si="53"/>
        <v>0.417157776</v>
      </c>
      <c r="I89" s="17">
        <f t="shared" si="54"/>
        <v>0</v>
      </c>
      <c r="J89" s="17">
        <f t="shared" si="55"/>
        <v>0</v>
      </c>
      <c r="K89" s="17">
        <f t="shared" si="56"/>
        <v>0</v>
      </c>
      <c r="L89" s="17">
        <f t="shared" si="57"/>
        <v>0</v>
      </c>
      <c r="M89" s="17">
        <f t="shared" si="58"/>
        <v>0</v>
      </c>
      <c r="N89" s="17">
        <f t="shared" si="59"/>
        <v>0</v>
      </c>
      <c r="O89" s="17">
        <f t="shared" si="60"/>
        <v>0</v>
      </c>
      <c r="P89" s="17">
        <f t="shared" si="61"/>
        <v>0</v>
      </c>
      <c r="Q89" s="17">
        <f t="shared" si="62"/>
        <v>0</v>
      </c>
      <c r="R89" s="17">
        <f t="shared" si="63"/>
        <v>0</v>
      </c>
      <c r="S89" s="17">
        <f t="shared" si="64"/>
        <v>0</v>
      </c>
      <c r="T89" s="17">
        <f t="shared" si="65"/>
        <v>0.451674588</v>
      </c>
      <c r="U89" s="17">
        <f t="shared" si="66"/>
        <v>0</v>
      </c>
      <c r="V89" s="17">
        <f t="shared" si="67"/>
        <v>0.034516812</v>
      </c>
      <c r="W89" s="17">
        <f t="shared" si="68"/>
        <v>0.417157776</v>
      </c>
      <c r="X89" s="17">
        <f t="shared" si="69"/>
        <v>0</v>
      </c>
      <c r="Y89" s="17">
        <f t="shared" si="70"/>
        <v>0</v>
      </c>
      <c r="Z89" s="17">
        <f t="shared" si="71"/>
        <v>0</v>
      </c>
      <c r="AA89" s="17">
        <f t="shared" si="72"/>
        <v>0</v>
      </c>
      <c r="AB89" s="17">
        <f t="shared" si="73"/>
        <v>0</v>
      </c>
      <c r="AC89" s="17">
        <f t="shared" si="74"/>
        <v>0</v>
      </c>
      <c r="AD89" s="17">
        <v>0.35881783</v>
      </c>
      <c r="AE89" s="17">
        <f t="shared" si="75"/>
        <v>0.37639549</v>
      </c>
      <c r="AF89" s="17">
        <f t="shared" si="76"/>
        <v>0</v>
      </c>
      <c r="AG89" s="17">
        <f t="shared" si="77"/>
        <v>0.02876401</v>
      </c>
      <c r="AH89" s="17">
        <f t="shared" si="78"/>
        <v>0.34763148</v>
      </c>
      <c r="AI89" s="17">
        <f t="shared" si="79"/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f t="shared" si="82"/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0.37639549</v>
      </c>
      <c r="AU89" s="17">
        <v>0</v>
      </c>
      <c r="AV89" s="17">
        <v>0.02876401</v>
      </c>
      <c r="AW89" s="17">
        <v>0.34763148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8"/>
      <c r="BE89" s="7"/>
      <c r="BF89" s="8"/>
      <c r="BG89" s="8"/>
    </row>
    <row r="90" spans="1:59" ht="38.25">
      <c r="A90" s="18"/>
      <c r="B90" s="26" t="s">
        <v>234</v>
      </c>
      <c r="C90" s="16" t="s">
        <v>231</v>
      </c>
      <c r="D90" s="17">
        <f t="shared" si="36"/>
        <v>0.33616551599999994</v>
      </c>
      <c r="E90" s="17">
        <f t="shared" si="50"/>
        <v>0.43557986400000004</v>
      </c>
      <c r="F90" s="17">
        <f t="shared" si="51"/>
        <v>0</v>
      </c>
      <c r="G90" s="17">
        <f t="shared" si="52"/>
        <v>0.043174824</v>
      </c>
      <c r="H90" s="17">
        <f t="shared" si="53"/>
        <v>0.39240504000000004</v>
      </c>
      <c r="I90" s="17">
        <f t="shared" si="54"/>
        <v>0</v>
      </c>
      <c r="J90" s="17">
        <f t="shared" si="55"/>
        <v>0</v>
      </c>
      <c r="K90" s="17">
        <f t="shared" si="56"/>
        <v>0</v>
      </c>
      <c r="L90" s="17">
        <f t="shared" si="57"/>
        <v>0</v>
      </c>
      <c r="M90" s="17">
        <f t="shared" si="58"/>
        <v>0</v>
      </c>
      <c r="N90" s="17">
        <f t="shared" si="59"/>
        <v>0</v>
      </c>
      <c r="O90" s="17">
        <f t="shared" si="60"/>
        <v>0</v>
      </c>
      <c r="P90" s="17">
        <f t="shared" si="61"/>
        <v>0</v>
      </c>
      <c r="Q90" s="17">
        <f t="shared" si="62"/>
        <v>0</v>
      </c>
      <c r="R90" s="17">
        <f t="shared" si="63"/>
        <v>0</v>
      </c>
      <c r="S90" s="17">
        <f t="shared" si="64"/>
        <v>0</v>
      </c>
      <c r="T90" s="17">
        <f t="shared" si="65"/>
        <v>0.43557986400000004</v>
      </c>
      <c r="U90" s="17">
        <f t="shared" si="66"/>
        <v>0</v>
      </c>
      <c r="V90" s="17">
        <f t="shared" si="67"/>
        <v>0.043174824</v>
      </c>
      <c r="W90" s="17">
        <f t="shared" si="68"/>
        <v>0.39240504000000004</v>
      </c>
      <c r="X90" s="17">
        <f t="shared" si="69"/>
        <v>0</v>
      </c>
      <c r="Y90" s="17">
        <f t="shared" si="70"/>
        <v>0</v>
      </c>
      <c r="Z90" s="17">
        <f t="shared" si="71"/>
        <v>0</v>
      </c>
      <c r="AA90" s="17">
        <f t="shared" si="72"/>
        <v>0</v>
      </c>
      <c r="AB90" s="17">
        <f t="shared" si="73"/>
        <v>0</v>
      </c>
      <c r="AC90" s="17">
        <f t="shared" si="74"/>
        <v>0</v>
      </c>
      <c r="AD90" s="17">
        <v>0.28013793</v>
      </c>
      <c r="AE90" s="17">
        <f t="shared" si="75"/>
        <v>0.36298322000000005</v>
      </c>
      <c r="AF90" s="17">
        <f t="shared" si="76"/>
        <v>0</v>
      </c>
      <c r="AG90" s="17">
        <f t="shared" si="77"/>
        <v>0.03597902</v>
      </c>
      <c r="AH90" s="17">
        <f t="shared" si="78"/>
        <v>0.3270042</v>
      </c>
      <c r="AI90" s="17">
        <f t="shared" si="79"/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f t="shared" si="82"/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0.36298322000000005</v>
      </c>
      <c r="AU90" s="17">
        <v>0</v>
      </c>
      <c r="AV90" s="17">
        <v>0.03597902</v>
      </c>
      <c r="AW90" s="17">
        <v>0.3270042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8"/>
      <c r="BE90" s="7"/>
      <c r="BF90" s="8"/>
      <c r="BG90" s="8"/>
    </row>
    <row r="91" spans="1:59" ht="38.25">
      <c r="A91" s="18"/>
      <c r="B91" s="26" t="s">
        <v>235</v>
      </c>
      <c r="C91" s="16" t="s">
        <v>231</v>
      </c>
      <c r="D91" s="17">
        <f t="shared" si="36"/>
        <v>0.268044324</v>
      </c>
      <c r="E91" s="17">
        <f t="shared" si="50"/>
        <v>0.258745308</v>
      </c>
      <c r="F91" s="17">
        <f t="shared" si="51"/>
        <v>0</v>
      </c>
      <c r="G91" s="17">
        <f t="shared" si="52"/>
        <v>0.048452424</v>
      </c>
      <c r="H91" s="17">
        <f t="shared" si="53"/>
        <v>0.21029288399999999</v>
      </c>
      <c r="I91" s="17">
        <f t="shared" si="54"/>
        <v>0</v>
      </c>
      <c r="J91" s="17">
        <f t="shared" si="55"/>
        <v>0.258745308</v>
      </c>
      <c r="K91" s="17">
        <f t="shared" si="56"/>
        <v>0</v>
      </c>
      <c r="L91" s="17">
        <f t="shared" si="57"/>
        <v>0.048452424</v>
      </c>
      <c r="M91" s="17">
        <f t="shared" si="58"/>
        <v>0.21029288399999999</v>
      </c>
      <c r="N91" s="17">
        <f t="shared" si="59"/>
        <v>0</v>
      </c>
      <c r="O91" s="17">
        <f t="shared" si="60"/>
        <v>0</v>
      </c>
      <c r="P91" s="17">
        <f t="shared" si="61"/>
        <v>0</v>
      </c>
      <c r="Q91" s="17">
        <f t="shared" si="62"/>
        <v>0</v>
      </c>
      <c r="R91" s="17">
        <f t="shared" si="63"/>
        <v>0</v>
      </c>
      <c r="S91" s="17">
        <f t="shared" si="64"/>
        <v>0</v>
      </c>
      <c r="T91" s="17">
        <f t="shared" si="65"/>
        <v>0</v>
      </c>
      <c r="U91" s="17">
        <f t="shared" si="66"/>
        <v>0</v>
      </c>
      <c r="V91" s="17">
        <f t="shared" si="67"/>
        <v>0</v>
      </c>
      <c r="W91" s="17">
        <f t="shared" si="68"/>
        <v>0</v>
      </c>
      <c r="X91" s="17">
        <f t="shared" si="69"/>
        <v>0</v>
      </c>
      <c r="Y91" s="17">
        <f t="shared" si="70"/>
        <v>0</v>
      </c>
      <c r="Z91" s="17">
        <f t="shared" si="71"/>
        <v>0</v>
      </c>
      <c r="AA91" s="17">
        <f t="shared" si="72"/>
        <v>0</v>
      </c>
      <c r="AB91" s="17">
        <f t="shared" si="73"/>
        <v>0</v>
      </c>
      <c r="AC91" s="17">
        <f t="shared" si="74"/>
        <v>0</v>
      </c>
      <c r="AD91" s="17">
        <v>0.22337027</v>
      </c>
      <c r="AE91" s="17">
        <f t="shared" si="75"/>
        <v>0.21562109000000002</v>
      </c>
      <c r="AF91" s="17">
        <f t="shared" si="76"/>
        <v>0</v>
      </c>
      <c r="AG91" s="17">
        <f t="shared" si="77"/>
        <v>0.04037702</v>
      </c>
      <c r="AH91" s="17">
        <f t="shared" si="78"/>
        <v>0.17524407</v>
      </c>
      <c r="AI91" s="17">
        <f t="shared" si="79"/>
        <v>0</v>
      </c>
      <c r="AJ91" s="17">
        <v>0.21562109000000002</v>
      </c>
      <c r="AK91" s="17">
        <v>0</v>
      </c>
      <c r="AL91" s="17">
        <v>0.04037702</v>
      </c>
      <c r="AM91" s="17">
        <v>0.17524407</v>
      </c>
      <c r="AN91" s="17">
        <v>0</v>
      </c>
      <c r="AO91" s="17">
        <f t="shared" si="82"/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8"/>
      <c r="BE91" s="7"/>
      <c r="BF91" s="8"/>
      <c r="BG91" s="8"/>
    </row>
    <row r="92" spans="1:59" ht="38.25">
      <c r="A92" s="18"/>
      <c r="B92" s="26" t="s">
        <v>236</v>
      </c>
      <c r="C92" s="16" t="s">
        <v>231</v>
      </c>
      <c r="D92" s="17">
        <f t="shared" si="36"/>
        <v>0.33616551599999994</v>
      </c>
      <c r="E92" s="17">
        <f t="shared" si="50"/>
        <v>0.431699532</v>
      </c>
      <c r="F92" s="17">
        <f t="shared" si="51"/>
        <v>0</v>
      </c>
      <c r="G92" s="17">
        <f t="shared" si="52"/>
        <v>0.040097712</v>
      </c>
      <c r="H92" s="17">
        <f t="shared" si="53"/>
        <v>0.39160182</v>
      </c>
      <c r="I92" s="17">
        <f t="shared" si="54"/>
        <v>0</v>
      </c>
      <c r="J92" s="17">
        <f t="shared" si="55"/>
        <v>0</v>
      </c>
      <c r="K92" s="17">
        <f t="shared" si="56"/>
        <v>0</v>
      </c>
      <c r="L92" s="17">
        <f t="shared" si="57"/>
        <v>0</v>
      </c>
      <c r="M92" s="17">
        <f t="shared" si="58"/>
        <v>0</v>
      </c>
      <c r="N92" s="17">
        <f t="shared" si="59"/>
        <v>0</v>
      </c>
      <c r="O92" s="17">
        <f t="shared" si="60"/>
        <v>0</v>
      </c>
      <c r="P92" s="17">
        <f t="shared" si="61"/>
        <v>0</v>
      </c>
      <c r="Q92" s="17">
        <f t="shared" si="62"/>
        <v>0</v>
      </c>
      <c r="R92" s="17">
        <f t="shared" si="63"/>
        <v>0</v>
      </c>
      <c r="S92" s="17">
        <f t="shared" si="64"/>
        <v>0</v>
      </c>
      <c r="T92" s="17">
        <f t="shared" si="65"/>
        <v>0.431699532</v>
      </c>
      <c r="U92" s="17">
        <f t="shared" si="66"/>
        <v>0</v>
      </c>
      <c r="V92" s="17">
        <f t="shared" si="67"/>
        <v>0.040097712</v>
      </c>
      <c r="W92" s="17">
        <f t="shared" si="68"/>
        <v>0.39160182</v>
      </c>
      <c r="X92" s="17">
        <f t="shared" si="69"/>
        <v>0</v>
      </c>
      <c r="Y92" s="17">
        <f t="shared" si="70"/>
        <v>0</v>
      </c>
      <c r="Z92" s="17">
        <f t="shared" si="71"/>
        <v>0</v>
      </c>
      <c r="AA92" s="17">
        <f t="shared" si="72"/>
        <v>0</v>
      </c>
      <c r="AB92" s="17">
        <f t="shared" si="73"/>
        <v>0</v>
      </c>
      <c r="AC92" s="17">
        <f t="shared" si="74"/>
        <v>0</v>
      </c>
      <c r="AD92" s="17">
        <v>0.28013793</v>
      </c>
      <c r="AE92" s="17">
        <f t="shared" si="75"/>
        <v>0.35974961</v>
      </c>
      <c r="AF92" s="17">
        <f t="shared" si="76"/>
        <v>0</v>
      </c>
      <c r="AG92" s="17">
        <f t="shared" si="77"/>
        <v>0.03341476</v>
      </c>
      <c r="AH92" s="17">
        <f t="shared" si="78"/>
        <v>0.32633485</v>
      </c>
      <c r="AI92" s="17">
        <f t="shared" si="79"/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f t="shared" si="82"/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0.35974961</v>
      </c>
      <c r="AU92" s="17">
        <v>0</v>
      </c>
      <c r="AV92" s="17">
        <v>0.03341476</v>
      </c>
      <c r="AW92" s="17">
        <v>0.32633485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8"/>
      <c r="BE92" s="7"/>
      <c r="BF92" s="8"/>
      <c r="BG92" s="8"/>
    </row>
    <row r="93" spans="1:59" ht="38.25">
      <c r="A93" s="18"/>
      <c r="B93" s="26" t="s">
        <v>237</v>
      </c>
      <c r="C93" s="16" t="s">
        <v>231</v>
      </c>
      <c r="D93" s="17">
        <f t="shared" si="36"/>
        <v>0.33616551599999994</v>
      </c>
      <c r="E93" s="17">
        <f t="shared" si="50"/>
        <v>0.34778840399999994</v>
      </c>
      <c r="F93" s="17">
        <f t="shared" si="51"/>
        <v>0</v>
      </c>
      <c r="G93" s="17">
        <f t="shared" si="52"/>
        <v>0.048348192</v>
      </c>
      <c r="H93" s="17">
        <f t="shared" si="53"/>
        <v>0.299440212</v>
      </c>
      <c r="I93" s="17">
        <f t="shared" si="54"/>
        <v>0</v>
      </c>
      <c r="J93" s="17">
        <f t="shared" si="55"/>
        <v>0</v>
      </c>
      <c r="K93" s="17">
        <f t="shared" si="56"/>
        <v>0</v>
      </c>
      <c r="L93" s="17">
        <f t="shared" si="57"/>
        <v>0</v>
      </c>
      <c r="M93" s="17">
        <f t="shared" si="58"/>
        <v>0</v>
      </c>
      <c r="N93" s="17">
        <f t="shared" si="59"/>
        <v>0</v>
      </c>
      <c r="O93" s="17">
        <f t="shared" si="60"/>
        <v>0.34778840399999994</v>
      </c>
      <c r="P93" s="17">
        <f t="shared" si="61"/>
        <v>0</v>
      </c>
      <c r="Q93" s="17">
        <f t="shared" si="62"/>
        <v>0.048348192</v>
      </c>
      <c r="R93" s="17">
        <f t="shared" si="63"/>
        <v>0.299440212</v>
      </c>
      <c r="S93" s="17">
        <f t="shared" si="64"/>
        <v>0</v>
      </c>
      <c r="T93" s="17">
        <f t="shared" si="65"/>
        <v>0</v>
      </c>
      <c r="U93" s="17">
        <f t="shared" si="66"/>
        <v>0</v>
      </c>
      <c r="V93" s="17">
        <f t="shared" si="67"/>
        <v>0</v>
      </c>
      <c r="W93" s="17">
        <f t="shared" si="68"/>
        <v>0</v>
      </c>
      <c r="X93" s="17">
        <f t="shared" si="69"/>
        <v>0</v>
      </c>
      <c r="Y93" s="17">
        <f t="shared" si="70"/>
        <v>0</v>
      </c>
      <c r="Z93" s="17">
        <f t="shared" si="71"/>
        <v>0</v>
      </c>
      <c r="AA93" s="17">
        <f t="shared" si="72"/>
        <v>0</v>
      </c>
      <c r="AB93" s="17">
        <f t="shared" si="73"/>
        <v>0</v>
      </c>
      <c r="AC93" s="17">
        <f t="shared" si="74"/>
        <v>0</v>
      </c>
      <c r="AD93" s="17">
        <v>0.28013793</v>
      </c>
      <c r="AE93" s="17">
        <f t="shared" si="75"/>
        <v>0.28982367</v>
      </c>
      <c r="AF93" s="17">
        <f t="shared" si="76"/>
        <v>0</v>
      </c>
      <c r="AG93" s="17">
        <f t="shared" si="77"/>
        <v>0.04029016</v>
      </c>
      <c r="AH93" s="17">
        <f t="shared" si="78"/>
        <v>0.24953351</v>
      </c>
      <c r="AI93" s="17">
        <f t="shared" si="79"/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f t="shared" si="82"/>
        <v>0.28982367</v>
      </c>
      <c r="AP93" s="17">
        <v>0</v>
      </c>
      <c r="AQ93" s="17">
        <v>0.04029016</v>
      </c>
      <c r="AR93" s="17">
        <v>0.24953351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8"/>
      <c r="BE93" s="7"/>
      <c r="BF93" s="8"/>
      <c r="BG93" s="8"/>
    </row>
    <row r="94" spans="1:59" ht="38.25">
      <c r="A94" s="18"/>
      <c r="B94" s="26" t="s">
        <v>238</v>
      </c>
      <c r="C94" s="16" t="s">
        <v>231</v>
      </c>
      <c r="D94" s="17">
        <f t="shared" si="36"/>
        <v>0.33616551599999994</v>
      </c>
      <c r="E94" s="17">
        <f t="shared" si="50"/>
        <v>0.35015994</v>
      </c>
      <c r="F94" s="17">
        <f t="shared" si="51"/>
        <v>0</v>
      </c>
      <c r="G94" s="17">
        <f t="shared" si="52"/>
        <v>0.049312188</v>
      </c>
      <c r="H94" s="17">
        <f t="shared" si="53"/>
        <v>0.300847752</v>
      </c>
      <c r="I94" s="17">
        <f t="shared" si="54"/>
        <v>0</v>
      </c>
      <c r="J94" s="17">
        <f t="shared" si="55"/>
        <v>0</v>
      </c>
      <c r="K94" s="17">
        <f t="shared" si="56"/>
        <v>0</v>
      </c>
      <c r="L94" s="17">
        <f t="shared" si="57"/>
        <v>0</v>
      </c>
      <c r="M94" s="17">
        <f t="shared" si="58"/>
        <v>0</v>
      </c>
      <c r="N94" s="17">
        <f t="shared" si="59"/>
        <v>0</v>
      </c>
      <c r="O94" s="17">
        <f t="shared" si="60"/>
        <v>0.35015994</v>
      </c>
      <c r="P94" s="17">
        <f t="shared" si="61"/>
        <v>0</v>
      </c>
      <c r="Q94" s="17">
        <f t="shared" si="62"/>
        <v>0.049312188</v>
      </c>
      <c r="R94" s="17">
        <f t="shared" si="63"/>
        <v>0.300847752</v>
      </c>
      <c r="S94" s="17">
        <f t="shared" si="64"/>
        <v>0</v>
      </c>
      <c r="T94" s="17">
        <f t="shared" si="65"/>
        <v>0</v>
      </c>
      <c r="U94" s="17">
        <f t="shared" si="66"/>
        <v>0</v>
      </c>
      <c r="V94" s="17">
        <f t="shared" si="67"/>
        <v>0</v>
      </c>
      <c r="W94" s="17">
        <f t="shared" si="68"/>
        <v>0</v>
      </c>
      <c r="X94" s="17">
        <f t="shared" si="69"/>
        <v>0</v>
      </c>
      <c r="Y94" s="17">
        <f t="shared" si="70"/>
        <v>0</v>
      </c>
      <c r="Z94" s="17">
        <f t="shared" si="71"/>
        <v>0</v>
      </c>
      <c r="AA94" s="17">
        <f t="shared" si="72"/>
        <v>0</v>
      </c>
      <c r="AB94" s="17">
        <f t="shared" si="73"/>
        <v>0</v>
      </c>
      <c r="AC94" s="17">
        <f t="shared" si="74"/>
        <v>0</v>
      </c>
      <c r="AD94" s="17">
        <v>0.28013793</v>
      </c>
      <c r="AE94" s="17">
        <f t="shared" si="75"/>
        <v>0.29179995000000003</v>
      </c>
      <c r="AF94" s="17">
        <f t="shared" si="76"/>
        <v>0</v>
      </c>
      <c r="AG94" s="17">
        <f t="shared" si="77"/>
        <v>0.04109349</v>
      </c>
      <c r="AH94" s="17">
        <f t="shared" si="78"/>
        <v>0.25070646</v>
      </c>
      <c r="AI94" s="17">
        <f t="shared" si="79"/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f t="shared" si="82"/>
        <v>0.29179995000000003</v>
      </c>
      <c r="AP94" s="17">
        <v>0</v>
      </c>
      <c r="AQ94" s="17">
        <v>0.04109349</v>
      </c>
      <c r="AR94" s="17">
        <v>0.25070646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8"/>
      <c r="BE94" s="7"/>
      <c r="BF94" s="8"/>
      <c r="BG94" s="8"/>
    </row>
    <row r="95" spans="1:59" ht="38.25">
      <c r="A95" s="18"/>
      <c r="B95" s="26" t="s">
        <v>239</v>
      </c>
      <c r="C95" s="16" t="s">
        <v>231</v>
      </c>
      <c r="D95" s="17">
        <f t="shared" si="36"/>
        <v>0.33616551599999994</v>
      </c>
      <c r="E95" s="17">
        <f t="shared" si="50"/>
        <v>0.431699532</v>
      </c>
      <c r="F95" s="17">
        <f t="shared" si="51"/>
        <v>0</v>
      </c>
      <c r="G95" s="17">
        <f t="shared" si="52"/>
        <v>0.040097712</v>
      </c>
      <c r="H95" s="17">
        <f t="shared" si="53"/>
        <v>0.39160182</v>
      </c>
      <c r="I95" s="17">
        <f t="shared" si="54"/>
        <v>0</v>
      </c>
      <c r="J95" s="17">
        <f t="shared" si="55"/>
        <v>0</v>
      </c>
      <c r="K95" s="17">
        <f t="shared" si="56"/>
        <v>0</v>
      </c>
      <c r="L95" s="17">
        <f t="shared" si="57"/>
        <v>0</v>
      </c>
      <c r="M95" s="17">
        <f t="shared" si="58"/>
        <v>0</v>
      </c>
      <c r="N95" s="17">
        <f t="shared" si="59"/>
        <v>0</v>
      </c>
      <c r="O95" s="17">
        <f t="shared" si="60"/>
        <v>0</v>
      </c>
      <c r="P95" s="17">
        <f t="shared" si="61"/>
        <v>0</v>
      </c>
      <c r="Q95" s="17">
        <f t="shared" si="62"/>
        <v>0</v>
      </c>
      <c r="R95" s="17">
        <f t="shared" si="63"/>
        <v>0</v>
      </c>
      <c r="S95" s="17">
        <f t="shared" si="64"/>
        <v>0</v>
      </c>
      <c r="T95" s="17">
        <f t="shared" si="65"/>
        <v>0.431699532</v>
      </c>
      <c r="U95" s="17">
        <f t="shared" si="66"/>
        <v>0</v>
      </c>
      <c r="V95" s="17">
        <f t="shared" si="67"/>
        <v>0.040097712</v>
      </c>
      <c r="W95" s="17">
        <f t="shared" si="68"/>
        <v>0.39160182</v>
      </c>
      <c r="X95" s="17">
        <f t="shared" si="69"/>
        <v>0</v>
      </c>
      <c r="Y95" s="17">
        <f t="shared" si="70"/>
        <v>0</v>
      </c>
      <c r="Z95" s="17">
        <f t="shared" si="71"/>
        <v>0</v>
      </c>
      <c r="AA95" s="17">
        <f t="shared" si="72"/>
        <v>0</v>
      </c>
      <c r="AB95" s="17">
        <f t="shared" si="73"/>
        <v>0</v>
      </c>
      <c r="AC95" s="17">
        <f t="shared" si="74"/>
        <v>0</v>
      </c>
      <c r="AD95" s="17">
        <v>0.28013793</v>
      </c>
      <c r="AE95" s="17">
        <f t="shared" si="75"/>
        <v>0.35974961</v>
      </c>
      <c r="AF95" s="17">
        <f t="shared" si="76"/>
        <v>0</v>
      </c>
      <c r="AG95" s="17">
        <f t="shared" si="77"/>
        <v>0.03341476</v>
      </c>
      <c r="AH95" s="17">
        <f t="shared" si="78"/>
        <v>0.32633485</v>
      </c>
      <c r="AI95" s="17">
        <f t="shared" si="79"/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f t="shared" si="82"/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0.35974961</v>
      </c>
      <c r="AU95" s="17">
        <v>0</v>
      </c>
      <c r="AV95" s="17">
        <v>0.03341476</v>
      </c>
      <c r="AW95" s="17">
        <v>0.32633485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8"/>
      <c r="BE95" s="7"/>
      <c r="BF95" s="8"/>
      <c r="BG95" s="8"/>
    </row>
    <row r="96" spans="1:59" ht="38.25">
      <c r="A96" s="18"/>
      <c r="B96" s="26" t="s">
        <v>240</v>
      </c>
      <c r="C96" s="16" t="s">
        <v>231</v>
      </c>
      <c r="D96" s="17">
        <f t="shared" si="36"/>
        <v>0.33616551599999994</v>
      </c>
      <c r="E96" s="17">
        <f t="shared" si="50"/>
        <v>0.431699532</v>
      </c>
      <c r="F96" s="17">
        <f t="shared" si="51"/>
        <v>0</v>
      </c>
      <c r="G96" s="17">
        <f t="shared" si="52"/>
        <v>0.040097712</v>
      </c>
      <c r="H96" s="17">
        <f t="shared" si="53"/>
        <v>0.39160182</v>
      </c>
      <c r="I96" s="17">
        <f t="shared" si="54"/>
        <v>0</v>
      </c>
      <c r="J96" s="17">
        <f t="shared" si="55"/>
        <v>0</v>
      </c>
      <c r="K96" s="17">
        <f t="shared" si="56"/>
        <v>0</v>
      </c>
      <c r="L96" s="17">
        <f t="shared" si="57"/>
        <v>0</v>
      </c>
      <c r="M96" s="17">
        <f t="shared" si="58"/>
        <v>0</v>
      </c>
      <c r="N96" s="17">
        <f t="shared" si="59"/>
        <v>0</v>
      </c>
      <c r="O96" s="17">
        <f t="shared" si="60"/>
        <v>0</v>
      </c>
      <c r="P96" s="17">
        <f t="shared" si="61"/>
        <v>0</v>
      </c>
      <c r="Q96" s="17">
        <f t="shared" si="62"/>
        <v>0</v>
      </c>
      <c r="R96" s="17">
        <f t="shared" si="63"/>
        <v>0</v>
      </c>
      <c r="S96" s="17">
        <f t="shared" si="64"/>
        <v>0</v>
      </c>
      <c r="T96" s="17">
        <f t="shared" si="65"/>
        <v>0.431699532</v>
      </c>
      <c r="U96" s="17">
        <f t="shared" si="66"/>
        <v>0</v>
      </c>
      <c r="V96" s="17">
        <f t="shared" si="67"/>
        <v>0.040097712</v>
      </c>
      <c r="W96" s="17">
        <f t="shared" si="68"/>
        <v>0.39160182</v>
      </c>
      <c r="X96" s="17">
        <f t="shared" si="69"/>
        <v>0</v>
      </c>
      <c r="Y96" s="17">
        <f t="shared" si="70"/>
        <v>0</v>
      </c>
      <c r="Z96" s="17">
        <f t="shared" si="71"/>
        <v>0</v>
      </c>
      <c r="AA96" s="17">
        <f t="shared" si="72"/>
        <v>0</v>
      </c>
      <c r="AB96" s="17">
        <f t="shared" si="73"/>
        <v>0</v>
      </c>
      <c r="AC96" s="17">
        <f t="shared" si="74"/>
        <v>0</v>
      </c>
      <c r="AD96" s="17">
        <v>0.28013793</v>
      </c>
      <c r="AE96" s="17">
        <f t="shared" si="75"/>
        <v>0.35974961</v>
      </c>
      <c r="AF96" s="17">
        <f t="shared" si="76"/>
        <v>0</v>
      </c>
      <c r="AG96" s="17">
        <f t="shared" si="77"/>
        <v>0.03341476</v>
      </c>
      <c r="AH96" s="17">
        <f t="shared" si="78"/>
        <v>0.32633485</v>
      </c>
      <c r="AI96" s="17">
        <f t="shared" si="79"/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f t="shared" si="82"/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0.35974961</v>
      </c>
      <c r="AU96" s="17">
        <v>0</v>
      </c>
      <c r="AV96" s="17">
        <v>0.03341476</v>
      </c>
      <c r="AW96" s="17">
        <v>0.32633485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8"/>
      <c r="BE96" s="7"/>
      <c r="BF96" s="8"/>
      <c r="BG96" s="8"/>
    </row>
    <row r="97" spans="1:59" ht="38.25">
      <c r="A97" s="18"/>
      <c r="B97" s="26" t="s">
        <v>241</v>
      </c>
      <c r="C97" s="16" t="s">
        <v>231</v>
      </c>
      <c r="D97" s="17">
        <f t="shared" si="36"/>
        <v>0.861162792</v>
      </c>
      <c r="E97" s="17">
        <f t="shared" si="50"/>
        <v>1.166158104</v>
      </c>
      <c r="F97" s="17">
        <f t="shared" si="51"/>
        <v>0</v>
      </c>
      <c r="G97" s="17">
        <f t="shared" si="52"/>
        <v>0.046117464000000004</v>
      </c>
      <c r="H97" s="17">
        <f t="shared" si="53"/>
        <v>1.1200406399999998</v>
      </c>
      <c r="I97" s="17">
        <f t="shared" si="54"/>
        <v>0</v>
      </c>
      <c r="J97" s="17">
        <f t="shared" si="55"/>
        <v>0</v>
      </c>
      <c r="K97" s="17">
        <f t="shared" si="56"/>
        <v>0</v>
      </c>
      <c r="L97" s="17">
        <f t="shared" si="57"/>
        <v>0</v>
      </c>
      <c r="M97" s="17">
        <f t="shared" si="58"/>
        <v>0</v>
      </c>
      <c r="N97" s="17">
        <f t="shared" si="59"/>
        <v>0</v>
      </c>
      <c r="O97" s="17">
        <f t="shared" si="60"/>
        <v>0</v>
      </c>
      <c r="P97" s="17">
        <f t="shared" si="61"/>
        <v>0</v>
      </c>
      <c r="Q97" s="17">
        <f t="shared" si="62"/>
        <v>0</v>
      </c>
      <c r="R97" s="17">
        <f t="shared" si="63"/>
        <v>0</v>
      </c>
      <c r="S97" s="17">
        <f t="shared" si="64"/>
        <v>0</v>
      </c>
      <c r="T97" s="17">
        <f t="shared" si="65"/>
        <v>1.166158104</v>
      </c>
      <c r="U97" s="17">
        <f t="shared" si="66"/>
        <v>0</v>
      </c>
      <c r="V97" s="17">
        <f t="shared" si="67"/>
        <v>0.046117464000000004</v>
      </c>
      <c r="W97" s="17">
        <f t="shared" si="68"/>
        <v>1.1200406399999998</v>
      </c>
      <c r="X97" s="17">
        <f t="shared" si="69"/>
        <v>0</v>
      </c>
      <c r="Y97" s="17">
        <f t="shared" si="70"/>
        <v>0</v>
      </c>
      <c r="Z97" s="17">
        <f t="shared" si="71"/>
        <v>0</v>
      </c>
      <c r="AA97" s="17">
        <f t="shared" si="72"/>
        <v>0</v>
      </c>
      <c r="AB97" s="17">
        <f t="shared" si="73"/>
        <v>0</v>
      </c>
      <c r="AC97" s="17">
        <f t="shared" si="74"/>
        <v>0</v>
      </c>
      <c r="AD97" s="17">
        <v>0.71763566</v>
      </c>
      <c r="AE97" s="17">
        <f t="shared" si="75"/>
        <v>0.9717984199999999</v>
      </c>
      <c r="AF97" s="17">
        <f t="shared" si="76"/>
        <v>0</v>
      </c>
      <c r="AG97" s="17">
        <f t="shared" si="77"/>
        <v>0.03843122</v>
      </c>
      <c r="AH97" s="17">
        <f t="shared" si="78"/>
        <v>0.9333672</v>
      </c>
      <c r="AI97" s="17">
        <f t="shared" si="79"/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f t="shared" si="82"/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0.9717984199999999</v>
      </c>
      <c r="AU97" s="17">
        <v>0</v>
      </c>
      <c r="AV97" s="17">
        <v>0.03843122</v>
      </c>
      <c r="AW97" s="17">
        <v>0.9333672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8"/>
      <c r="BE97" s="7"/>
      <c r="BF97" s="8"/>
      <c r="BG97" s="8"/>
    </row>
    <row r="98" spans="1:59" ht="38.25">
      <c r="A98" s="18"/>
      <c r="B98" s="26" t="s">
        <v>242</v>
      </c>
      <c r="C98" s="16" t="s">
        <v>231</v>
      </c>
      <c r="D98" s="17">
        <f t="shared" si="36"/>
        <v>0.5360886440752127</v>
      </c>
      <c r="E98" s="17">
        <f t="shared" si="50"/>
        <v>0.512563836</v>
      </c>
      <c r="F98" s="17">
        <f t="shared" si="51"/>
        <v>0</v>
      </c>
      <c r="G98" s="17">
        <f t="shared" si="52"/>
        <v>0.09197808</v>
      </c>
      <c r="H98" s="17">
        <f t="shared" si="53"/>
        <v>0.420585756</v>
      </c>
      <c r="I98" s="17">
        <f t="shared" si="54"/>
        <v>0</v>
      </c>
      <c r="J98" s="17">
        <f t="shared" si="55"/>
        <v>0.512563836</v>
      </c>
      <c r="K98" s="17">
        <f t="shared" si="56"/>
        <v>0</v>
      </c>
      <c r="L98" s="17">
        <f t="shared" si="57"/>
        <v>0.09197808</v>
      </c>
      <c r="M98" s="17">
        <f t="shared" si="58"/>
        <v>0.420585756</v>
      </c>
      <c r="N98" s="17">
        <f t="shared" si="59"/>
        <v>0</v>
      </c>
      <c r="O98" s="17">
        <f t="shared" si="60"/>
        <v>0</v>
      </c>
      <c r="P98" s="17">
        <f t="shared" si="61"/>
        <v>0</v>
      </c>
      <c r="Q98" s="17">
        <f t="shared" si="62"/>
        <v>0</v>
      </c>
      <c r="R98" s="17">
        <f t="shared" si="63"/>
        <v>0</v>
      </c>
      <c r="S98" s="17">
        <f t="shared" si="64"/>
        <v>0</v>
      </c>
      <c r="T98" s="17">
        <f t="shared" si="65"/>
        <v>0</v>
      </c>
      <c r="U98" s="17">
        <f t="shared" si="66"/>
        <v>0</v>
      </c>
      <c r="V98" s="17">
        <f t="shared" si="67"/>
        <v>0</v>
      </c>
      <c r="W98" s="17">
        <f t="shared" si="68"/>
        <v>0</v>
      </c>
      <c r="X98" s="17">
        <f t="shared" si="69"/>
        <v>0</v>
      </c>
      <c r="Y98" s="17">
        <f t="shared" si="70"/>
        <v>0</v>
      </c>
      <c r="Z98" s="17">
        <f t="shared" si="71"/>
        <v>0</v>
      </c>
      <c r="AA98" s="17">
        <f t="shared" si="72"/>
        <v>0</v>
      </c>
      <c r="AB98" s="17">
        <f t="shared" si="73"/>
        <v>0</v>
      </c>
      <c r="AC98" s="17">
        <f t="shared" si="74"/>
        <v>0</v>
      </c>
      <c r="AD98" s="17">
        <v>0.446740536729344</v>
      </c>
      <c r="AE98" s="17">
        <f t="shared" si="75"/>
        <v>0.42713653</v>
      </c>
      <c r="AF98" s="17">
        <f t="shared" si="76"/>
        <v>0</v>
      </c>
      <c r="AG98" s="17">
        <f t="shared" si="77"/>
        <v>0.0766484</v>
      </c>
      <c r="AH98" s="17">
        <f t="shared" si="78"/>
        <v>0.35048813</v>
      </c>
      <c r="AI98" s="17">
        <f t="shared" si="79"/>
        <v>0</v>
      </c>
      <c r="AJ98" s="17">
        <v>0.42713653</v>
      </c>
      <c r="AK98" s="17">
        <v>0</v>
      </c>
      <c r="AL98" s="17">
        <v>0.0766484</v>
      </c>
      <c r="AM98" s="17">
        <v>0.35048813</v>
      </c>
      <c r="AN98" s="17">
        <v>0</v>
      </c>
      <c r="AO98" s="17">
        <f t="shared" si="82"/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8"/>
      <c r="BE98" s="7"/>
      <c r="BF98" s="8"/>
      <c r="BG98" s="8"/>
    </row>
    <row r="99" spans="1:59" s="23" customFormat="1" ht="38.25">
      <c r="A99" s="18"/>
      <c r="B99" s="26" t="s">
        <v>243</v>
      </c>
      <c r="C99" s="16" t="s">
        <v>231</v>
      </c>
      <c r="D99" s="17">
        <f aca="true" t="shared" si="83" ref="D99:D162">1.2*AD99</f>
        <v>0.26804432203760636</v>
      </c>
      <c r="E99" s="17">
        <f t="shared" si="50"/>
        <v>0.31126328400000003</v>
      </c>
      <c r="F99" s="17">
        <f t="shared" si="51"/>
        <v>0</v>
      </c>
      <c r="G99" s="17">
        <f t="shared" si="52"/>
        <v>0.035716404</v>
      </c>
      <c r="H99" s="17">
        <f t="shared" si="53"/>
        <v>0.27554688</v>
      </c>
      <c r="I99" s="17">
        <f t="shared" si="54"/>
        <v>0</v>
      </c>
      <c r="J99" s="17">
        <f t="shared" si="55"/>
        <v>0</v>
      </c>
      <c r="K99" s="17">
        <f t="shared" si="56"/>
        <v>0</v>
      </c>
      <c r="L99" s="17">
        <f t="shared" si="57"/>
        <v>0</v>
      </c>
      <c r="M99" s="17">
        <f t="shared" si="58"/>
        <v>0</v>
      </c>
      <c r="N99" s="17">
        <f t="shared" si="59"/>
        <v>0</v>
      </c>
      <c r="O99" s="17">
        <f t="shared" si="60"/>
        <v>0</v>
      </c>
      <c r="P99" s="17">
        <f t="shared" si="61"/>
        <v>0</v>
      </c>
      <c r="Q99" s="17">
        <f t="shared" si="62"/>
        <v>0</v>
      </c>
      <c r="R99" s="17">
        <f t="shared" si="63"/>
        <v>0</v>
      </c>
      <c r="S99" s="17">
        <f t="shared" si="64"/>
        <v>0</v>
      </c>
      <c r="T99" s="17">
        <f t="shared" si="65"/>
        <v>0.31126328400000003</v>
      </c>
      <c r="U99" s="17">
        <f t="shared" si="66"/>
        <v>0</v>
      </c>
      <c r="V99" s="17">
        <f t="shared" si="67"/>
        <v>0.035716404</v>
      </c>
      <c r="W99" s="17">
        <f t="shared" si="68"/>
        <v>0.27554688</v>
      </c>
      <c r="X99" s="17">
        <f t="shared" si="69"/>
        <v>0</v>
      </c>
      <c r="Y99" s="17">
        <f t="shared" si="70"/>
        <v>0</v>
      </c>
      <c r="Z99" s="17">
        <f t="shared" si="71"/>
        <v>0</v>
      </c>
      <c r="AA99" s="17">
        <f t="shared" si="72"/>
        <v>0</v>
      </c>
      <c r="AB99" s="17">
        <f t="shared" si="73"/>
        <v>0</v>
      </c>
      <c r="AC99" s="17">
        <f t="shared" si="74"/>
        <v>0</v>
      </c>
      <c r="AD99" s="21">
        <v>0.223370268364672</v>
      </c>
      <c r="AE99" s="17">
        <f t="shared" si="75"/>
        <v>0.25938607</v>
      </c>
      <c r="AF99" s="17">
        <f t="shared" si="76"/>
        <v>0</v>
      </c>
      <c r="AG99" s="17">
        <f t="shared" si="77"/>
        <v>0.02976367</v>
      </c>
      <c r="AH99" s="17">
        <f t="shared" si="78"/>
        <v>0.2296224</v>
      </c>
      <c r="AI99" s="17">
        <f t="shared" si="79"/>
        <v>0</v>
      </c>
      <c r="AJ99" s="17">
        <v>0</v>
      </c>
      <c r="AK99" s="21">
        <v>0</v>
      </c>
      <c r="AL99" s="21">
        <v>0</v>
      </c>
      <c r="AM99" s="21">
        <v>0</v>
      </c>
      <c r="AN99" s="21">
        <v>0</v>
      </c>
      <c r="AO99" s="17">
        <f t="shared" si="82"/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0.25938607</v>
      </c>
      <c r="AU99" s="21">
        <v>0</v>
      </c>
      <c r="AV99" s="21">
        <v>0.02976367</v>
      </c>
      <c r="AW99" s="21">
        <v>0.2296224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2"/>
      <c r="BE99" s="7"/>
      <c r="BF99" s="22"/>
      <c r="BG99" s="22"/>
    </row>
    <row r="100" spans="1:59" ht="38.25">
      <c r="A100" s="18"/>
      <c r="B100" s="26" t="s">
        <v>244</v>
      </c>
      <c r="C100" s="16" t="s">
        <v>231</v>
      </c>
      <c r="D100" s="17">
        <f t="shared" si="83"/>
        <v>0.26804432203760636</v>
      </c>
      <c r="E100" s="17">
        <f t="shared" si="50"/>
        <v>0.27608016</v>
      </c>
      <c r="F100" s="17">
        <f t="shared" si="51"/>
        <v>0</v>
      </c>
      <c r="G100" s="17">
        <f t="shared" si="52"/>
        <v>0.044559132</v>
      </c>
      <c r="H100" s="17">
        <f t="shared" si="53"/>
        <v>0.231521028</v>
      </c>
      <c r="I100" s="17">
        <f t="shared" si="54"/>
        <v>0</v>
      </c>
      <c r="J100" s="17">
        <f t="shared" si="55"/>
        <v>0</v>
      </c>
      <c r="K100" s="17">
        <f t="shared" si="56"/>
        <v>0</v>
      </c>
      <c r="L100" s="17">
        <f t="shared" si="57"/>
        <v>0</v>
      </c>
      <c r="M100" s="17">
        <f t="shared" si="58"/>
        <v>0</v>
      </c>
      <c r="N100" s="17">
        <f t="shared" si="59"/>
        <v>0</v>
      </c>
      <c r="O100" s="17">
        <f t="shared" si="60"/>
        <v>0.27608016</v>
      </c>
      <c r="P100" s="17">
        <f t="shared" si="61"/>
        <v>0</v>
      </c>
      <c r="Q100" s="17">
        <f t="shared" si="62"/>
        <v>0.044559132</v>
      </c>
      <c r="R100" s="17">
        <f t="shared" si="63"/>
        <v>0.231521028</v>
      </c>
      <c r="S100" s="17">
        <f t="shared" si="64"/>
        <v>0</v>
      </c>
      <c r="T100" s="17">
        <f t="shared" si="65"/>
        <v>0</v>
      </c>
      <c r="U100" s="17">
        <f t="shared" si="66"/>
        <v>0</v>
      </c>
      <c r="V100" s="17">
        <f t="shared" si="67"/>
        <v>0</v>
      </c>
      <c r="W100" s="17">
        <f t="shared" si="68"/>
        <v>0</v>
      </c>
      <c r="X100" s="17">
        <f t="shared" si="69"/>
        <v>0</v>
      </c>
      <c r="Y100" s="17">
        <f t="shared" si="70"/>
        <v>0</v>
      </c>
      <c r="Z100" s="17">
        <f t="shared" si="71"/>
        <v>0</v>
      </c>
      <c r="AA100" s="17">
        <f t="shared" si="72"/>
        <v>0</v>
      </c>
      <c r="AB100" s="17">
        <f t="shared" si="73"/>
        <v>0</v>
      </c>
      <c r="AC100" s="17">
        <f t="shared" si="74"/>
        <v>0</v>
      </c>
      <c r="AD100" s="17">
        <v>0.223370268364672</v>
      </c>
      <c r="AE100" s="17">
        <f t="shared" si="75"/>
        <v>0.23006680000000002</v>
      </c>
      <c r="AF100" s="17">
        <f t="shared" si="76"/>
        <v>0</v>
      </c>
      <c r="AG100" s="17">
        <f t="shared" si="77"/>
        <v>0.03713261</v>
      </c>
      <c r="AH100" s="17">
        <f t="shared" si="78"/>
        <v>0.19293419</v>
      </c>
      <c r="AI100" s="17">
        <f t="shared" si="79"/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f t="shared" si="82"/>
        <v>0.23006680000000002</v>
      </c>
      <c r="AP100" s="17">
        <v>0</v>
      </c>
      <c r="AQ100" s="17">
        <v>0.03713261</v>
      </c>
      <c r="AR100" s="17">
        <v>0.19293419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8"/>
      <c r="BE100" s="7"/>
      <c r="BF100" s="8"/>
      <c r="BG100" s="8"/>
    </row>
    <row r="101" spans="1:59" ht="38.25">
      <c r="A101" s="18"/>
      <c r="B101" s="26" t="s">
        <v>245</v>
      </c>
      <c r="C101" s="16" t="s">
        <v>231</v>
      </c>
      <c r="D101" s="17">
        <f t="shared" si="83"/>
        <v>0.26804432203760636</v>
      </c>
      <c r="E101" s="17">
        <f t="shared" si="50"/>
        <v>0.274967004</v>
      </c>
      <c r="F101" s="17">
        <f t="shared" si="51"/>
        <v>0</v>
      </c>
      <c r="G101" s="17">
        <f t="shared" si="52"/>
        <v>0.04407712799999999</v>
      </c>
      <c r="H101" s="17">
        <f t="shared" si="53"/>
        <v>0.230889876</v>
      </c>
      <c r="I101" s="17">
        <f t="shared" si="54"/>
        <v>0</v>
      </c>
      <c r="J101" s="17">
        <f t="shared" si="55"/>
        <v>0</v>
      </c>
      <c r="K101" s="17">
        <f t="shared" si="56"/>
        <v>0</v>
      </c>
      <c r="L101" s="17">
        <f t="shared" si="57"/>
        <v>0</v>
      </c>
      <c r="M101" s="17">
        <f t="shared" si="58"/>
        <v>0</v>
      </c>
      <c r="N101" s="17">
        <f t="shared" si="59"/>
        <v>0</v>
      </c>
      <c r="O101" s="17">
        <f t="shared" si="60"/>
        <v>0.274967004</v>
      </c>
      <c r="P101" s="17">
        <f t="shared" si="61"/>
        <v>0</v>
      </c>
      <c r="Q101" s="17">
        <f t="shared" si="62"/>
        <v>0.04407712799999999</v>
      </c>
      <c r="R101" s="17">
        <f t="shared" si="63"/>
        <v>0.230889876</v>
      </c>
      <c r="S101" s="17">
        <f t="shared" si="64"/>
        <v>0</v>
      </c>
      <c r="T101" s="17">
        <f t="shared" si="65"/>
        <v>0</v>
      </c>
      <c r="U101" s="17">
        <f t="shared" si="66"/>
        <v>0</v>
      </c>
      <c r="V101" s="17">
        <f t="shared" si="67"/>
        <v>0</v>
      </c>
      <c r="W101" s="17">
        <f t="shared" si="68"/>
        <v>0</v>
      </c>
      <c r="X101" s="17">
        <f t="shared" si="69"/>
        <v>0</v>
      </c>
      <c r="Y101" s="17">
        <f t="shared" si="70"/>
        <v>0</v>
      </c>
      <c r="Z101" s="17">
        <f t="shared" si="71"/>
        <v>0</v>
      </c>
      <c r="AA101" s="17">
        <f t="shared" si="72"/>
        <v>0</v>
      </c>
      <c r="AB101" s="17">
        <f t="shared" si="73"/>
        <v>0</v>
      </c>
      <c r="AC101" s="17">
        <f t="shared" si="74"/>
        <v>0</v>
      </c>
      <c r="AD101" s="17">
        <v>0.223370268364672</v>
      </c>
      <c r="AE101" s="17">
        <f t="shared" si="75"/>
        <v>0.22913917</v>
      </c>
      <c r="AF101" s="17">
        <f t="shared" si="76"/>
        <v>0</v>
      </c>
      <c r="AG101" s="17">
        <f t="shared" si="77"/>
        <v>0.03673094</v>
      </c>
      <c r="AH101" s="17">
        <f t="shared" si="78"/>
        <v>0.19240823</v>
      </c>
      <c r="AI101" s="17">
        <f t="shared" si="79"/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f t="shared" si="82"/>
        <v>0.22913917</v>
      </c>
      <c r="AP101" s="17">
        <v>0</v>
      </c>
      <c r="AQ101" s="17">
        <v>0.03673094</v>
      </c>
      <c r="AR101" s="17">
        <v>0.19240823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8"/>
      <c r="BE101" s="7"/>
      <c r="BF101" s="8"/>
      <c r="BG101" s="8"/>
    </row>
    <row r="102" spans="1:59" ht="38.25">
      <c r="A102" s="18"/>
      <c r="B102" s="26" t="s">
        <v>246</v>
      </c>
      <c r="C102" s="16" t="s">
        <v>231</v>
      </c>
      <c r="D102" s="17">
        <f t="shared" si="83"/>
        <v>0.5360886440752127</v>
      </c>
      <c r="E102" s="17">
        <f t="shared" si="50"/>
        <v>0.5427477479999999</v>
      </c>
      <c r="F102" s="17">
        <f t="shared" si="51"/>
        <v>0</v>
      </c>
      <c r="G102" s="17">
        <f t="shared" si="52"/>
        <v>0.08302481999999999</v>
      </c>
      <c r="H102" s="17">
        <f t="shared" si="53"/>
        <v>0.459722928</v>
      </c>
      <c r="I102" s="17">
        <f t="shared" si="54"/>
        <v>0</v>
      </c>
      <c r="J102" s="17">
        <f t="shared" si="55"/>
        <v>0</v>
      </c>
      <c r="K102" s="17">
        <f t="shared" si="56"/>
        <v>0</v>
      </c>
      <c r="L102" s="17">
        <f t="shared" si="57"/>
        <v>0</v>
      </c>
      <c r="M102" s="17">
        <f t="shared" si="58"/>
        <v>0</v>
      </c>
      <c r="N102" s="17">
        <f t="shared" si="59"/>
        <v>0</v>
      </c>
      <c r="O102" s="17">
        <f t="shared" si="60"/>
        <v>0.5427477479999999</v>
      </c>
      <c r="P102" s="17">
        <f t="shared" si="61"/>
        <v>0</v>
      </c>
      <c r="Q102" s="17">
        <f t="shared" si="62"/>
        <v>0.08302481999999999</v>
      </c>
      <c r="R102" s="17">
        <f t="shared" si="63"/>
        <v>0.459722928</v>
      </c>
      <c r="S102" s="17">
        <f t="shared" si="64"/>
        <v>0</v>
      </c>
      <c r="T102" s="17">
        <f t="shared" si="65"/>
        <v>0</v>
      </c>
      <c r="U102" s="17">
        <f t="shared" si="66"/>
        <v>0</v>
      </c>
      <c r="V102" s="17">
        <f t="shared" si="67"/>
        <v>0</v>
      </c>
      <c r="W102" s="17">
        <f t="shared" si="68"/>
        <v>0</v>
      </c>
      <c r="X102" s="17">
        <f t="shared" si="69"/>
        <v>0</v>
      </c>
      <c r="Y102" s="17">
        <f t="shared" si="70"/>
        <v>0</v>
      </c>
      <c r="Z102" s="17">
        <f t="shared" si="71"/>
        <v>0</v>
      </c>
      <c r="AA102" s="17">
        <f t="shared" si="72"/>
        <v>0</v>
      </c>
      <c r="AB102" s="17">
        <f t="shared" si="73"/>
        <v>0</v>
      </c>
      <c r="AC102" s="17">
        <f t="shared" si="74"/>
        <v>0</v>
      </c>
      <c r="AD102" s="17">
        <v>0.446740536729344</v>
      </c>
      <c r="AE102" s="17">
        <f t="shared" si="75"/>
        <v>0.45228978999999997</v>
      </c>
      <c r="AF102" s="17">
        <f t="shared" si="76"/>
        <v>0</v>
      </c>
      <c r="AG102" s="17">
        <f t="shared" si="77"/>
        <v>0.06918735</v>
      </c>
      <c r="AH102" s="17">
        <f t="shared" si="78"/>
        <v>0.38310244</v>
      </c>
      <c r="AI102" s="17">
        <f t="shared" si="79"/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f t="shared" si="82"/>
        <v>0.45228978999999997</v>
      </c>
      <c r="AP102" s="17">
        <v>0</v>
      </c>
      <c r="AQ102" s="17">
        <v>0.06918735</v>
      </c>
      <c r="AR102" s="17">
        <v>0.38310244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8"/>
      <c r="BE102" s="7"/>
      <c r="BF102" s="8"/>
      <c r="BG102" s="8"/>
    </row>
    <row r="103" spans="1:59" ht="38.25">
      <c r="A103" s="18"/>
      <c r="B103" s="26" t="s">
        <v>247</v>
      </c>
      <c r="C103" s="16" t="s">
        <v>231</v>
      </c>
      <c r="D103" s="17">
        <f t="shared" si="83"/>
        <v>0.33616552222556156</v>
      </c>
      <c r="E103" s="17">
        <f t="shared" si="50"/>
        <v>0.35547239999999997</v>
      </c>
      <c r="F103" s="17">
        <f t="shared" si="51"/>
        <v>0</v>
      </c>
      <c r="G103" s="17">
        <f t="shared" si="52"/>
        <v>0.028813751999999998</v>
      </c>
      <c r="H103" s="17">
        <f t="shared" si="53"/>
        <v>0.32665864799999994</v>
      </c>
      <c r="I103" s="17">
        <f t="shared" si="54"/>
        <v>0</v>
      </c>
      <c r="J103" s="17">
        <f t="shared" si="55"/>
        <v>0</v>
      </c>
      <c r="K103" s="17">
        <f t="shared" si="56"/>
        <v>0</v>
      </c>
      <c r="L103" s="17">
        <f t="shared" si="57"/>
        <v>0</v>
      </c>
      <c r="M103" s="17">
        <f t="shared" si="58"/>
        <v>0</v>
      </c>
      <c r="N103" s="17">
        <f t="shared" si="59"/>
        <v>0</v>
      </c>
      <c r="O103" s="17">
        <f t="shared" si="60"/>
        <v>0.35547239999999997</v>
      </c>
      <c r="P103" s="17">
        <f t="shared" si="61"/>
        <v>0</v>
      </c>
      <c r="Q103" s="17">
        <f t="shared" si="62"/>
        <v>0.028813751999999998</v>
      </c>
      <c r="R103" s="17">
        <f t="shared" si="63"/>
        <v>0.32665864799999994</v>
      </c>
      <c r="S103" s="17">
        <f t="shared" si="64"/>
        <v>0</v>
      </c>
      <c r="T103" s="17">
        <f t="shared" si="65"/>
        <v>0</v>
      </c>
      <c r="U103" s="17">
        <f t="shared" si="66"/>
        <v>0</v>
      </c>
      <c r="V103" s="17">
        <f t="shared" si="67"/>
        <v>0</v>
      </c>
      <c r="W103" s="17">
        <f t="shared" si="68"/>
        <v>0</v>
      </c>
      <c r="X103" s="17">
        <f t="shared" si="69"/>
        <v>0</v>
      </c>
      <c r="Y103" s="17">
        <f t="shared" si="70"/>
        <v>0</v>
      </c>
      <c r="Z103" s="17">
        <f t="shared" si="71"/>
        <v>0</v>
      </c>
      <c r="AA103" s="17">
        <f t="shared" si="72"/>
        <v>0</v>
      </c>
      <c r="AB103" s="17">
        <f t="shared" si="73"/>
        <v>0</v>
      </c>
      <c r="AC103" s="17">
        <f t="shared" si="74"/>
        <v>0</v>
      </c>
      <c r="AD103" s="17">
        <v>0.280137935187968</v>
      </c>
      <c r="AE103" s="17">
        <f t="shared" si="75"/>
        <v>0.29622699999999996</v>
      </c>
      <c r="AF103" s="17">
        <f t="shared" si="76"/>
        <v>0</v>
      </c>
      <c r="AG103" s="17">
        <f t="shared" si="77"/>
        <v>0.02401146</v>
      </c>
      <c r="AH103" s="17">
        <f t="shared" si="78"/>
        <v>0.27221554</v>
      </c>
      <c r="AI103" s="17">
        <f t="shared" si="79"/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f t="shared" si="82"/>
        <v>0.29622699999999996</v>
      </c>
      <c r="AP103" s="17">
        <v>0</v>
      </c>
      <c r="AQ103" s="17">
        <v>0.02401146</v>
      </c>
      <c r="AR103" s="17">
        <v>0.27221554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8"/>
      <c r="BE103" s="7"/>
      <c r="BF103" s="8"/>
      <c r="BG103" s="8"/>
    </row>
    <row r="104" spans="1:59" ht="38.25">
      <c r="A104" s="18"/>
      <c r="B104" s="26" t="s">
        <v>248</v>
      </c>
      <c r="C104" s="16" t="s">
        <v>231</v>
      </c>
      <c r="D104" s="17">
        <f t="shared" si="83"/>
        <v>0.33616552222556156</v>
      </c>
      <c r="E104" s="17">
        <f t="shared" si="50"/>
        <v>0.35547241199999996</v>
      </c>
      <c r="F104" s="17">
        <f t="shared" si="51"/>
        <v>0</v>
      </c>
      <c r="G104" s="17">
        <f t="shared" si="52"/>
        <v>0.028813751999999998</v>
      </c>
      <c r="H104" s="17">
        <f t="shared" si="53"/>
        <v>0.32665865999999993</v>
      </c>
      <c r="I104" s="17">
        <f t="shared" si="54"/>
        <v>0</v>
      </c>
      <c r="J104" s="17">
        <f t="shared" si="55"/>
        <v>0</v>
      </c>
      <c r="K104" s="17">
        <f t="shared" si="56"/>
        <v>0</v>
      </c>
      <c r="L104" s="17">
        <f t="shared" si="57"/>
        <v>0</v>
      </c>
      <c r="M104" s="17">
        <f t="shared" si="58"/>
        <v>0</v>
      </c>
      <c r="N104" s="17">
        <f t="shared" si="59"/>
        <v>0</v>
      </c>
      <c r="O104" s="17">
        <f t="shared" si="60"/>
        <v>0.35547241199999996</v>
      </c>
      <c r="P104" s="17">
        <f t="shared" si="61"/>
        <v>0</v>
      </c>
      <c r="Q104" s="17">
        <f t="shared" si="62"/>
        <v>0.028813751999999998</v>
      </c>
      <c r="R104" s="17">
        <f t="shared" si="63"/>
        <v>0.32665865999999993</v>
      </c>
      <c r="S104" s="17">
        <f t="shared" si="64"/>
        <v>0</v>
      </c>
      <c r="T104" s="17">
        <f t="shared" si="65"/>
        <v>0</v>
      </c>
      <c r="U104" s="17">
        <f t="shared" si="66"/>
        <v>0</v>
      </c>
      <c r="V104" s="17">
        <f t="shared" si="67"/>
        <v>0</v>
      </c>
      <c r="W104" s="17">
        <f t="shared" si="68"/>
        <v>0</v>
      </c>
      <c r="X104" s="17">
        <f t="shared" si="69"/>
        <v>0</v>
      </c>
      <c r="Y104" s="17">
        <f t="shared" si="70"/>
        <v>0</v>
      </c>
      <c r="Z104" s="17">
        <f t="shared" si="71"/>
        <v>0</v>
      </c>
      <c r="AA104" s="17">
        <f t="shared" si="72"/>
        <v>0</v>
      </c>
      <c r="AB104" s="17">
        <f t="shared" si="73"/>
        <v>0</v>
      </c>
      <c r="AC104" s="17">
        <f t="shared" si="74"/>
        <v>0</v>
      </c>
      <c r="AD104" s="17">
        <v>0.280137935187968</v>
      </c>
      <c r="AE104" s="17">
        <f t="shared" si="75"/>
        <v>0.29622700999999996</v>
      </c>
      <c r="AF104" s="17">
        <f t="shared" si="76"/>
        <v>0</v>
      </c>
      <c r="AG104" s="17">
        <f t="shared" si="77"/>
        <v>0.02401146</v>
      </c>
      <c r="AH104" s="17">
        <f t="shared" si="78"/>
        <v>0.27221555</v>
      </c>
      <c r="AI104" s="17">
        <f t="shared" si="79"/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f t="shared" si="82"/>
        <v>0.29622700999999996</v>
      </c>
      <c r="AP104" s="17">
        <v>0</v>
      </c>
      <c r="AQ104" s="17">
        <v>0.02401146</v>
      </c>
      <c r="AR104" s="17">
        <v>0.27221555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8"/>
      <c r="BE104" s="7"/>
      <c r="BF104" s="8"/>
      <c r="BG104" s="8"/>
    </row>
    <row r="105" spans="1:59" ht="38.25">
      <c r="A105" s="18"/>
      <c r="B105" s="26" t="s">
        <v>249</v>
      </c>
      <c r="C105" s="16" t="s">
        <v>231</v>
      </c>
      <c r="D105" s="17">
        <f t="shared" si="83"/>
        <v>0.5360886440752127</v>
      </c>
      <c r="E105" s="17">
        <f t="shared" si="50"/>
        <v>0.54335958</v>
      </c>
      <c r="F105" s="17">
        <f t="shared" si="51"/>
        <v>0</v>
      </c>
      <c r="G105" s="17">
        <f t="shared" si="52"/>
        <v>0.08302481999999999</v>
      </c>
      <c r="H105" s="17">
        <f t="shared" si="53"/>
        <v>0.46033476</v>
      </c>
      <c r="I105" s="17">
        <f t="shared" si="54"/>
        <v>0</v>
      </c>
      <c r="J105" s="17">
        <f t="shared" si="55"/>
        <v>0</v>
      </c>
      <c r="K105" s="17">
        <f t="shared" si="56"/>
        <v>0</v>
      </c>
      <c r="L105" s="17">
        <f t="shared" si="57"/>
        <v>0</v>
      </c>
      <c r="M105" s="17">
        <f t="shared" si="58"/>
        <v>0</v>
      </c>
      <c r="N105" s="17">
        <f t="shared" si="59"/>
        <v>0</v>
      </c>
      <c r="O105" s="17">
        <f t="shared" si="60"/>
        <v>0.54335958</v>
      </c>
      <c r="P105" s="17">
        <f t="shared" si="61"/>
        <v>0</v>
      </c>
      <c r="Q105" s="17">
        <f t="shared" si="62"/>
        <v>0.08302481999999999</v>
      </c>
      <c r="R105" s="17">
        <f t="shared" si="63"/>
        <v>0.46033476</v>
      </c>
      <c r="S105" s="17">
        <f t="shared" si="64"/>
        <v>0</v>
      </c>
      <c r="T105" s="17">
        <f t="shared" si="65"/>
        <v>0</v>
      </c>
      <c r="U105" s="17">
        <f t="shared" si="66"/>
        <v>0</v>
      </c>
      <c r="V105" s="17">
        <f t="shared" si="67"/>
        <v>0</v>
      </c>
      <c r="W105" s="17">
        <f t="shared" si="68"/>
        <v>0</v>
      </c>
      <c r="X105" s="17">
        <f t="shared" si="69"/>
        <v>0</v>
      </c>
      <c r="Y105" s="17">
        <f t="shared" si="70"/>
        <v>0</v>
      </c>
      <c r="Z105" s="17">
        <f t="shared" si="71"/>
        <v>0</v>
      </c>
      <c r="AA105" s="17">
        <f t="shared" si="72"/>
        <v>0</v>
      </c>
      <c r="AB105" s="17">
        <f t="shared" si="73"/>
        <v>0</v>
      </c>
      <c r="AC105" s="17">
        <f t="shared" si="74"/>
        <v>0</v>
      </c>
      <c r="AD105" s="17">
        <v>0.446740536729344</v>
      </c>
      <c r="AE105" s="17">
        <f t="shared" si="75"/>
        <v>0.45279965</v>
      </c>
      <c r="AF105" s="17">
        <f t="shared" si="76"/>
        <v>0</v>
      </c>
      <c r="AG105" s="17">
        <f t="shared" si="77"/>
        <v>0.06918735</v>
      </c>
      <c r="AH105" s="17">
        <f t="shared" si="78"/>
        <v>0.3836123</v>
      </c>
      <c r="AI105" s="17">
        <f t="shared" si="79"/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f t="shared" si="82"/>
        <v>0.45279965</v>
      </c>
      <c r="AP105" s="17">
        <v>0</v>
      </c>
      <c r="AQ105" s="17">
        <v>0.06918735</v>
      </c>
      <c r="AR105" s="17">
        <v>0.3836123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8"/>
      <c r="BE105" s="7"/>
      <c r="BF105" s="8"/>
      <c r="BG105" s="8"/>
    </row>
    <row r="106" spans="1:59" ht="38.25">
      <c r="A106" s="18"/>
      <c r="B106" s="26" t="s">
        <v>250</v>
      </c>
      <c r="C106" s="16" t="s">
        <v>231</v>
      </c>
      <c r="D106" s="17">
        <f t="shared" si="83"/>
        <v>0.33616552222556156</v>
      </c>
      <c r="E106" s="17">
        <f t="shared" si="50"/>
        <v>0.431699532</v>
      </c>
      <c r="F106" s="17">
        <f t="shared" si="51"/>
        <v>0</v>
      </c>
      <c r="G106" s="17">
        <f t="shared" si="52"/>
        <v>0.040097712</v>
      </c>
      <c r="H106" s="17">
        <f t="shared" si="53"/>
        <v>0.39160182</v>
      </c>
      <c r="I106" s="17">
        <f t="shared" si="54"/>
        <v>0</v>
      </c>
      <c r="J106" s="17">
        <f t="shared" si="55"/>
        <v>0</v>
      </c>
      <c r="K106" s="17">
        <f t="shared" si="56"/>
        <v>0</v>
      </c>
      <c r="L106" s="17">
        <f t="shared" si="57"/>
        <v>0</v>
      </c>
      <c r="M106" s="17">
        <f t="shared" si="58"/>
        <v>0</v>
      </c>
      <c r="N106" s="17">
        <f t="shared" si="59"/>
        <v>0</v>
      </c>
      <c r="O106" s="17">
        <f t="shared" si="60"/>
        <v>0</v>
      </c>
      <c r="P106" s="17">
        <f t="shared" si="61"/>
        <v>0</v>
      </c>
      <c r="Q106" s="17">
        <f t="shared" si="62"/>
        <v>0</v>
      </c>
      <c r="R106" s="17">
        <f t="shared" si="63"/>
        <v>0</v>
      </c>
      <c r="S106" s="17">
        <f t="shared" si="64"/>
        <v>0</v>
      </c>
      <c r="T106" s="17">
        <f t="shared" si="65"/>
        <v>0.431699532</v>
      </c>
      <c r="U106" s="17">
        <f t="shared" si="66"/>
        <v>0</v>
      </c>
      <c r="V106" s="17">
        <f t="shared" si="67"/>
        <v>0.040097712</v>
      </c>
      <c r="W106" s="17">
        <f t="shared" si="68"/>
        <v>0.39160182</v>
      </c>
      <c r="X106" s="17">
        <f t="shared" si="69"/>
        <v>0</v>
      </c>
      <c r="Y106" s="17">
        <f t="shared" si="70"/>
        <v>0</v>
      </c>
      <c r="Z106" s="17">
        <f t="shared" si="71"/>
        <v>0</v>
      </c>
      <c r="AA106" s="17">
        <f t="shared" si="72"/>
        <v>0</v>
      </c>
      <c r="AB106" s="17">
        <f t="shared" si="73"/>
        <v>0</v>
      </c>
      <c r="AC106" s="17">
        <f t="shared" si="74"/>
        <v>0</v>
      </c>
      <c r="AD106" s="17">
        <v>0.280137935187968</v>
      </c>
      <c r="AE106" s="17">
        <f t="shared" si="75"/>
        <v>0.35974961</v>
      </c>
      <c r="AF106" s="17">
        <f t="shared" si="76"/>
        <v>0</v>
      </c>
      <c r="AG106" s="17">
        <f t="shared" si="77"/>
        <v>0.03341476</v>
      </c>
      <c r="AH106" s="17">
        <f t="shared" si="78"/>
        <v>0.32633485</v>
      </c>
      <c r="AI106" s="17">
        <f t="shared" si="79"/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f t="shared" si="82"/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0.35974961</v>
      </c>
      <c r="AU106" s="17">
        <v>0</v>
      </c>
      <c r="AV106" s="17">
        <v>0.03341476</v>
      </c>
      <c r="AW106" s="17">
        <v>0.32633485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8"/>
      <c r="BE106" s="7"/>
      <c r="BF106" s="8"/>
      <c r="BG106" s="8"/>
    </row>
    <row r="107" spans="1:59" ht="13.5">
      <c r="A107" s="18"/>
      <c r="B107" s="25" t="s">
        <v>195</v>
      </c>
      <c r="C107" s="16"/>
      <c r="D107" s="17">
        <f t="shared" si="83"/>
        <v>0</v>
      </c>
      <c r="E107" s="17">
        <f t="shared" si="50"/>
        <v>0</v>
      </c>
      <c r="F107" s="17">
        <f t="shared" si="51"/>
        <v>0</v>
      </c>
      <c r="G107" s="17">
        <f t="shared" si="52"/>
        <v>0</v>
      </c>
      <c r="H107" s="17">
        <f t="shared" si="53"/>
        <v>0</v>
      </c>
      <c r="I107" s="17">
        <f t="shared" si="54"/>
        <v>0</v>
      </c>
      <c r="J107" s="17">
        <f t="shared" si="55"/>
        <v>0</v>
      </c>
      <c r="K107" s="17">
        <f t="shared" si="56"/>
        <v>0</v>
      </c>
      <c r="L107" s="17">
        <f t="shared" si="57"/>
        <v>0</v>
      </c>
      <c r="M107" s="17">
        <f t="shared" si="58"/>
        <v>0</v>
      </c>
      <c r="N107" s="17">
        <f t="shared" si="59"/>
        <v>0</v>
      </c>
      <c r="O107" s="17">
        <f t="shared" si="60"/>
        <v>0</v>
      </c>
      <c r="P107" s="17">
        <f t="shared" si="61"/>
        <v>0</v>
      </c>
      <c r="Q107" s="17">
        <f t="shared" si="62"/>
        <v>0</v>
      </c>
      <c r="R107" s="17">
        <f t="shared" si="63"/>
        <v>0</v>
      </c>
      <c r="S107" s="17">
        <f t="shared" si="64"/>
        <v>0</v>
      </c>
      <c r="T107" s="17">
        <f t="shared" si="65"/>
        <v>0</v>
      </c>
      <c r="U107" s="17">
        <f t="shared" si="66"/>
        <v>0</v>
      </c>
      <c r="V107" s="17">
        <f t="shared" si="67"/>
        <v>0</v>
      </c>
      <c r="W107" s="17">
        <f t="shared" si="68"/>
        <v>0</v>
      </c>
      <c r="X107" s="17">
        <f t="shared" si="69"/>
        <v>0</v>
      </c>
      <c r="Y107" s="17">
        <f t="shared" si="70"/>
        <v>0</v>
      </c>
      <c r="Z107" s="17">
        <f t="shared" si="71"/>
        <v>0</v>
      </c>
      <c r="AA107" s="17">
        <f t="shared" si="72"/>
        <v>0</v>
      </c>
      <c r="AB107" s="17">
        <f t="shared" si="73"/>
        <v>0</v>
      </c>
      <c r="AC107" s="17">
        <f t="shared" si="74"/>
        <v>0</v>
      </c>
      <c r="AD107" s="17">
        <v>0</v>
      </c>
      <c r="AE107" s="17">
        <f t="shared" si="75"/>
        <v>0</v>
      </c>
      <c r="AF107" s="17">
        <f t="shared" si="76"/>
        <v>0</v>
      </c>
      <c r="AG107" s="17">
        <f t="shared" si="77"/>
        <v>0</v>
      </c>
      <c r="AH107" s="17">
        <f t="shared" si="78"/>
        <v>0</v>
      </c>
      <c r="AI107" s="17">
        <f t="shared" si="79"/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f t="shared" si="82"/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8"/>
      <c r="BE107" s="7"/>
      <c r="BF107" s="8"/>
      <c r="BG107" s="8"/>
    </row>
    <row r="108" spans="1:59" ht="38.25">
      <c r="A108" s="18"/>
      <c r="B108" s="26" t="s">
        <v>251</v>
      </c>
      <c r="C108" s="16" t="s">
        <v>231</v>
      </c>
      <c r="D108" s="17">
        <f t="shared" si="83"/>
        <v>0.268044324</v>
      </c>
      <c r="E108" s="17">
        <f t="shared" si="50"/>
        <v>0.268142148</v>
      </c>
      <c r="F108" s="17">
        <f t="shared" si="51"/>
        <v>0</v>
      </c>
      <c r="G108" s="17">
        <f t="shared" si="52"/>
        <v>0.045957072</v>
      </c>
      <c r="H108" s="17">
        <f t="shared" si="53"/>
        <v>0.222185076</v>
      </c>
      <c r="I108" s="17">
        <f t="shared" si="54"/>
        <v>0</v>
      </c>
      <c r="J108" s="17">
        <f t="shared" si="55"/>
        <v>0.268142148</v>
      </c>
      <c r="K108" s="17">
        <f t="shared" si="56"/>
        <v>0</v>
      </c>
      <c r="L108" s="17">
        <f t="shared" si="57"/>
        <v>0.045957072</v>
      </c>
      <c r="M108" s="17">
        <f t="shared" si="58"/>
        <v>0.222185076</v>
      </c>
      <c r="N108" s="17">
        <f t="shared" si="59"/>
        <v>0</v>
      </c>
      <c r="O108" s="17">
        <f t="shared" si="60"/>
        <v>0</v>
      </c>
      <c r="P108" s="17">
        <f t="shared" si="61"/>
        <v>0</v>
      </c>
      <c r="Q108" s="17">
        <f t="shared" si="62"/>
        <v>0</v>
      </c>
      <c r="R108" s="17">
        <f t="shared" si="63"/>
        <v>0</v>
      </c>
      <c r="S108" s="17">
        <f t="shared" si="64"/>
        <v>0</v>
      </c>
      <c r="T108" s="17">
        <f t="shared" si="65"/>
        <v>0</v>
      </c>
      <c r="U108" s="17">
        <f t="shared" si="66"/>
        <v>0</v>
      </c>
      <c r="V108" s="17">
        <f t="shared" si="67"/>
        <v>0</v>
      </c>
      <c r="W108" s="17">
        <f t="shared" si="68"/>
        <v>0</v>
      </c>
      <c r="X108" s="17">
        <f t="shared" si="69"/>
        <v>0</v>
      </c>
      <c r="Y108" s="17">
        <f t="shared" si="70"/>
        <v>0</v>
      </c>
      <c r="Z108" s="17">
        <f t="shared" si="71"/>
        <v>0</v>
      </c>
      <c r="AA108" s="17">
        <f t="shared" si="72"/>
        <v>0</v>
      </c>
      <c r="AB108" s="17">
        <f t="shared" si="73"/>
        <v>0</v>
      </c>
      <c r="AC108" s="17">
        <f t="shared" si="74"/>
        <v>0</v>
      </c>
      <c r="AD108" s="17">
        <v>0.22337027</v>
      </c>
      <c r="AE108" s="17">
        <f t="shared" si="75"/>
        <v>0.22345179</v>
      </c>
      <c r="AF108" s="17">
        <f t="shared" si="76"/>
        <v>0</v>
      </c>
      <c r="AG108" s="17">
        <f t="shared" si="77"/>
        <v>0.03829756</v>
      </c>
      <c r="AH108" s="17">
        <f t="shared" si="78"/>
        <v>0.18515423</v>
      </c>
      <c r="AI108" s="17">
        <f t="shared" si="79"/>
        <v>0</v>
      </c>
      <c r="AJ108" s="17">
        <v>0.22345179</v>
      </c>
      <c r="AK108" s="17">
        <v>0</v>
      </c>
      <c r="AL108" s="17">
        <v>0.03829756</v>
      </c>
      <c r="AM108" s="17">
        <v>0.18515423</v>
      </c>
      <c r="AN108" s="17">
        <v>0</v>
      </c>
      <c r="AO108" s="17">
        <f t="shared" si="82"/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8"/>
      <c r="BE108" s="7"/>
      <c r="BF108" s="8"/>
      <c r="BG108" s="8"/>
    </row>
    <row r="109" spans="1:59" ht="13.5">
      <c r="A109" s="18"/>
      <c r="B109" s="25" t="s">
        <v>137</v>
      </c>
      <c r="C109" s="16"/>
      <c r="D109" s="17">
        <f t="shared" si="83"/>
        <v>0</v>
      </c>
      <c r="E109" s="17">
        <f t="shared" si="50"/>
        <v>0</v>
      </c>
      <c r="F109" s="17">
        <f t="shared" si="51"/>
        <v>0</v>
      </c>
      <c r="G109" s="17">
        <f t="shared" si="52"/>
        <v>0</v>
      </c>
      <c r="H109" s="17">
        <f t="shared" si="53"/>
        <v>0</v>
      </c>
      <c r="I109" s="17">
        <f t="shared" si="54"/>
        <v>0</v>
      </c>
      <c r="J109" s="17">
        <f t="shared" si="55"/>
        <v>0</v>
      </c>
      <c r="K109" s="17">
        <f t="shared" si="56"/>
        <v>0</v>
      </c>
      <c r="L109" s="17">
        <f t="shared" si="57"/>
        <v>0</v>
      </c>
      <c r="M109" s="17">
        <f t="shared" si="58"/>
        <v>0</v>
      </c>
      <c r="N109" s="17">
        <f t="shared" si="59"/>
        <v>0</v>
      </c>
      <c r="O109" s="17">
        <f t="shared" si="60"/>
        <v>0</v>
      </c>
      <c r="P109" s="17">
        <f t="shared" si="61"/>
        <v>0</v>
      </c>
      <c r="Q109" s="17">
        <f t="shared" si="62"/>
        <v>0</v>
      </c>
      <c r="R109" s="17">
        <f t="shared" si="63"/>
        <v>0</v>
      </c>
      <c r="S109" s="17">
        <f t="shared" si="64"/>
        <v>0</v>
      </c>
      <c r="T109" s="17">
        <f t="shared" si="65"/>
        <v>0</v>
      </c>
      <c r="U109" s="17">
        <f t="shared" si="66"/>
        <v>0</v>
      </c>
      <c r="V109" s="17">
        <f t="shared" si="67"/>
        <v>0</v>
      </c>
      <c r="W109" s="17">
        <f t="shared" si="68"/>
        <v>0</v>
      </c>
      <c r="X109" s="17">
        <f t="shared" si="69"/>
        <v>0</v>
      </c>
      <c r="Y109" s="17">
        <f t="shared" si="70"/>
        <v>0</v>
      </c>
      <c r="Z109" s="17">
        <f t="shared" si="71"/>
        <v>0</v>
      </c>
      <c r="AA109" s="17">
        <f t="shared" si="72"/>
        <v>0</v>
      </c>
      <c r="AB109" s="17">
        <f t="shared" si="73"/>
        <v>0</v>
      </c>
      <c r="AC109" s="17">
        <f t="shared" si="74"/>
        <v>0</v>
      </c>
      <c r="AD109" s="17">
        <v>0</v>
      </c>
      <c r="AE109" s="17">
        <f t="shared" si="75"/>
        <v>0</v>
      </c>
      <c r="AF109" s="17">
        <f t="shared" si="76"/>
        <v>0</v>
      </c>
      <c r="AG109" s="17">
        <f t="shared" si="77"/>
        <v>0</v>
      </c>
      <c r="AH109" s="17">
        <f t="shared" si="78"/>
        <v>0</v>
      </c>
      <c r="AI109" s="17">
        <f t="shared" si="79"/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f t="shared" si="82"/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8"/>
      <c r="BE109" s="7"/>
      <c r="BF109" s="8"/>
      <c r="BG109" s="8"/>
    </row>
    <row r="110" spans="1:59" ht="38.25">
      <c r="A110" s="18"/>
      <c r="B110" s="26" t="s">
        <v>252</v>
      </c>
      <c r="C110" s="16" t="s">
        <v>231</v>
      </c>
      <c r="D110" s="17">
        <f t="shared" si="83"/>
        <v>0.33616551599999994</v>
      </c>
      <c r="E110" s="17">
        <f t="shared" si="50"/>
        <v>0.39851444399999997</v>
      </c>
      <c r="F110" s="17">
        <f t="shared" si="51"/>
        <v>0</v>
      </c>
      <c r="G110" s="17">
        <f t="shared" si="52"/>
        <v>0.006515004</v>
      </c>
      <c r="H110" s="17">
        <f t="shared" si="53"/>
        <v>0.39199944000000003</v>
      </c>
      <c r="I110" s="17">
        <f t="shared" si="54"/>
        <v>0</v>
      </c>
      <c r="J110" s="17">
        <f t="shared" si="55"/>
        <v>0</v>
      </c>
      <c r="K110" s="17">
        <f t="shared" si="56"/>
        <v>0</v>
      </c>
      <c r="L110" s="17">
        <f t="shared" si="57"/>
        <v>0</v>
      </c>
      <c r="M110" s="17">
        <f t="shared" si="58"/>
        <v>0</v>
      </c>
      <c r="N110" s="17">
        <f t="shared" si="59"/>
        <v>0</v>
      </c>
      <c r="O110" s="17">
        <f t="shared" si="60"/>
        <v>0</v>
      </c>
      <c r="P110" s="17">
        <f t="shared" si="61"/>
        <v>0</v>
      </c>
      <c r="Q110" s="17">
        <f t="shared" si="62"/>
        <v>0</v>
      </c>
      <c r="R110" s="17">
        <f t="shared" si="63"/>
        <v>0</v>
      </c>
      <c r="S110" s="17">
        <f t="shared" si="64"/>
        <v>0</v>
      </c>
      <c r="T110" s="17">
        <f t="shared" si="65"/>
        <v>0.39851444399999997</v>
      </c>
      <c r="U110" s="17">
        <f t="shared" si="66"/>
        <v>0</v>
      </c>
      <c r="V110" s="17">
        <f t="shared" si="67"/>
        <v>0.006515004</v>
      </c>
      <c r="W110" s="17">
        <f t="shared" si="68"/>
        <v>0.39199944000000003</v>
      </c>
      <c r="X110" s="17">
        <f t="shared" si="69"/>
        <v>0</v>
      </c>
      <c r="Y110" s="17">
        <f t="shared" si="70"/>
        <v>0</v>
      </c>
      <c r="Z110" s="17">
        <f t="shared" si="71"/>
        <v>0</v>
      </c>
      <c r="AA110" s="17">
        <f t="shared" si="72"/>
        <v>0</v>
      </c>
      <c r="AB110" s="17">
        <f t="shared" si="73"/>
        <v>0</v>
      </c>
      <c r="AC110" s="17">
        <f t="shared" si="74"/>
        <v>0</v>
      </c>
      <c r="AD110" s="17">
        <v>0.28013793</v>
      </c>
      <c r="AE110" s="17">
        <f t="shared" si="75"/>
        <v>0.33209537</v>
      </c>
      <c r="AF110" s="17">
        <f t="shared" si="76"/>
        <v>0</v>
      </c>
      <c r="AG110" s="17">
        <f t="shared" si="77"/>
        <v>0.00542917</v>
      </c>
      <c r="AH110" s="17">
        <f t="shared" si="78"/>
        <v>0.3266662</v>
      </c>
      <c r="AI110" s="17">
        <f t="shared" si="79"/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f t="shared" si="82"/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0.33209537</v>
      </c>
      <c r="AU110" s="17">
        <v>0</v>
      </c>
      <c r="AV110" s="17">
        <v>0.00542917</v>
      </c>
      <c r="AW110" s="17">
        <v>0.3266662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8"/>
      <c r="BE110" s="7"/>
      <c r="BF110" s="8"/>
      <c r="BG110" s="8"/>
    </row>
    <row r="111" spans="1:59" s="23" customFormat="1" ht="38.25">
      <c r="A111" s="18"/>
      <c r="B111" s="26" t="s">
        <v>253</v>
      </c>
      <c r="C111" s="16" t="s">
        <v>231</v>
      </c>
      <c r="D111" s="17">
        <f t="shared" si="83"/>
        <v>0.33616551599999994</v>
      </c>
      <c r="E111" s="17">
        <f t="shared" si="50"/>
        <v>0.39851444399999997</v>
      </c>
      <c r="F111" s="17">
        <f t="shared" si="51"/>
        <v>0</v>
      </c>
      <c r="G111" s="17">
        <f t="shared" si="52"/>
        <v>0.006515004</v>
      </c>
      <c r="H111" s="17">
        <f t="shared" si="53"/>
        <v>0.39199944000000003</v>
      </c>
      <c r="I111" s="17">
        <f t="shared" si="54"/>
        <v>0</v>
      </c>
      <c r="J111" s="17">
        <f t="shared" si="55"/>
        <v>0</v>
      </c>
      <c r="K111" s="17">
        <f t="shared" si="56"/>
        <v>0</v>
      </c>
      <c r="L111" s="17">
        <f t="shared" si="57"/>
        <v>0</v>
      </c>
      <c r="M111" s="17">
        <f t="shared" si="58"/>
        <v>0</v>
      </c>
      <c r="N111" s="17">
        <f t="shared" si="59"/>
        <v>0</v>
      </c>
      <c r="O111" s="17">
        <f t="shared" si="60"/>
        <v>0</v>
      </c>
      <c r="P111" s="17">
        <f t="shared" si="61"/>
        <v>0</v>
      </c>
      <c r="Q111" s="17">
        <f t="shared" si="62"/>
        <v>0</v>
      </c>
      <c r="R111" s="17">
        <f t="shared" si="63"/>
        <v>0</v>
      </c>
      <c r="S111" s="17">
        <f t="shared" si="64"/>
        <v>0</v>
      </c>
      <c r="T111" s="17">
        <f t="shared" si="65"/>
        <v>0.39851444399999997</v>
      </c>
      <c r="U111" s="17">
        <f t="shared" si="66"/>
        <v>0</v>
      </c>
      <c r="V111" s="17">
        <f t="shared" si="67"/>
        <v>0.006515004</v>
      </c>
      <c r="W111" s="17">
        <f t="shared" si="68"/>
        <v>0.39199944000000003</v>
      </c>
      <c r="X111" s="17">
        <f t="shared" si="69"/>
        <v>0</v>
      </c>
      <c r="Y111" s="17">
        <f t="shared" si="70"/>
        <v>0</v>
      </c>
      <c r="Z111" s="17">
        <f t="shared" si="71"/>
        <v>0</v>
      </c>
      <c r="AA111" s="17">
        <f t="shared" si="72"/>
        <v>0</v>
      </c>
      <c r="AB111" s="17">
        <f t="shared" si="73"/>
        <v>0</v>
      </c>
      <c r="AC111" s="17">
        <f t="shared" si="74"/>
        <v>0</v>
      </c>
      <c r="AD111" s="21">
        <v>0.28013793</v>
      </c>
      <c r="AE111" s="17">
        <f t="shared" si="75"/>
        <v>0.33209537</v>
      </c>
      <c r="AF111" s="17">
        <f t="shared" si="76"/>
        <v>0</v>
      </c>
      <c r="AG111" s="17">
        <f t="shared" si="77"/>
        <v>0.00542917</v>
      </c>
      <c r="AH111" s="17">
        <f t="shared" si="78"/>
        <v>0.3266662</v>
      </c>
      <c r="AI111" s="17">
        <f t="shared" si="79"/>
        <v>0</v>
      </c>
      <c r="AJ111" s="17">
        <v>0</v>
      </c>
      <c r="AK111" s="21">
        <v>0</v>
      </c>
      <c r="AL111" s="21">
        <v>0</v>
      </c>
      <c r="AM111" s="21">
        <v>0</v>
      </c>
      <c r="AN111" s="21">
        <v>0</v>
      </c>
      <c r="AO111" s="17">
        <f t="shared" si="82"/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0.33209537</v>
      </c>
      <c r="AU111" s="21">
        <v>0</v>
      </c>
      <c r="AV111" s="21">
        <v>0.00542917</v>
      </c>
      <c r="AW111" s="21">
        <v>0.3266662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2"/>
      <c r="BE111" s="7"/>
      <c r="BF111" s="22"/>
      <c r="BG111" s="22"/>
    </row>
    <row r="112" spans="1:59" ht="38.25">
      <c r="A112" s="18"/>
      <c r="B112" s="26" t="s">
        <v>254</v>
      </c>
      <c r="C112" s="16" t="s">
        <v>231</v>
      </c>
      <c r="D112" s="17">
        <f t="shared" si="83"/>
        <v>0.33616551599999994</v>
      </c>
      <c r="E112" s="17">
        <f t="shared" si="50"/>
        <v>0.398514432</v>
      </c>
      <c r="F112" s="17">
        <f t="shared" si="51"/>
        <v>0</v>
      </c>
      <c r="G112" s="17">
        <f t="shared" si="52"/>
        <v>0.006515004</v>
      </c>
      <c r="H112" s="17">
        <f t="shared" si="53"/>
        <v>0.39199942800000004</v>
      </c>
      <c r="I112" s="17">
        <f t="shared" si="54"/>
        <v>0</v>
      </c>
      <c r="J112" s="17">
        <f t="shared" si="55"/>
        <v>0</v>
      </c>
      <c r="K112" s="17">
        <f t="shared" si="56"/>
        <v>0</v>
      </c>
      <c r="L112" s="17">
        <f t="shared" si="57"/>
        <v>0</v>
      </c>
      <c r="M112" s="17">
        <f t="shared" si="58"/>
        <v>0</v>
      </c>
      <c r="N112" s="17">
        <f t="shared" si="59"/>
        <v>0</v>
      </c>
      <c r="O112" s="17">
        <f t="shared" si="60"/>
        <v>0</v>
      </c>
      <c r="P112" s="17">
        <f t="shared" si="61"/>
        <v>0</v>
      </c>
      <c r="Q112" s="17">
        <f t="shared" si="62"/>
        <v>0</v>
      </c>
      <c r="R112" s="17">
        <f t="shared" si="63"/>
        <v>0</v>
      </c>
      <c r="S112" s="17">
        <f t="shared" si="64"/>
        <v>0</v>
      </c>
      <c r="T112" s="17">
        <f t="shared" si="65"/>
        <v>0.398514432</v>
      </c>
      <c r="U112" s="17">
        <f t="shared" si="66"/>
        <v>0</v>
      </c>
      <c r="V112" s="17">
        <f t="shared" si="67"/>
        <v>0.006515004</v>
      </c>
      <c r="W112" s="17">
        <f t="shared" si="68"/>
        <v>0.39199942800000004</v>
      </c>
      <c r="X112" s="17">
        <f t="shared" si="69"/>
        <v>0</v>
      </c>
      <c r="Y112" s="17">
        <f t="shared" si="70"/>
        <v>0</v>
      </c>
      <c r="Z112" s="17">
        <f t="shared" si="71"/>
        <v>0</v>
      </c>
      <c r="AA112" s="17">
        <f t="shared" si="72"/>
        <v>0</v>
      </c>
      <c r="AB112" s="17">
        <f t="shared" si="73"/>
        <v>0</v>
      </c>
      <c r="AC112" s="17">
        <f t="shared" si="74"/>
        <v>0</v>
      </c>
      <c r="AD112" s="17">
        <v>0.28013793</v>
      </c>
      <c r="AE112" s="17">
        <f t="shared" si="75"/>
        <v>0.33209536</v>
      </c>
      <c r="AF112" s="17">
        <f t="shared" si="76"/>
        <v>0</v>
      </c>
      <c r="AG112" s="17">
        <f t="shared" si="77"/>
        <v>0.00542917</v>
      </c>
      <c r="AH112" s="17">
        <f t="shared" si="78"/>
        <v>0.32666619</v>
      </c>
      <c r="AI112" s="17">
        <f t="shared" si="79"/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f t="shared" si="82"/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0.33209536</v>
      </c>
      <c r="AU112" s="17">
        <v>0</v>
      </c>
      <c r="AV112" s="17">
        <v>0.00542917</v>
      </c>
      <c r="AW112" s="17">
        <v>0.32666619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8"/>
      <c r="BE112" s="7"/>
      <c r="BF112" s="8"/>
      <c r="BG112" s="8"/>
    </row>
    <row r="113" spans="1:59" ht="13.5">
      <c r="A113" s="18"/>
      <c r="B113" s="25" t="s">
        <v>192</v>
      </c>
      <c r="C113" s="16"/>
      <c r="D113" s="17">
        <f t="shared" si="83"/>
        <v>0</v>
      </c>
      <c r="E113" s="17">
        <f t="shared" si="50"/>
        <v>0</v>
      </c>
      <c r="F113" s="17">
        <f t="shared" si="51"/>
        <v>0</v>
      </c>
      <c r="G113" s="17">
        <f t="shared" si="52"/>
        <v>0</v>
      </c>
      <c r="H113" s="17">
        <f t="shared" si="53"/>
        <v>0</v>
      </c>
      <c r="I113" s="17">
        <f t="shared" si="54"/>
        <v>0</v>
      </c>
      <c r="J113" s="17">
        <f t="shared" si="55"/>
        <v>0</v>
      </c>
      <c r="K113" s="17">
        <f t="shared" si="56"/>
        <v>0</v>
      </c>
      <c r="L113" s="17">
        <f t="shared" si="57"/>
        <v>0</v>
      </c>
      <c r="M113" s="17">
        <f t="shared" si="58"/>
        <v>0</v>
      </c>
      <c r="N113" s="17">
        <f t="shared" si="59"/>
        <v>0</v>
      </c>
      <c r="O113" s="17">
        <f t="shared" si="60"/>
        <v>0</v>
      </c>
      <c r="P113" s="17">
        <f t="shared" si="61"/>
        <v>0</v>
      </c>
      <c r="Q113" s="17">
        <f t="shared" si="62"/>
        <v>0</v>
      </c>
      <c r="R113" s="17">
        <f t="shared" si="63"/>
        <v>0</v>
      </c>
      <c r="S113" s="17">
        <f t="shared" si="64"/>
        <v>0</v>
      </c>
      <c r="T113" s="17">
        <f t="shared" si="65"/>
        <v>0</v>
      </c>
      <c r="U113" s="17">
        <f t="shared" si="66"/>
        <v>0</v>
      </c>
      <c r="V113" s="17">
        <f t="shared" si="67"/>
        <v>0</v>
      </c>
      <c r="W113" s="17">
        <f t="shared" si="68"/>
        <v>0</v>
      </c>
      <c r="X113" s="17">
        <f t="shared" si="69"/>
        <v>0</v>
      </c>
      <c r="Y113" s="17">
        <f t="shared" si="70"/>
        <v>0</v>
      </c>
      <c r="Z113" s="17">
        <f t="shared" si="71"/>
        <v>0</v>
      </c>
      <c r="AA113" s="17">
        <f t="shared" si="72"/>
        <v>0</v>
      </c>
      <c r="AB113" s="17">
        <f t="shared" si="73"/>
        <v>0</v>
      </c>
      <c r="AC113" s="17">
        <f t="shared" si="74"/>
        <v>0</v>
      </c>
      <c r="AD113" s="17">
        <v>0</v>
      </c>
      <c r="AE113" s="17">
        <f t="shared" si="75"/>
        <v>0</v>
      </c>
      <c r="AF113" s="17">
        <f t="shared" si="76"/>
        <v>0</v>
      </c>
      <c r="AG113" s="17">
        <f t="shared" si="77"/>
        <v>0</v>
      </c>
      <c r="AH113" s="17">
        <f t="shared" si="78"/>
        <v>0</v>
      </c>
      <c r="AI113" s="17">
        <f t="shared" si="79"/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f t="shared" si="82"/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8"/>
      <c r="BE113" s="7"/>
      <c r="BF113" s="8"/>
      <c r="BG113" s="8"/>
    </row>
    <row r="114" spans="1:59" s="23" customFormat="1" ht="38.25">
      <c r="A114" s="18"/>
      <c r="B114" s="26" t="s">
        <v>255</v>
      </c>
      <c r="C114" s="16" t="s">
        <v>231</v>
      </c>
      <c r="D114" s="17">
        <f t="shared" si="83"/>
        <v>0.268044324</v>
      </c>
      <c r="E114" s="17">
        <f t="shared" si="50"/>
        <v>0.276001824</v>
      </c>
      <c r="F114" s="17">
        <f t="shared" si="51"/>
        <v>0</v>
      </c>
      <c r="G114" s="17">
        <f t="shared" si="52"/>
        <v>0.018967019999999998</v>
      </c>
      <c r="H114" s="17">
        <f t="shared" si="53"/>
        <v>0.257034804</v>
      </c>
      <c r="I114" s="17">
        <f t="shared" si="54"/>
        <v>0</v>
      </c>
      <c r="J114" s="17">
        <f t="shared" si="55"/>
        <v>0.276001824</v>
      </c>
      <c r="K114" s="17">
        <f t="shared" si="56"/>
        <v>0</v>
      </c>
      <c r="L114" s="17">
        <f t="shared" si="57"/>
        <v>0.018967019999999998</v>
      </c>
      <c r="M114" s="17">
        <f t="shared" si="58"/>
        <v>0.257034804</v>
      </c>
      <c r="N114" s="17">
        <f t="shared" si="59"/>
        <v>0</v>
      </c>
      <c r="O114" s="17">
        <f t="shared" si="60"/>
        <v>0</v>
      </c>
      <c r="P114" s="17">
        <f t="shared" si="61"/>
        <v>0</v>
      </c>
      <c r="Q114" s="17">
        <f t="shared" si="62"/>
        <v>0</v>
      </c>
      <c r="R114" s="17">
        <f t="shared" si="63"/>
        <v>0</v>
      </c>
      <c r="S114" s="17">
        <f t="shared" si="64"/>
        <v>0</v>
      </c>
      <c r="T114" s="17">
        <f t="shared" si="65"/>
        <v>0</v>
      </c>
      <c r="U114" s="17">
        <f t="shared" si="66"/>
        <v>0</v>
      </c>
      <c r="V114" s="17">
        <f t="shared" si="67"/>
        <v>0</v>
      </c>
      <c r="W114" s="17">
        <f t="shared" si="68"/>
        <v>0</v>
      </c>
      <c r="X114" s="17">
        <f t="shared" si="69"/>
        <v>0</v>
      </c>
      <c r="Y114" s="17">
        <f t="shared" si="70"/>
        <v>0</v>
      </c>
      <c r="Z114" s="17">
        <f t="shared" si="71"/>
        <v>0</v>
      </c>
      <c r="AA114" s="17">
        <f t="shared" si="72"/>
        <v>0</v>
      </c>
      <c r="AB114" s="17">
        <f t="shared" si="73"/>
        <v>0</v>
      </c>
      <c r="AC114" s="17">
        <f t="shared" si="74"/>
        <v>0</v>
      </c>
      <c r="AD114" s="21">
        <v>0.22337027</v>
      </c>
      <c r="AE114" s="17">
        <f t="shared" si="75"/>
        <v>0.23000152000000001</v>
      </c>
      <c r="AF114" s="17">
        <f t="shared" si="76"/>
        <v>0</v>
      </c>
      <c r="AG114" s="17">
        <f t="shared" si="77"/>
        <v>0.01580585</v>
      </c>
      <c r="AH114" s="17">
        <f t="shared" si="78"/>
        <v>0.21419567</v>
      </c>
      <c r="AI114" s="17">
        <f t="shared" si="79"/>
        <v>0</v>
      </c>
      <c r="AJ114" s="17">
        <v>0.23000152000000001</v>
      </c>
      <c r="AK114" s="21">
        <v>0</v>
      </c>
      <c r="AL114" s="21">
        <v>0.01580585</v>
      </c>
      <c r="AM114" s="21">
        <v>0.21419567</v>
      </c>
      <c r="AN114" s="21">
        <v>0</v>
      </c>
      <c r="AO114" s="17">
        <f t="shared" si="82"/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2"/>
      <c r="BE114" s="7"/>
      <c r="BF114" s="22"/>
      <c r="BG114" s="22"/>
    </row>
    <row r="115" spans="1:59" ht="38.25">
      <c r="A115" s="18"/>
      <c r="B115" s="26" t="s">
        <v>256</v>
      </c>
      <c r="C115" s="16" t="s">
        <v>231</v>
      </c>
      <c r="D115" s="17">
        <f t="shared" si="83"/>
        <v>0.268044324</v>
      </c>
      <c r="E115" s="17">
        <f t="shared" si="50"/>
        <v>0.23028879599999996</v>
      </c>
      <c r="F115" s="17">
        <f t="shared" si="51"/>
        <v>0</v>
      </c>
      <c r="G115" s="17">
        <f t="shared" si="52"/>
        <v>0.020236932000000003</v>
      </c>
      <c r="H115" s="17">
        <f t="shared" si="53"/>
        <v>0.210051864</v>
      </c>
      <c r="I115" s="17">
        <f t="shared" si="54"/>
        <v>0</v>
      </c>
      <c r="J115" s="17">
        <f t="shared" si="55"/>
        <v>0.23028879599999996</v>
      </c>
      <c r="K115" s="17">
        <f t="shared" si="56"/>
        <v>0</v>
      </c>
      <c r="L115" s="17">
        <f t="shared" si="57"/>
        <v>0.020236932000000003</v>
      </c>
      <c r="M115" s="17">
        <f t="shared" si="58"/>
        <v>0.210051864</v>
      </c>
      <c r="N115" s="17">
        <f t="shared" si="59"/>
        <v>0</v>
      </c>
      <c r="O115" s="17">
        <f t="shared" si="60"/>
        <v>0</v>
      </c>
      <c r="P115" s="17">
        <f t="shared" si="61"/>
        <v>0</v>
      </c>
      <c r="Q115" s="17">
        <f t="shared" si="62"/>
        <v>0</v>
      </c>
      <c r="R115" s="17">
        <f t="shared" si="63"/>
        <v>0</v>
      </c>
      <c r="S115" s="17">
        <f t="shared" si="64"/>
        <v>0</v>
      </c>
      <c r="T115" s="17">
        <f t="shared" si="65"/>
        <v>0</v>
      </c>
      <c r="U115" s="17">
        <f t="shared" si="66"/>
        <v>0</v>
      </c>
      <c r="V115" s="17">
        <f t="shared" si="67"/>
        <v>0</v>
      </c>
      <c r="W115" s="17">
        <f t="shared" si="68"/>
        <v>0</v>
      </c>
      <c r="X115" s="17">
        <f t="shared" si="69"/>
        <v>0</v>
      </c>
      <c r="Y115" s="17">
        <f t="shared" si="70"/>
        <v>0</v>
      </c>
      <c r="Z115" s="17">
        <f t="shared" si="71"/>
        <v>0</v>
      </c>
      <c r="AA115" s="17">
        <f t="shared" si="72"/>
        <v>0</v>
      </c>
      <c r="AB115" s="17">
        <f t="shared" si="73"/>
        <v>0</v>
      </c>
      <c r="AC115" s="17">
        <f t="shared" si="74"/>
        <v>0</v>
      </c>
      <c r="AD115" s="17">
        <v>0.22337027</v>
      </c>
      <c r="AE115" s="17">
        <f t="shared" si="75"/>
        <v>0.19190733</v>
      </c>
      <c r="AF115" s="17">
        <f t="shared" si="76"/>
        <v>0</v>
      </c>
      <c r="AG115" s="17">
        <f t="shared" si="77"/>
        <v>0.01686411</v>
      </c>
      <c r="AH115" s="17">
        <f t="shared" si="78"/>
        <v>0.17504322</v>
      </c>
      <c r="AI115" s="17">
        <f t="shared" si="79"/>
        <v>0</v>
      </c>
      <c r="AJ115" s="17">
        <v>0.19190733</v>
      </c>
      <c r="AK115" s="17">
        <v>0</v>
      </c>
      <c r="AL115" s="17">
        <v>0.01686411</v>
      </c>
      <c r="AM115" s="17">
        <v>0.17504322</v>
      </c>
      <c r="AN115" s="17">
        <v>0</v>
      </c>
      <c r="AO115" s="17">
        <f t="shared" si="82"/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8"/>
      <c r="BE115" s="7"/>
      <c r="BF115" s="8"/>
      <c r="BG115" s="8"/>
    </row>
    <row r="116" spans="1:59" ht="38.25">
      <c r="A116" s="18"/>
      <c r="B116" s="26" t="s">
        <v>257</v>
      </c>
      <c r="C116" s="16" t="s">
        <v>231</v>
      </c>
      <c r="D116" s="17">
        <f t="shared" si="83"/>
        <v>0.268044324</v>
      </c>
      <c r="E116" s="17">
        <f t="shared" si="50"/>
        <v>0.23028878399999997</v>
      </c>
      <c r="F116" s="17">
        <f t="shared" si="51"/>
        <v>0</v>
      </c>
      <c r="G116" s="17">
        <f t="shared" si="52"/>
        <v>0.020236932000000003</v>
      </c>
      <c r="H116" s="17">
        <f t="shared" si="53"/>
        <v>0.210051852</v>
      </c>
      <c r="I116" s="17">
        <f t="shared" si="54"/>
        <v>0</v>
      </c>
      <c r="J116" s="17">
        <f t="shared" si="55"/>
        <v>0.23028878399999997</v>
      </c>
      <c r="K116" s="17">
        <f t="shared" si="56"/>
        <v>0</v>
      </c>
      <c r="L116" s="17">
        <f t="shared" si="57"/>
        <v>0.020236932000000003</v>
      </c>
      <c r="M116" s="17">
        <f t="shared" si="58"/>
        <v>0.210051852</v>
      </c>
      <c r="N116" s="17">
        <f t="shared" si="59"/>
        <v>0</v>
      </c>
      <c r="O116" s="17">
        <f t="shared" si="60"/>
        <v>0</v>
      </c>
      <c r="P116" s="17">
        <f t="shared" si="61"/>
        <v>0</v>
      </c>
      <c r="Q116" s="17">
        <f t="shared" si="62"/>
        <v>0</v>
      </c>
      <c r="R116" s="17">
        <f t="shared" si="63"/>
        <v>0</v>
      </c>
      <c r="S116" s="17">
        <f t="shared" si="64"/>
        <v>0</v>
      </c>
      <c r="T116" s="17">
        <f t="shared" si="65"/>
        <v>0</v>
      </c>
      <c r="U116" s="17">
        <f t="shared" si="66"/>
        <v>0</v>
      </c>
      <c r="V116" s="17">
        <f t="shared" si="67"/>
        <v>0</v>
      </c>
      <c r="W116" s="17">
        <f t="shared" si="68"/>
        <v>0</v>
      </c>
      <c r="X116" s="17">
        <f t="shared" si="69"/>
        <v>0</v>
      </c>
      <c r="Y116" s="17">
        <f t="shared" si="70"/>
        <v>0</v>
      </c>
      <c r="Z116" s="17">
        <f t="shared" si="71"/>
        <v>0</v>
      </c>
      <c r="AA116" s="17">
        <f t="shared" si="72"/>
        <v>0</v>
      </c>
      <c r="AB116" s="17">
        <f t="shared" si="73"/>
        <v>0</v>
      </c>
      <c r="AC116" s="17">
        <f t="shared" si="74"/>
        <v>0</v>
      </c>
      <c r="AD116" s="17">
        <v>0.22337027</v>
      </c>
      <c r="AE116" s="17">
        <f t="shared" si="75"/>
        <v>0.19190732</v>
      </c>
      <c r="AF116" s="17">
        <f t="shared" si="76"/>
        <v>0</v>
      </c>
      <c r="AG116" s="17">
        <f t="shared" si="77"/>
        <v>0.01686411</v>
      </c>
      <c r="AH116" s="17">
        <f t="shared" si="78"/>
        <v>0.17504321</v>
      </c>
      <c r="AI116" s="17">
        <f t="shared" si="79"/>
        <v>0</v>
      </c>
      <c r="AJ116" s="17">
        <v>0.19190732</v>
      </c>
      <c r="AK116" s="17">
        <v>0</v>
      </c>
      <c r="AL116" s="17">
        <v>0.01686411</v>
      </c>
      <c r="AM116" s="17">
        <v>0.17504321</v>
      </c>
      <c r="AN116" s="17">
        <v>0</v>
      </c>
      <c r="AO116" s="17">
        <f t="shared" si="82"/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8"/>
      <c r="BE116" s="7"/>
      <c r="BF116" s="8"/>
      <c r="BG116" s="8"/>
    </row>
    <row r="117" spans="1:59" ht="38.25">
      <c r="A117" s="18"/>
      <c r="B117" s="26" t="s">
        <v>258</v>
      </c>
      <c r="C117" s="16" t="s">
        <v>231</v>
      </c>
      <c r="D117" s="17">
        <f t="shared" si="83"/>
        <v>0.430581396</v>
      </c>
      <c r="E117" s="17">
        <f t="shared" si="50"/>
        <v>0.289801884</v>
      </c>
      <c r="F117" s="17">
        <f t="shared" si="51"/>
        <v>0</v>
      </c>
      <c r="G117" s="17">
        <f t="shared" si="52"/>
        <v>0.021730932</v>
      </c>
      <c r="H117" s="17">
        <f t="shared" si="53"/>
        <v>0.268070952</v>
      </c>
      <c r="I117" s="17">
        <f t="shared" si="54"/>
        <v>0</v>
      </c>
      <c r="J117" s="17">
        <f t="shared" si="55"/>
        <v>0.289801884</v>
      </c>
      <c r="K117" s="17">
        <f t="shared" si="56"/>
        <v>0</v>
      </c>
      <c r="L117" s="17">
        <f t="shared" si="57"/>
        <v>0.021730932</v>
      </c>
      <c r="M117" s="17">
        <f t="shared" si="58"/>
        <v>0.268070952</v>
      </c>
      <c r="N117" s="17">
        <f t="shared" si="59"/>
        <v>0</v>
      </c>
      <c r="O117" s="17">
        <f t="shared" si="60"/>
        <v>0</v>
      </c>
      <c r="P117" s="17">
        <f t="shared" si="61"/>
        <v>0</v>
      </c>
      <c r="Q117" s="17">
        <f t="shared" si="62"/>
        <v>0</v>
      </c>
      <c r="R117" s="17">
        <f t="shared" si="63"/>
        <v>0</v>
      </c>
      <c r="S117" s="17">
        <f t="shared" si="64"/>
        <v>0</v>
      </c>
      <c r="T117" s="17">
        <f t="shared" si="65"/>
        <v>0</v>
      </c>
      <c r="U117" s="17">
        <f t="shared" si="66"/>
        <v>0</v>
      </c>
      <c r="V117" s="17">
        <f t="shared" si="67"/>
        <v>0</v>
      </c>
      <c r="W117" s="17">
        <f t="shared" si="68"/>
        <v>0</v>
      </c>
      <c r="X117" s="17">
        <f t="shared" si="69"/>
        <v>0</v>
      </c>
      <c r="Y117" s="17">
        <f t="shared" si="70"/>
        <v>0</v>
      </c>
      <c r="Z117" s="17">
        <f t="shared" si="71"/>
        <v>0</v>
      </c>
      <c r="AA117" s="17">
        <f t="shared" si="72"/>
        <v>0</v>
      </c>
      <c r="AB117" s="17">
        <f t="shared" si="73"/>
        <v>0</v>
      </c>
      <c r="AC117" s="17">
        <f t="shared" si="74"/>
        <v>0</v>
      </c>
      <c r="AD117" s="17">
        <v>0.35881783</v>
      </c>
      <c r="AE117" s="17">
        <f t="shared" si="75"/>
        <v>0.24150157</v>
      </c>
      <c r="AF117" s="17">
        <f t="shared" si="76"/>
        <v>0</v>
      </c>
      <c r="AG117" s="17">
        <f t="shared" si="77"/>
        <v>0.01810911</v>
      </c>
      <c r="AH117" s="17">
        <f t="shared" si="78"/>
        <v>0.22339246</v>
      </c>
      <c r="AI117" s="17">
        <f t="shared" si="79"/>
        <v>0</v>
      </c>
      <c r="AJ117" s="17">
        <v>0.24150157</v>
      </c>
      <c r="AK117" s="17">
        <v>0</v>
      </c>
      <c r="AL117" s="17">
        <v>0.01810911</v>
      </c>
      <c r="AM117" s="17">
        <v>0.22339246</v>
      </c>
      <c r="AN117" s="17">
        <v>0</v>
      </c>
      <c r="AO117" s="17">
        <f t="shared" si="82"/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8"/>
      <c r="BE117" s="7"/>
      <c r="BF117" s="8"/>
      <c r="BG117" s="8"/>
    </row>
    <row r="118" spans="1:59" ht="13.5">
      <c r="A118" s="18"/>
      <c r="B118" s="25" t="s">
        <v>138</v>
      </c>
      <c r="C118" s="16"/>
      <c r="D118" s="17">
        <f t="shared" si="83"/>
        <v>0</v>
      </c>
      <c r="E118" s="17">
        <f t="shared" si="50"/>
        <v>0</v>
      </c>
      <c r="F118" s="17">
        <f t="shared" si="51"/>
        <v>0</v>
      </c>
      <c r="G118" s="17">
        <f t="shared" si="52"/>
        <v>0</v>
      </c>
      <c r="H118" s="17">
        <f t="shared" si="53"/>
        <v>0</v>
      </c>
      <c r="I118" s="17">
        <f t="shared" si="54"/>
        <v>0</v>
      </c>
      <c r="J118" s="17">
        <f t="shared" si="55"/>
        <v>0</v>
      </c>
      <c r="K118" s="17">
        <f t="shared" si="56"/>
        <v>0</v>
      </c>
      <c r="L118" s="17">
        <f t="shared" si="57"/>
        <v>0</v>
      </c>
      <c r="M118" s="17">
        <f t="shared" si="58"/>
        <v>0</v>
      </c>
      <c r="N118" s="17">
        <f t="shared" si="59"/>
        <v>0</v>
      </c>
      <c r="O118" s="17">
        <f t="shared" si="60"/>
        <v>0</v>
      </c>
      <c r="P118" s="17">
        <f t="shared" si="61"/>
        <v>0</v>
      </c>
      <c r="Q118" s="17">
        <f t="shared" si="62"/>
        <v>0</v>
      </c>
      <c r="R118" s="17">
        <f t="shared" si="63"/>
        <v>0</v>
      </c>
      <c r="S118" s="17">
        <f t="shared" si="64"/>
        <v>0</v>
      </c>
      <c r="T118" s="17">
        <f t="shared" si="65"/>
        <v>0</v>
      </c>
      <c r="U118" s="17">
        <f t="shared" si="66"/>
        <v>0</v>
      </c>
      <c r="V118" s="17">
        <f t="shared" si="67"/>
        <v>0</v>
      </c>
      <c r="W118" s="17">
        <f t="shared" si="68"/>
        <v>0</v>
      </c>
      <c r="X118" s="17">
        <f t="shared" si="69"/>
        <v>0</v>
      </c>
      <c r="Y118" s="17">
        <f t="shared" si="70"/>
        <v>0</v>
      </c>
      <c r="Z118" s="17">
        <f t="shared" si="71"/>
        <v>0</v>
      </c>
      <c r="AA118" s="17">
        <f t="shared" si="72"/>
        <v>0</v>
      </c>
      <c r="AB118" s="17">
        <f t="shared" si="73"/>
        <v>0</v>
      </c>
      <c r="AC118" s="17">
        <f t="shared" si="74"/>
        <v>0</v>
      </c>
      <c r="AD118" s="17">
        <v>0</v>
      </c>
      <c r="AE118" s="17">
        <f t="shared" si="75"/>
        <v>0</v>
      </c>
      <c r="AF118" s="17">
        <f t="shared" si="76"/>
        <v>0</v>
      </c>
      <c r="AG118" s="17">
        <f t="shared" si="77"/>
        <v>0</v>
      </c>
      <c r="AH118" s="17">
        <f t="shared" si="78"/>
        <v>0</v>
      </c>
      <c r="AI118" s="17">
        <f t="shared" si="79"/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f t="shared" si="82"/>
        <v>0</v>
      </c>
      <c r="AP118" s="17">
        <v>0</v>
      </c>
      <c r="AQ118" s="17">
        <v>0</v>
      </c>
      <c r="AR118" s="17">
        <v>0</v>
      </c>
      <c r="AS118" s="17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8"/>
      <c r="BE118" s="7"/>
      <c r="BF118" s="8"/>
      <c r="BG118" s="8"/>
    </row>
    <row r="119" spans="1:59" ht="38.25">
      <c r="A119" s="18"/>
      <c r="B119" s="26" t="s">
        <v>259</v>
      </c>
      <c r="C119" s="16" t="s">
        <v>231</v>
      </c>
      <c r="D119" s="17">
        <f t="shared" si="83"/>
        <v>0.268044324</v>
      </c>
      <c r="E119" s="17">
        <f t="shared" si="50"/>
        <v>0.336346632</v>
      </c>
      <c r="F119" s="17">
        <f t="shared" si="51"/>
        <v>0</v>
      </c>
      <c r="G119" s="17">
        <f t="shared" si="52"/>
        <v>0.024515771999999998</v>
      </c>
      <c r="H119" s="17">
        <f t="shared" si="53"/>
        <v>0.31183086</v>
      </c>
      <c r="I119" s="17">
        <f t="shared" si="54"/>
        <v>0</v>
      </c>
      <c r="J119" s="17">
        <f t="shared" si="55"/>
        <v>0.336346632</v>
      </c>
      <c r="K119" s="17">
        <f t="shared" si="56"/>
        <v>0</v>
      </c>
      <c r="L119" s="17">
        <f t="shared" si="57"/>
        <v>0.024515771999999998</v>
      </c>
      <c r="M119" s="17">
        <f t="shared" si="58"/>
        <v>0.31183086</v>
      </c>
      <c r="N119" s="17">
        <f t="shared" si="59"/>
        <v>0</v>
      </c>
      <c r="O119" s="17">
        <f t="shared" si="60"/>
        <v>0</v>
      </c>
      <c r="P119" s="17">
        <f t="shared" si="61"/>
        <v>0</v>
      </c>
      <c r="Q119" s="17">
        <f t="shared" si="62"/>
        <v>0</v>
      </c>
      <c r="R119" s="17">
        <f t="shared" si="63"/>
        <v>0</v>
      </c>
      <c r="S119" s="17">
        <f t="shared" si="64"/>
        <v>0</v>
      </c>
      <c r="T119" s="17">
        <f t="shared" si="65"/>
        <v>0</v>
      </c>
      <c r="U119" s="17">
        <f t="shared" si="66"/>
        <v>0</v>
      </c>
      <c r="V119" s="17">
        <f t="shared" si="67"/>
        <v>0</v>
      </c>
      <c r="W119" s="17">
        <f t="shared" si="68"/>
        <v>0</v>
      </c>
      <c r="X119" s="17">
        <f t="shared" si="69"/>
        <v>0</v>
      </c>
      <c r="Y119" s="17">
        <f t="shared" si="70"/>
        <v>0</v>
      </c>
      <c r="Z119" s="17">
        <f t="shared" si="71"/>
        <v>0</v>
      </c>
      <c r="AA119" s="17">
        <f t="shared" si="72"/>
        <v>0</v>
      </c>
      <c r="AB119" s="17">
        <f t="shared" si="73"/>
        <v>0</v>
      </c>
      <c r="AC119" s="17">
        <f t="shared" si="74"/>
        <v>0</v>
      </c>
      <c r="AD119" s="17">
        <v>0.22337027</v>
      </c>
      <c r="AE119" s="17">
        <f t="shared" si="75"/>
        <v>0.28028886</v>
      </c>
      <c r="AF119" s="17">
        <f t="shared" si="76"/>
        <v>0</v>
      </c>
      <c r="AG119" s="17">
        <f t="shared" si="77"/>
        <v>0.02042981</v>
      </c>
      <c r="AH119" s="17">
        <f t="shared" si="78"/>
        <v>0.25985905</v>
      </c>
      <c r="AI119" s="17">
        <f t="shared" si="79"/>
        <v>0</v>
      </c>
      <c r="AJ119" s="17">
        <v>0.28028886</v>
      </c>
      <c r="AK119" s="17">
        <v>0</v>
      </c>
      <c r="AL119" s="17">
        <v>0.02042981</v>
      </c>
      <c r="AM119" s="17">
        <v>0.25985905</v>
      </c>
      <c r="AN119" s="17">
        <v>0</v>
      </c>
      <c r="AO119" s="17">
        <f t="shared" si="82"/>
        <v>0</v>
      </c>
      <c r="AP119" s="17">
        <v>0</v>
      </c>
      <c r="AQ119" s="17">
        <v>0</v>
      </c>
      <c r="AR119" s="17">
        <v>0</v>
      </c>
      <c r="AS119" s="17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0</v>
      </c>
      <c r="BD119" s="8"/>
      <c r="BE119" s="7"/>
      <c r="BF119" s="8"/>
      <c r="BG119" s="8"/>
    </row>
    <row r="120" spans="1:59" ht="38.25">
      <c r="A120" s="18"/>
      <c r="B120" s="26" t="s">
        <v>260</v>
      </c>
      <c r="C120" s="16" t="s">
        <v>231</v>
      </c>
      <c r="D120" s="17">
        <f t="shared" si="83"/>
        <v>0.138791592</v>
      </c>
      <c r="E120" s="17">
        <f t="shared" si="50"/>
        <v>0.213876492</v>
      </c>
      <c r="F120" s="17">
        <f t="shared" si="51"/>
        <v>0</v>
      </c>
      <c r="G120" s="17">
        <f t="shared" si="52"/>
        <v>0.024684744</v>
      </c>
      <c r="H120" s="17">
        <f t="shared" si="53"/>
        <v>0.189191748</v>
      </c>
      <c r="I120" s="17">
        <f t="shared" si="54"/>
        <v>0</v>
      </c>
      <c r="J120" s="17">
        <f t="shared" si="55"/>
        <v>0.213876492</v>
      </c>
      <c r="K120" s="17">
        <f t="shared" si="56"/>
        <v>0</v>
      </c>
      <c r="L120" s="17">
        <f t="shared" si="57"/>
        <v>0.024684744</v>
      </c>
      <c r="M120" s="17">
        <f t="shared" si="58"/>
        <v>0.189191748</v>
      </c>
      <c r="N120" s="17">
        <f t="shared" si="59"/>
        <v>0</v>
      </c>
      <c r="O120" s="17">
        <f t="shared" si="60"/>
        <v>0</v>
      </c>
      <c r="P120" s="17">
        <f t="shared" si="61"/>
        <v>0</v>
      </c>
      <c r="Q120" s="17">
        <f t="shared" si="62"/>
        <v>0</v>
      </c>
      <c r="R120" s="17">
        <f t="shared" si="63"/>
        <v>0</v>
      </c>
      <c r="S120" s="17">
        <f t="shared" si="64"/>
        <v>0</v>
      </c>
      <c r="T120" s="17">
        <f t="shared" si="65"/>
        <v>0</v>
      </c>
      <c r="U120" s="17">
        <f t="shared" si="66"/>
        <v>0</v>
      </c>
      <c r="V120" s="17">
        <f t="shared" si="67"/>
        <v>0</v>
      </c>
      <c r="W120" s="17">
        <f t="shared" si="68"/>
        <v>0</v>
      </c>
      <c r="X120" s="17">
        <f t="shared" si="69"/>
        <v>0</v>
      </c>
      <c r="Y120" s="17">
        <f t="shared" si="70"/>
        <v>0</v>
      </c>
      <c r="Z120" s="17">
        <f t="shared" si="71"/>
        <v>0</v>
      </c>
      <c r="AA120" s="17">
        <f t="shared" si="72"/>
        <v>0</v>
      </c>
      <c r="AB120" s="17">
        <f t="shared" si="73"/>
        <v>0</v>
      </c>
      <c r="AC120" s="17">
        <f t="shared" si="74"/>
        <v>0</v>
      </c>
      <c r="AD120" s="17">
        <v>0.11565966</v>
      </c>
      <c r="AE120" s="17">
        <f t="shared" si="75"/>
        <v>0.17823041</v>
      </c>
      <c r="AF120" s="17">
        <f t="shared" si="76"/>
        <v>0</v>
      </c>
      <c r="AG120" s="17">
        <f t="shared" si="77"/>
        <v>0.02057062</v>
      </c>
      <c r="AH120" s="17">
        <f t="shared" si="78"/>
        <v>0.15765979</v>
      </c>
      <c r="AI120" s="17">
        <f t="shared" si="79"/>
        <v>0</v>
      </c>
      <c r="AJ120" s="17">
        <v>0.17823041</v>
      </c>
      <c r="AK120" s="17">
        <v>0</v>
      </c>
      <c r="AL120" s="17">
        <v>0.02057062</v>
      </c>
      <c r="AM120" s="17">
        <v>0.15765979</v>
      </c>
      <c r="AN120" s="17">
        <v>0</v>
      </c>
      <c r="AO120" s="17">
        <f t="shared" si="82"/>
        <v>0</v>
      </c>
      <c r="AP120" s="17">
        <v>0</v>
      </c>
      <c r="AQ120" s="17">
        <v>0</v>
      </c>
      <c r="AR120" s="17">
        <v>0</v>
      </c>
      <c r="AS120" s="17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8"/>
      <c r="BE120" s="7"/>
      <c r="BF120" s="8"/>
      <c r="BG120" s="8"/>
    </row>
    <row r="121" spans="1:59" ht="38.25">
      <c r="A121" s="18"/>
      <c r="B121" s="26" t="s">
        <v>261</v>
      </c>
      <c r="C121" s="16" t="s">
        <v>231</v>
      </c>
      <c r="D121" s="17">
        <f t="shared" si="83"/>
        <v>0.20379907200000003</v>
      </c>
      <c r="E121" s="17">
        <f t="shared" si="50"/>
        <v>0.26698141200000003</v>
      </c>
      <c r="F121" s="17">
        <f t="shared" si="51"/>
        <v>0</v>
      </c>
      <c r="G121" s="17">
        <f t="shared" si="52"/>
        <v>0.024022475999999997</v>
      </c>
      <c r="H121" s="17">
        <f t="shared" si="53"/>
        <v>0.24295893600000001</v>
      </c>
      <c r="I121" s="17">
        <f t="shared" si="54"/>
        <v>0</v>
      </c>
      <c r="J121" s="17">
        <f t="shared" si="55"/>
        <v>0.26698141200000003</v>
      </c>
      <c r="K121" s="17">
        <f t="shared" si="56"/>
        <v>0</v>
      </c>
      <c r="L121" s="17">
        <f t="shared" si="57"/>
        <v>0.024022475999999997</v>
      </c>
      <c r="M121" s="17">
        <f t="shared" si="58"/>
        <v>0.24295893600000001</v>
      </c>
      <c r="N121" s="17">
        <f t="shared" si="59"/>
        <v>0</v>
      </c>
      <c r="O121" s="17">
        <f t="shared" si="60"/>
        <v>0</v>
      </c>
      <c r="P121" s="17">
        <f t="shared" si="61"/>
        <v>0</v>
      </c>
      <c r="Q121" s="17">
        <f t="shared" si="62"/>
        <v>0</v>
      </c>
      <c r="R121" s="17">
        <f t="shared" si="63"/>
        <v>0</v>
      </c>
      <c r="S121" s="17">
        <f t="shared" si="64"/>
        <v>0</v>
      </c>
      <c r="T121" s="17">
        <f t="shared" si="65"/>
        <v>0</v>
      </c>
      <c r="U121" s="17">
        <f t="shared" si="66"/>
        <v>0</v>
      </c>
      <c r="V121" s="17">
        <f t="shared" si="67"/>
        <v>0</v>
      </c>
      <c r="W121" s="17">
        <f t="shared" si="68"/>
        <v>0</v>
      </c>
      <c r="X121" s="17">
        <f t="shared" si="69"/>
        <v>0</v>
      </c>
      <c r="Y121" s="17">
        <f t="shared" si="70"/>
        <v>0</v>
      </c>
      <c r="Z121" s="17">
        <f t="shared" si="71"/>
        <v>0</v>
      </c>
      <c r="AA121" s="17">
        <f t="shared" si="72"/>
        <v>0</v>
      </c>
      <c r="AB121" s="17">
        <f t="shared" si="73"/>
        <v>0</v>
      </c>
      <c r="AC121" s="17">
        <f t="shared" si="74"/>
        <v>0</v>
      </c>
      <c r="AD121" s="17">
        <v>0.16983256000000002</v>
      </c>
      <c r="AE121" s="17">
        <f t="shared" si="75"/>
        <v>0.22248451000000002</v>
      </c>
      <c r="AF121" s="17">
        <f t="shared" si="76"/>
        <v>0</v>
      </c>
      <c r="AG121" s="17">
        <f t="shared" si="77"/>
        <v>0.02001873</v>
      </c>
      <c r="AH121" s="17">
        <f t="shared" si="78"/>
        <v>0.20246578</v>
      </c>
      <c r="AI121" s="17">
        <f t="shared" si="79"/>
        <v>0</v>
      </c>
      <c r="AJ121" s="17">
        <v>0.22248451000000002</v>
      </c>
      <c r="AK121" s="17">
        <v>0</v>
      </c>
      <c r="AL121" s="17">
        <v>0.02001873</v>
      </c>
      <c r="AM121" s="17">
        <v>0.20246578</v>
      </c>
      <c r="AN121" s="17">
        <v>0</v>
      </c>
      <c r="AO121" s="17">
        <f t="shared" si="82"/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8"/>
      <c r="BE121" s="7"/>
      <c r="BF121" s="8"/>
      <c r="BG121" s="8"/>
    </row>
    <row r="122" spans="1:59" ht="13.5">
      <c r="A122" s="18"/>
      <c r="B122" s="25" t="s">
        <v>149</v>
      </c>
      <c r="C122" s="16"/>
      <c r="D122" s="17">
        <f t="shared" si="83"/>
        <v>0</v>
      </c>
      <c r="E122" s="17">
        <f t="shared" si="50"/>
        <v>0</v>
      </c>
      <c r="F122" s="17">
        <f t="shared" si="51"/>
        <v>0</v>
      </c>
      <c r="G122" s="17">
        <f t="shared" si="52"/>
        <v>0</v>
      </c>
      <c r="H122" s="17">
        <f t="shared" si="53"/>
        <v>0</v>
      </c>
      <c r="I122" s="17">
        <f t="shared" si="54"/>
        <v>0</v>
      </c>
      <c r="J122" s="17">
        <f t="shared" si="55"/>
        <v>0</v>
      </c>
      <c r="K122" s="17">
        <f t="shared" si="56"/>
        <v>0</v>
      </c>
      <c r="L122" s="17">
        <f t="shared" si="57"/>
        <v>0</v>
      </c>
      <c r="M122" s="17">
        <f t="shared" si="58"/>
        <v>0</v>
      </c>
      <c r="N122" s="17">
        <f t="shared" si="59"/>
        <v>0</v>
      </c>
      <c r="O122" s="17">
        <f t="shared" si="60"/>
        <v>0</v>
      </c>
      <c r="P122" s="17">
        <f t="shared" si="61"/>
        <v>0</v>
      </c>
      <c r="Q122" s="17">
        <f t="shared" si="62"/>
        <v>0</v>
      </c>
      <c r="R122" s="17">
        <f t="shared" si="63"/>
        <v>0</v>
      </c>
      <c r="S122" s="17">
        <f t="shared" si="64"/>
        <v>0</v>
      </c>
      <c r="T122" s="17">
        <f t="shared" si="65"/>
        <v>0</v>
      </c>
      <c r="U122" s="17">
        <f t="shared" si="66"/>
        <v>0</v>
      </c>
      <c r="V122" s="17">
        <f t="shared" si="67"/>
        <v>0</v>
      </c>
      <c r="W122" s="17">
        <f t="shared" si="68"/>
        <v>0</v>
      </c>
      <c r="X122" s="17">
        <f t="shared" si="69"/>
        <v>0</v>
      </c>
      <c r="Y122" s="17">
        <f t="shared" si="70"/>
        <v>0</v>
      </c>
      <c r="Z122" s="17">
        <f t="shared" si="71"/>
        <v>0</v>
      </c>
      <c r="AA122" s="17">
        <f t="shared" si="72"/>
        <v>0</v>
      </c>
      <c r="AB122" s="17">
        <f t="shared" si="73"/>
        <v>0</v>
      </c>
      <c r="AC122" s="17">
        <f t="shared" si="74"/>
        <v>0</v>
      </c>
      <c r="AD122" s="17">
        <v>0</v>
      </c>
      <c r="AE122" s="17">
        <f t="shared" si="75"/>
        <v>0</v>
      </c>
      <c r="AF122" s="17">
        <f t="shared" si="76"/>
        <v>0</v>
      </c>
      <c r="AG122" s="17">
        <f t="shared" si="77"/>
        <v>0</v>
      </c>
      <c r="AH122" s="17">
        <f t="shared" si="78"/>
        <v>0</v>
      </c>
      <c r="AI122" s="17">
        <f t="shared" si="79"/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f t="shared" si="82"/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8"/>
      <c r="BE122" s="7"/>
      <c r="BF122" s="8"/>
      <c r="BG122" s="8"/>
    </row>
    <row r="123" spans="1:59" ht="38.25">
      <c r="A123" s="18"/>
      <c r="B123" s="26" t="s">
        <v>262</v>
      </c>
      <c r="C123" s="16" t="s">
        <v>231</v>
      </c>
      <c r="D123" s="17">
        <f t="shared" si="83"/>
        <v>0.33616551599999994</v>
      </c>
      <c r="E123" s="17">
        <f t="shared" si="50"/>
        <v>0.39771924000000003</v>
      </c>
      <c r="F123" s="17">
        <f t="shared" si="51"/>
        <v>0</v>
      </c>
      <c r="G123" s="17">
        <f t="shared" si="52"/>
        <v>0.006124764</v>
      </c>
      <c r="H123" s="17">
        <f t="shared" si="53"/>
        <v>0.391594476</v>
      </c>
      <c r="I123" s="17">
        <f t="shared" si="54"/>
        <v>0</v>
      </c>
      <c r="J123" s="17">
        <f t="shared" si="55"/>
        <v>0</v>
      </c>
      <c r="K123" s="17">
        <f t="shared" si="56"/>
        <v>0</v>
      </c>
      <c r="L123" s="17">
        <f t="shared" si="57"/>
        <v>0</v>
      </c>
      <c r="M123" s="17">
        <f t="shared" si="58"/>
        <v>0</v>
      </c>
      <c r="N123" s="17">
        <f t="shared" si="59"/>
        <v>0</v>
      </c>
      <c r="O123" s="17">
        <f t="shared" si="60"/>
        <v>0</v>
      </c>
      <c r="P123" s="17">
        <f t="shared" si="61"/>
        <v>0</v>
      </c>
      <c r="Q123" s="17">
        <f t="shared" si="62"/>
        <v>0</v>
      </c>
      <c r="R123" s="17">
        <f t="shared" si="63"/>
        <v>0</v>
      </c>
      <c r="S123" s="17">
        <f t="shared" si="64"/>
        <v>0</v>
      </c>
      <c r="T123" s="17">
        <f t="shared" si="65"/>
        <v>0.39771924000000003</v>
      </c>
      <c r="U123" s="17">
        <f t="shared" si="66"/>
        <v>0</v>
      </c>
      <c r="V123" s="17">
        <f t="shared" si="67"/>
        <v>0.006124764</v>
      </c>
      <c r="W123" s="17">
        <f t="shared" si="68"/>
        <v>0.391594476</v>
      </c>
      <c r="X123" s="17">
        <f t="shared" si="69"/>
        <v>0</v>
      </c>
      <c r="Y123" s="17">
        <f t="shared" si="70"/>
        <v>0</v>
      </c>
      <c r="Z123" s="17">
        <f t="shared" si="71"/>
        <v>0</v>
      </c>
      <c r="AA123" s="17">
        <f t="shared" si="72"/>
        <v>0</v>
      </c>
      <c r="AB123" s="17">
        <f t="shared" si="73"/>
        <v>0</v>
      </c>
      <c r="AC123" s="17">
        <f t="shared" si="74"/>
        <v>0</v>
      </c>
      <c r="AD123" s="17">
        <v>0.28013793</v>
      </c>
      <c r="AE123" s="17">
        <f t="shared" si="75"/>
        <v>0.3314327</v>
      </c>
      <c r="AF123" s="17">
        <f t="shared" si="76"/>
        <v>0</v>
      </c>
      <c r="AG123" s="17">
        <f t="shared" si="77"/>
        <v>0.00510397</v>
      </c>
      <c r="AH123" s="17">
        <f t="shared" si="78"/>
        <v>0.32632873</v>
      </c>
      <c r="AI123" s="17">
        <f t="shared" si="79"/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f t="shared" si="82"/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0.3314327</v>
      </c>
      <c r="AU123" s="17">
        <v>0</v>
      </c>
      <c r="AV123" s="17">
        <v>0.00510397</v>
      </c>
      <c r="AW123" s="17">
        <v>0.32632873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8"/>
      <c r="BE123" s="7"/>
      <c r="BF123" s="8"/>
      <c r="BG123" s="8"/>
    </row>
    <row r="124" spans="1:59" ht="38.25">
      <c r="A124" s="18"/>
      <c r="B124" s="26" t="s">
        <v>263</v>
      </c>
      <c r="C124" s="16" t="s">
        <v>231</v>
      </c>
      <c r="D124" s="17">
        <f t="shared" si="83"/>
        <v>0.20379907200000003</v>
      </c>
      <c r="E124" s="17">
        <f t="shared" si="50"/>
        <v>0.25139376</v>
      </c>
      <c r="F124" s="17">
        <f t="shared" si="51"/>
        <v>0</v>
      </c>
      <c r="G124" s="17">
        <f t="shared" si="52"/>
        <v>0.008434824</v>
      </c>
      <c r="H124" s="17">
        <f t="shared" si="53"/>
        <v>0.24295893600000001</v>
      </c>
      <c r="I124" s="17">
        <f t="shared" si="54"/>
        <v>0</v>
      </c>
      <c r="J124" s="17">
        <f t="shared" si="55"/>
        <v>0.25139376</v>
      </c>
      <c r="K124" s="17">
        <f t="shared" si="56"/>
        <v>0</v>
      </c>
      <c r="L124" s="17">
        <f t="shared" si="57"/>
        <v>0.008434824</v>
      </c>
      <c r="M124" s="17">
        <f t="shared" si="58"/>
        <v>0.24295893600000001</v>
      </c>
      <c r="N124" s="17">
        <f t="shared" si="59"/>
        <v>0</v>
      </c>
      <c r="O124" s="17">
        <f t="shared" si="60"/>
        <v>0</v>
      </c>
      <c r="P124" s="17">
        <f t="shared" si="61"/>
        <v>0</v>
      </c>
      <c r="Q124" s="17">
        <f t="shared" si="62"/>
        <v>0</v>
      </c>
      <c r="R124" s="17">
        <f t="shared" si="63"/>
        <v>0</v>
      </c>
      <c r="S124" s="17">
        <f t="shared" si="64"/>
        <v>0</v>
      </c>
      <c r="T124" s="17">
        <f t="shared" si="65"/>
        <v>0</v>
      </c>
      <c r="U124" s="17">
        <f t="shared" si="66"/>
        <v>0</v>
      </c>
      <c r="V124" s="17">
        <f t="shared" si="67"/>
        <v>0</v>
      </c>
      <c r="W124" s="17">
        <f t="shared" si="68"/>
        <v>0</v>
      </c>
      <c r="X124" s="17">
        <f t="shared" si="69"/>
        <v>0</v>
      </c>
      <c r="Y124" s="17">
        <f t="shared" si="70"/>
        <v>0</v>
      </c>
      <c r="Z124" s="17">
        <f t="shared" si="71"/>
        <v>0</v>
      </c>
      <c r="AA124" s="17">
        <f t="shared" si="72"/>
        <v>0</v>
      </c>
      <c r="AB124" s="17">
        <f t="shared" si="73"/>
        <v>0</v>
      </c>
      <c r="AC124" s="17">
        <f t="shared" si="74"/>
        <v>0</v>
      </c>
      <c r="AD124" s="17">
        <v>0.16983256000000002</v>
      </c>
      <c r="AE124" s="17">
        <f t="shared" si="75"/>
        <v>0.2094948</v>
      </c>
      <c r="AF124" s="17">
        <f t="shared" si="76"/>
        <v>0</v>
      </c>
      <c r="AG124" s="17">
        <f t="shared" si="77"/>
        <v>0.00702902</v>
      </c>
      <c r="AH124" s="17">
        <f t="shared" si="78"/>
        <v>0.20246578</v>
      </c>
      <c r="AI124" s="17">
        <f t="shared" si="79"/>
        <v>0</v>
      </c>
      <c r="AJ124" s="17">
        <v>0.2094948</v>
      </c>
      <c r="AK124" s="17">
        <v>0</v>
      </c>
      <c r="AL124" s="17">
        <v>0.00702902</v>
      </c>
      <c r="AM124" s="17">
        <v>0.20246578</v>
      </c>
      <c r="AN124" s="17">
        <v>0</v>
      </c>
      <c r="AO124" s="17">
        <f t="shared" si="82"/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8"/>
      <c r="BE124" s="7"/>
      <c r="BF124" s="8"/>
      <c r="BG124" s="8"/>
    </row>
    <row r="125" spans="1:59" ht="13.5">
      <c r="A125" s="18"/>
      <c r="B125" s="25" t="s">
        <v>196</v>
      </c>
      <c r="C125" s="16"/>
      <c r="D125" s="17">
        <f t="shared" si="83"/>
        <v>0</v>
      </c>
      <c r="E125" s="17">
        <f t="shared" si="50"/>
        <v>0</v>
      </c>
      <c r="F125" s="17">
        <f t="shared" si="51"/>
        <v>0</v>
      </c>
      <c r="G125" s="17">
        <f t="shared" si="52"/>
        <v>0</v>
      </c>
      <c r="H125" s="17">
        <f t="shared" si="53"/>
        <v>0</v>
      </c>
      <c r="I125" s="17">
        <f t="shared" si="54"/>
        <v>0</v>
      </c>
      <c r="J125" s="17">
        <f t="shared" si="55"/>
        <v>0</v>
      </c>
      <c r="K125" s="17">
        <f t="shared" si="56"/>
        <v>0</v>
      </c>
      <c r="L125" s="17">
        <f t="shared" si="57"/>
        <v>0</v>
      </c>
      <c r="M125" s="17">
        <f t="shared" si="58"/>
        <v>0</v>
      </c>
      <c r="N125" s="17">
        <f t="shared" si="59"/>
        <v>0</v>
      </c>
      <c r="O125" s="17">
        <f t="shared" si="60"/>
        <v>0</v>
      </c>
      <c r="P125" s="17">
        <f t="shared" si="61"/>
        <v>0</v>
      </c>
      <c r="Q125" s="17">
        <f t="shared" si="62"/>
        <v>0</v>
      </c>
      <c r="R125" s="17">
        <f t="shared" si="63"/>
        <v>0</v>
      </c>
      <c r="S125" s="17">
        <f t="shared" si="64"/>
        <v>0</v>
      </c>
      <c r="T125" s="17">
        <f t="shared" si="65"/>
        <v>0</v>
      </c>
      <c r="U125" s="17">
        <f t="shared" si="66"/>
        <v>0</v>
      </c>
      <c r="V125" s="17">
        <f t="shared" si="67"/>
        <v>0</v>
      </c>
      <c r="W125" s="17">
        <f t="shared" si="68"/>
        <v>0</v>
      </c>
      <c r="X125" s="17">
        <f t="shared" si="69"/>
        <v>0</v>
      </c>
      <c r="Y125" s="17">
        <f t="shared" si="70"/>
        <v>0</v>
      </c>
      <c r="Z125" s="17">
        <f t="shared" si="71"/>
        <v>0</v>
      </c>
      <c r="AA125" s="17">
        <f t="shared" si="72"/>
        <v>0</v>
      </c>
      <c r="AB125" s="17">
        <f t="shared" si="73"/>
        <v>0</v>
      </c>
      <c r="AC125" s="17">
        <f t="shared" si="74"/>
        <v>0</v>
      </c>
      <c r="AD125" s="17">
        <v>0</v>
      </c>
      <c r="AE125" s="17">
        <f t="shared" si="75"/>
        <v>0</v>
      </c>
      <c r="AF125" s="17">
        <f t="shared" si="76"/>
        <v>0</v>
      </c>
      <c r="AG125" s="17">
        <f t="shared" si="77"/>
        <v>0</v>
      </c>
      <c r="AH125" s="17">
        <f t="shared" si="78"/>
        <v>0</v>
      </c>
      <c r="AI125" s="17">
        <f t="shared" si="79"/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f t="shared" si="82"/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8"/>
      <c r="BE125" s="7"/>
      <c r="BF125" s="8"/>
      <c r="BG125" s="8"/>
    </row>
    <row r="126" spans="1:59" ht="38.25">
      <c r="A126" s="18"/>
      <c r="B126" s="26" t="s">
        <v>264</v>
      </c>
      <c r="C126" s="16" t="s">
        <v>231</v>
      </c>
      <c r="D126" s="17">
        <f t="shared" si="83"/>
        <v>0.20379907200000003</v>
      </c>
      <c r="E126" s="17">
        <f t="shared" si="50"/>
        <v>0.25895884799999996</v>
      </c>
      <c r="F126" s="17">
        <f t="shared" si="51"/>
        <v>0</v>
      </c>
      <c r="G126" s="17">
        <f t="shared" si="52"/>
        <v>0.0147396</v>
      </c>
      <c r="H126" s="17">
        <f t="shared" si="53"/>
        <v>0.244219248</v>
      </c>
      <c r="I126" s="17">
        <f t="shared" si="54"/>
        <v>0</v>
      </c>
      <c r="J126" s="17">
        <f t="shared" si="55"/>
        <v>0.25895884799999996</v>
      </c>
      <c r="K126" s="17">
        <f t="shared" si="56"/>
        <v>0</v>
      </c>
      <c r="L126" s="17">
        <f t="shared" si="57"/>
        <v>0.0147396</v>
      </c>
      <c r="M126" s="17">
        <f t="shared" si="58"/>
        <v>0.244219248</v>
      </c>
      <c r="N126" s="17">
        <f t="shared" si="59"/>
        <v>0</v>
      </c>
      <c r="O126" s="17">
        <f t="shared" si="60"/>
        <v>0</v>
      </c>
      <c r="P126" s="17">
        <f t="shared" si="61"/>
        <v>0</v>
      </c>
      <c r="Q126" s="17">
        <f t="shared" si="62"/>
        <v>0</v>
      </c>
      <c r="R126" s="17">
        <f t="shared" si="63"/>
        <v>0</v>
      </c>
      <c r="S126" s="17">
        <f t="shared" si="64"/>
        <v>0</v>
      </c>
      <c r="T126" s="17">
        <f t="shared" si="65"/>
        <v>0</v>
      </c>
      <c r="U126" s="17">
        <f t="shared" si="66"/>
        <v>0</v>
      </c>
      <c r="V126" s="17">
        <f t="shared" si="67"/>
        <v>0</v>
      </c>
      <c r="W126" s="17">
        <f t="shared" si="68"/>
        <v>0</v>
      </c>
      <c r="X126" s="17">
        <f t="shared" si="69"/>
        <v>0</v>
      </c>
      <c r="Y126" s="17">
        <f t="shared" si="70"/>
        <v>0</v>
      </c>
      <c r="Z126" s="17">
        <f t="shared" si="71"/>
        <v>0</v>
      </c>
      <c r="AA126" s="17">
        <f t="shared" si="72"/>
        <v>0</v>
      </c>
      <c r="AB126" s="17">
        <f t="shared" si="73"/>
        <v>0</v>
      </c>
      <c r="AC126" s="17">
        <f t="shared" si="74"/>
        <v>0</v>
      </c>
      <c r="AD126" s="17">
        <v>0.16983256000000002</v>
      </c>
      <c r="AE126" s="17">
        <f t="shared" si="75"/>
        <v>0.21579904</v>
      </c>
      <c r="AF126" s="17">
        <f t="shared" si="76"/>
        <v>0</v>
      </c>
      <c r="AG126" s="17">
        <f t="shared" si="77"/>
        <v>0.012283</v>
      </c>
      <c r="AH126" s="17">
        <f t="shared" si="78"/>
        <v>0.20351604</v>
      </c>
      <c r="AI126" s="17">
        <f t="shared" si="79"/>
        <v>0</v>
      </c>
      <c r="AJ126" s="17">
        <v>0.21579904</v>
      </c>
      <c r="AK126" s="17">
        <v>0</v>
      </c>
      <c r="AL126" s="17">
        <v>0.012283</v>
      </c>
      <c r="AM126" s="17">
        <v>0.20351604</v>
      </c>
      <c r="AN126" s="17">
        <v>0</v>
      </c>
      <c r="AO126" s="17">
        <f t="shared" si="82"/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8"/>
      <c r="BE126" s="7"/>
      <c r="BF126" s="8"/>
      <c r="BG126" s="8"/>
    </row>
    <row r="127" spans="1:59" ht="13.5">
      <c r="A127" s="18"/>
      <c r="B127" s="25" t="s">
        <v>139</v>
      </c>
      <c r="C127" s="16"/>
      <c r="D127" s="17">
        <f t="shared" si="83"/>
        <v>0</v>
      </c>
      <c r="E127" s="17">
        <f t="shared" si="50"/>
        <v>0</v>
      </c>
      <c r="F127" s="17">
        <f t="shared" si="51"/>
        <v>0</v>
      </c>
      <c r="G127" s="17">
        <f t="shared" si="52"/>
        <v>0</v>
      </c>
      <c r="H127" s="17">
        <f t="shared" si="53"/>
        <v>0</v>
      </c>
      <c r="I127" s="17">
        <f t="shared" si="54"/>
        <v>0</v>
      </c>
      <c r="J127" s="17">
        <f t="shared" si="55"/>
        <v>0</v>
      </c>
      <c r="K127" s="17">
        <f t="shared" si="56"/>
        <v>0</v>
      </c>
      <c r="L127" s="17">
        <f t="shared" si="57"/>
        <v>0</v>
      </c>
      <c r="M127" s="17">
        <f t="shared" si="58"/>
        <v>0</v>
      </c>
      <c r="N127" s="17">
        <f t="shared" si="59"/>
        <v>0</v>
      </c>
      <c r="O127" s="17">
        <f t="shared" si="60"/>
        <v>0</v>
      </c>
      <c r="P127" s="17">
        <f t="shared" si="61"/>
        <v>0</v>
      </c>
      <c r="Q127" s="17">
        <f t="shared" si="62"/>
        <v>0</v>
      </c>
      <c r="R127" s="17">
        <f t="shared" si="63"/>
        <v>0</v>
      </c>
      <c r="S127" s="17">
        <f t="shared" si="64"/>
        <v>0</v>
      </c>
      <c r="T127" s="17">
        <f t="shared" si="65"/>
        <v>0</v>
      </c>
      <c r="U127" s="17">
        <f t="shared" si="66"/>
        <v>0</v>
      </c>
      <c r="V127" s="17">
        <f t="shared" si="67"/>
        <v>0</v>
      </c>
      <c r="W127" s="17">
        <f t="shared" si="68"/>
        <v>0</v>
      </c>
      <c r="X127" s="17">
        <f t="shared" si="69"/>
        <v>0</v>
      </c>
      <c r="Y127" s="17">
        <f t="shared" si="70"/>
        <v>0</v>
      </c>
      <c r="Z127" s="17">
        <f t="shared" si="71"/>
        <v>0</v>
      </c>
      <c r="AA127" s="17">
        <f t="shared" si="72"/>
        <v>0</v>
      </c>
      <c r="AB127" s="17">
        <f t="shared" si="73"/>
        <v>0</v>
      </c>
      <c r="AC127" s="17">
        <f t="shared" si="74"/>
        <v>0</v>
      </c>
      <c r="AD127" s="17">
        <v>0</v>
      </c>
      <c r="AE127" s="17">
        <f t="shared" si="75"/>
        <v>0</v>
      </c>
      <c r="AF127" s="17">
        <f t="shared" si="76"/>
        <v>0</v>
      </c>
      <c r="AG127" s="17">
        <f t="shared" si="77"/>
        <v>0</v>
      </c>
      <c r="AH127" s="17">
        <f t="shared" si="78"/>
        <v>0</v>
      </c>
      <c r="AI127" s="17">
        <f t="shared" si="79"/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f t="shared" si="82"/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8"/>
      <c r="BE127" s="7"/>
      <c r="BF127" s="8"/>
      <c r="BG127" s="8"/>
    </row>
    <row r="128" spans="1:59" ht="38.25">
      <c r="A128" s="18"/>
      <c r="B128" s="26" t="s">
        <v>265</v>
      </c>
      <c r="C128" s="16" t="s">
        <v>231</v>
      </c>
      <c r="D128" s="17">
        <f t="shared" si="83"/>
        <v>0.268044324</v>
      </c>
      <c r="E128" s="17">
        <f t="shared" si="50"/>
        <v>0.269939292</v>
      </c>
      <c r="F128" s="17">
        <f t="shared" si="51"/>
        <v>0</v>
      </c>
      <c r="G128" s="17">
        <f t="shared" si="52"/>
        <v>0.044476044</v>
      </c>
      <c r="H128" s="17">
        <f t="shared" si="53"/>
        <v>0.225463248</v>
      </c>
      <c r="I128" s="17">
        <f t="shared" si="54"/>
        <v>0</v>
      </c>
      <c r="J128" s="17">
        <f t="shared" si="55"/>
        <v>0.269939292</v>
      </c>
      <c r="K128" s="17">
        <f t="shared" si="56"/>
        <v>0</v>
      </c>
      <c r="L128" s="17">
        <f t="shared" si="57"/>
        <v>0.044476044</v>
      </c>
      <c r="M128" s="17">
        <f t="shared" si="58"/>
        <v>0.225463248</v>
      </c>
      <c r="N128" s="17">
        <f t="shared" si="59"/>
        <v>0</v>
      </c>
      <c r="O128" s="17">
        <f t="shared" si="60"/>
        <v>0</v>
      </c>
      <c r="P128" s="17">
        <f t="shared" si="61"/>
        <v>0</v>
      </c>
      <c r="Q128" s="17">
        <f t="shared" si="62"/>
        <v>0</v>
      </c>
      <c r="R128" s="17">
        <f t="shared" si="63"/>
        <v>0</v>
      </c>
      <c r="S128" s="17">
        <f t="shared" si="64"/>
        <v>0</v>
      </c>
      <c r="T128" s="17">
        <f t="shared" si="65"/>
        <v>0</v>
      </c>
      <c r="U128" s="17">
        <f t="shared" si="66"/>
        <v>0</v>
      </c>
      <c r="V128" s="17">
        <f t="shared" si="67"/>
        <v>0</v>
      </c>
      <c r="W128" s="17">
        <f t="shared" si="68"/>
        <v>0</v>
      </c>
      <c r="X128" s="17">
        <f t="shared" si="69"/>
        <v>0</v>
      </c>
      <c r="Y128" s="17">
        <f t="shared" si="70"/>
        <v>0</v>
      </c>
      <c r="Z128" s="17">
        <f t="shared" si="71"/>
        <v>0</v>
      </c>
      <c r="AA128" s="17">
        <f t="shared" si="72"/>
        <v>0</v>
      </c>
      <c r="AB128" s="17">
        <f t="shared" si="73"/>
        <v>0</v>
      </c>
      <c r="AC128" s="17">
        <f t="shared" si="74"/>
        <v>0</v>
      </c>
      <c r="AD128" s="17">
        <v>0.22337027</v>
      </c>
      <c r="AE128" s="17">
        <f t="shared" si="75"/>
        <v>0.22494941000000002</v>
      </c>
      <c r="AF128" s="17">
        <f t="shared" si="76"/>
        <v>0</v>
      </c>
      <c r="AG128" s="17">
        <f t="shared" si="77"/>
        <v>0.03706337</v>
      </c>
      <c r="AH128" s="17">
        <f t="shared" si="78"/>
        <v>0.18788604</v>
      </c>
      <c r="AI128" s="17">
        <f t="shared" si="79"/>
        <v>0</v>
      </c>
      <c r="AJ128" s="17">
        <v>0.22494941000000002</v>
      </c>
      <c r="AK128" s="17">
        <v>0</v>
      </c>
      <c r="AL128" s="17">
        <v>0.03706337</v>
      </c>
      <c r="AM128" s="17">
        <v>0.18788604</v>
      </c>
      <c r="AN128" s="17">
        <v>0</v>
      </c>
      <c r="AO128" s="17">
        <f t="shared" si="82"/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8"/>
      <c r="BE128" s="7"/>
      <c r="BF128" s="8"/>
      <c r="BG128" s="8"/>
    </row>
    <row r="129" spans="1:59" s="23" customFormat="1" ht="13.5">
      <c r="A129" s="18"/>
      <c r="B129" s="25" t="s">
        <v>197</v>
      </c>
      <c r="C129" s="16"/>
      <c r="D129" s="17">
        <f t="shared" si="83"/>
        <v>0</v>
      </c>
      <c r="E129" s="17">
        <f t="shared" si="50"/>
        <v>0</v>
      </c>
      <c r="F129" s="17">
        <f t="shared" si="51"/>
        <v>0</v>
      </c>
      <c r="G129" s="17">
        <f t="shared" si="52"/>
        <v>0</v>
      </c>
      <c r="H129" s="17">
        <f t="shared" si="53"/>
        <v>0</v>
      </c>
      <c r="I129" s="17">
        <f t="shared" si="54"/>
        <v>0</v>
      </c>
      <c r="J129" s="17">
        <f t="shared" si="55"/>
        <v>0</v>
      </c>
      <c r="K129" s="17">
        <f t="shared" si="56"/>
        <v>0</v>
      </c>
      <c r="L129" s="17">
        <f t="shared" si="57"/>
        <v>0</v>
      </c>
      <c r="M129" s="17">
        <f t="shared" si="58"/>
        <v>0</v>
      </c>
      <c r="N129" s="17">
        <f t="shared" si="59"/>
        <v>0</v>
      </c>
      <c r="O129" s="17">
        <f t="shared" si="60"/>
        <v>0</v>
      </c>
      <c r="P129" s="17">
        <f t="shared" si="61"/>
        <v>0</v>
      </c>
      <c r="Q129" s="17">
        <f t="shared" si="62"/>
        <v>0</v>
      </c>
      <c r="R129" s="17">
        <f t="shared" si="63"/>
        <v>0</v>
      </c>
      <c r="S129" s="17">
        <f t="shared" si="64"/>
        <v>0</v>
      </c>
      <c r="T129" s="17">
        <f t="shared" si="65"/>
        <v>0</v>
      </c>
      <c r="U129" s="17">
        <f t="shared" si="66"/>
        <v>0</v>
      </c>
      <c r="V129" s="17">
        <f t="shared" si="67"/>
        <v>0</v>
      </c>
      <c r="W129" s="17">
        <f t="shared" si="68"/>
        <v>0</v>
      </c>
      <c r="X129" s="17">
        <f t="shared" si="69"/>
        <v>0</v>
      </c>
      <c r="Y129" s="17">
        <f t="shared" si="70"/>
        <v>0</v>
      </c>
      <c r="Z129" s="17">
        <f t="shared" si="71"/>
        <v>0</v>
      </c>
      <c r="AA129" s="17">
        <f t="shared" si="72"/>
        <v>0</v>
      </c>
      <c r="AB129" s="17">
        <f t="shared" si="73"/>
        <v>0</v>
      </c>
      <c r="AC129" s="17">
        <f t="shared" si="74"/>
        <v>0</v>
      </c>
      <c r="AD129" s="21">
        <v>0</v>
      </c>
      <c r="AE129" s="17">
        <f t="shared" si="75"/>
        <v>0</v>
      </c>
      <c r="AF129" s="17">
        <f t="shared" si="76"/>
        <v>0</v>
      </c>
      <c r="AG129" s="17">
        <f t="shared" si="77"/>
        <v>0</v>
      </c>
      <c r="AH129" s="17">
        <f t="shared" si="78"/>
        <v>0</v>
      </c>
      <c r="AI129" s="17">
        <f t="shared" si="79"/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f t="shared" si="82"/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1">
        <v>0</v>
      </c>
      <c r="BA129" s="21">
        <v>0</v>
      </c>
      <c r="BB129" s="21">
        <v>0</v>
      </c>
      <c r="BC129" s="21">
        <v>0</v>
      </c>
      <c r="BD129" s="22"/>
      <c r="BE129" s="7"/>
      <c r="BF129" s="22"/>
      <c r="BG129" s="22"/>
    </row>
    <row r="130" spans="1:59" ht="38.25">
      <c r="A130" s="18"/>
      <c r="B130" s="26" t="s">
        <v>266</v>
      </c>
      <c r="C130" s="16" t="s">
        <v>231</v>
      </c>
      <c r="D130" s="17">
        <f t="shared" si="83"/>
        <v>0.268044324</v>
      </c>
      <c r="E130" s="17">
        <f t="shared" si="50"/>
        <v>0.3130191479999999</v>
      </c>
      <c r="F130" s="17">
        <f t="shared" si="51"/>
        <v>0</v>
      </c>
      <c r="G130" s="17">
        <f t="shared" si="52"/>
        <v>0.001188288</v>
      </c>
      <c r="H130" s="17">
        <f t="shared" si="53"/>
        <v>0.31183086</v>
      </c>
      <c r="I130" s="17">
        <f t="shared" si="54"/>
        <v>0</v>
      </c>
      <c r="J130" s="17">
        <f t="shared" si="55"/>
        <v>0.3130191479999999</v>
      </c>
      <c r="K130" s="17">
        <f t="shared" si="56"/>
        <v>0</v>
      </c>
      <c r="L130" s="17">
        <f t="shared" si="57"/>
        <v>0.001188288</v>
      </c>
      <c r="M130" s="17">
        <f t="shared" si="58"/>
        <v>0.31183086</v>
      </c>
      <c r="N130" s="17">
        <f t="shared" si="59"/>
        <v>0</v>
      </c>
      <c r="O130" s="17">
        <f t="shared" si="60"/>
        <v>0</v>
      </c>
      <c r="P130" s="17">
        <f t="shared" si="61"/>
        <v>0</v>
      </c>
      <c r="Q130" s="17">
        <f t="shared" si="62"/>
        <v>0</v>
      </c>
      <c r="R130" s="17">
        <f t="shared" si="63"/>
        <v>0</v>
      </c>
      <c r="S130" s="17">
        <f t="shared" si="64"/>
        <v>0</v>
      </c>
      <c r="T130" s="17">
        <f t="shared" si="65"/>
        <v>0</v>
      </c>
      <c r="U130" s="17">
        <f t="shared" si="66"/>
        <v>0</v>
      </c>
      <c r="V130" s="17">
        <f t="shared" si="67"/>
        <v>0</v>
      </c>
      <c r="W130" s="17">
        <f t="shared" si="68"/>
        <v>0</v>
      </c>
      <c r="X130" s="17">
        <f t="shared" si="69"/>
        <v>0</v>
      </c>
      <c r="Y130" s="17">
        <f t="shared" si="70"/>
        <v>0</v>
      </c>
      <c r="Z130" s="17">
        <f t="shared" si="71"/>
        <v>0</v>
      </c>
      <c r="AA130" s="17">
        <f t="shared" si="72"/>
        <v>0</v>
      </c>
      <c r="AB130" s="17">
        <f t="shared" si="73"/>
        <v>0</v>
      </c>
      <c r="AC130" s="17">
        <f t="shared" si="74"/>
        <v>0</v>
      </c>
      <c r="AD130" s="17">
        <v>0.22337027</v>
      </c>
      <c r="AE130" s="17">
        <f t="shared" si="75"/>
        <v>0.26084928999999996</v>
      </c>
      <c r="AF130" s="17">
        <f t="shared" si="76"/>
        <v>0</v>
      </c>
      <c r="AG130" s="17">
        <f t="shared" si="77"/>
        <v>0.00099024</v>
      </c>
      <c r="AH130" s="17">
        <f t="shared" si="78"/>
        <v>0.25985905</v>
      </c>
      <c r="AI130" s="17">
        <f t="shared" si="79"/>
        <v>0</v>
      </c>
      <c r="AJ130" s="17">
        <v>0.26084928999999996</v>
      </c>
      <c r="AK130" s="17">
        <v>0</v>
      </c>
      <c r="AL130" s="17">
        <v>0.00099024</v>
      </c>
      <c r="AM130" s="17">
        <v>0.25985905</v>
      </c>
      <c r="AN130" s="17">
        <v>0</v>
      </c>
      <c r="AO130" s="17">
        <f t="shared" si="82"/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8"/>
      <c r="BE130" s="7"/>
      <c r="BF130" s="8"/>
      <c r="BG130" s="8"/>
    </row>
    <row r="131" spans="1:59" ht="12.75">
      <c r="A131" s="14" t="s">
        <v>133</v>
      </c>
      <c r="B131" s="27" t="s">
        <v>140</v>
      </c>
      <c r="C131" s="16" t="s">
        <v>267</v>
      </c>
      <c r="D131" s="17">
        <f t="shared" si="83"/>
        <v>9.121201979999999</v>
      </c>
      <c r="E131" s="17">
        <f t="shared" si="50"/>
        <v>6.1220403</v>
      </c>
      <c r="F131" s="17">
        <f t="shared" si="51"/>
        <v>0</v>
      </c>
      <c r="G131" s="17">
        <f t="shared" si="52"/>
        <v>1.688148</v>
      </c>
      <c r="H131" s="17">
        <f t="shared" si="53"/>
        <v>4.4338923</v>
      </c>
      <c r="I131" s="17">
        <f t="shared" si="54"/>
        <v>0</v>
      </c>
      <c r="J131" s="17">
        <f t="shared" si="55"/>
        <v>3.7632353879999996</v>
      </c>
      <c r="K131" s="17">
        <f t="shared" si="56"/>
        <v>0</v>
      </c>
      <c r="L131" s="17">
        <f t="shared" si="57"/>
        <v>1.1700996359999998</v>
      </c>
      <c r="M131" s="17">
        <f t="shared" si="58"/>
        <v>2.593135752</v>
      </c>
      <c r="N131" s="17">
        <f t="shared" si="59"/>
        <v>0</v>
      </c>
      <c r="O131" s="17">
        <f t="shared" si="60"/>
        <v>2.358804912</v>
      </c>
      <c r="P131" s="17">
        <f t="shared" si="61"/>
        <v>0</v>
      </c>
      <c r="Q131" s="17">
        <f t="shared" si="62"/>
        <v>0.518048364</v>
      </c>
      <c r="R131" s="17">
        <f t="shared" si="63"/>
        <v>1.8407565480000003</v>
      </c>
      <c r="S131" s="17">
        <f t="shared" si="64"/>
        <v>0</v>
      </c>
      <c r="T131" s="17">
        <f t="shared" si="65"/>
        <v>0</v>
      </c>
      <c r="U131" s="17">
        <f t="shared" si="66"/>
        <v>0</v>
      </c>
      <c r="V131" s="17">
        <f t="shared" si="67"/>
        <v>0</v>
      </c>
      <c r="W131" s="17">
        <f t="shared" si="68"/>
        <v>0</v>
      </c>
      <c r="X131" s="17">
        <f t="shared" si="69"/>
        <v>0</v>
      </c>
      <c r="Y131" s="17">
        <f t="shared" si="70"/>
        <v>0</v>
      </c>
      <c r="Z131" s="17">
        <f t="shared" si="71"/>
        <v>0</v>
      </c>
      <c r="AA131" s="17">
        <f t="shared" si="72"/>
        <v>0</v>
      </c>
      <c r="AB131" s="17">
        <f t="shared" si="73"/>
        <v>0</v>
      </c>
      <c r="AC131" s="17">
        <f t="shared" si="74"/>
        <v>0</v>
      </c>
      <c r="AD131" s="17">
        <v>7.601001649999999</v>
      </c>
      <c r="AE131" s="17">
        <f t="shared" si="75"/>
        <v>5.10170025</v>
      </c>
      <c r="AF131" s="17">
        <f t="shared" si="76"/>
        <v>0</v>
      </c>
      <c r="AG131" s="17">
        <f t="shared" si="77"/>
        <v>1.40679</v>
      </c>
      <c r="AH131" s="17">
        <f t="shared" si="78"/>
        <v>3.6949102500000004</v>
      </c>
      <c r="AI131" s="17">
        <f t="shared" si="79"/>
        <v>0</v>
      </c>
      <c r="AJ131" s="17">
        <f aca="true" t="shared" si="84" ref="AJ131:AO131">SUM(AJ132:AJ159)</f>
        <v>3.13602949</v>
      </c>
      <c r="AK131" s="17">
        <f t="shared" si="84"/>
        <v>0</v>
      </c>
      <c r="AL131" s="17">
        <f t="shared" si="84"/>
        <v>0.9750830299999999</v>
      </c>
      <c r="AM131" s="17">
        <f t="shared" si="84"/>
        <v>2.16094646</v>
      </c>
      <c r="AN131" s="17">
        <f t="shared" si="84"/>
        <v>0</v>
      </c>
      <c r="AO131" s="17">
        <f t="shared" si="84"/>
        <v>1.96567076</v>
      </c>
      <c r="AP131" s="17">
        <f aca="true" t="shared" si="85" ref="AP131:BC131">SUM(AP132:AP159)</f>
        <v>0</v>
      </c>
      <c r="AQ131" s="17">
        <f t="shared" si="85"/>
        <v>0.43170697</v>
      </c>
      <c r="AR131" s="17">
        <f t="shared" si="85"/>
        <v>1.5339637900000003</v>
      </c>
      <c r="AS131" s="17">
        <f t="shared" si="85"/>
        <v>0</v>
      </c>
      <c r="AT131" s="17">
        <f t="shared" si="85"/>
        <v>0</v>
      </c>
      <c r="AU131" s="17">
        <f t="shared" si="85"/>
        <v>0</v>
      </c>
      <c r="AV131" s="17">
        <f t="shared" si="85"/>
        <v>0</v>
      </c>
      <c r="AW131" s="17">
        <f t="shared" si="85"/>
        <v>0</v>
      </c>
      <c r="AX131" s="17">
        <f t="shared" si="85"/>
        <v>0</v>
      </c>
      <c r="AY131" s="17">
        <f t="shared" si="85"/>
        <v>0</v>
      </c>
      <c r="AZ131" s="17">
        <f t="shared" si="85"/>
        <v>0</v>
      </c>
      <c r="BA131" s="17">
        <f t="shared" si="85"/>
        <v>0</v>
      </c>
      <c r="BB131" s="17">
        <f t="shared" si="85"/>
        <v>0</v>
      </c>
      <c r="BC131" s="17">
        <f t="shared" si="85"/>
        <v>0</v>
      </c>
      <c r="BD131" s="8"/>
      <c r="BE131" s="7"/>
      <c r="BF131" s="8"/>
      <c r="BG131" s="8"/>
    </row>
    <row r="132" spans="1:59" ht="13.5">
      <c r="A132" s="18"/>
      <c r="B132" s="25" t="s">
        <v>200</v>
      </c>
      <c r="C132" s="16"/>
      <c r="D132" s="17">
        <f t="shared" si="83"/>
        <v>0</v>
      </c>
      <c r="E132" s="17">
        <f t="shared" si="50"/>
        <v>0</v>
      </c>
      <c r="F132" s="17">
        <f t="shared" si="51"/>
        <v>0</v>
      </c>
      <c r="G132" s="17">
        <f t="shared" si="52"/>
        <v>0</v>
      </c>
      <c r="H132" s="17">
        <f t="shared" si="53"/>
        <v>0</v>
      </c>
      <c r="I132" s="17">
        <f t="shared" si="54"/>
        <v>0</v>
      </c>
      <c r="J132" s="17">
        <f t="shared" si="55"/>
        <v>0</v>
      </c>
      <c r="K132" s="17">
        <f t="shared" si="56"/>
        <v>0</v>
      </c>
      <c r="L132" s="17">
        <f t="shared" si="57"/>
        <v>0</v>
      </c>
      <c r="M132" s="17">
        <f t="shared" si="58"/>
        <v>0</v>
      </c>
      <c r="N132" s="17">
        <f t="shared" si="59"/>
        <v>0</v>
      </c>
      <c r="O132" s="17">
        <f t="shared" si="60"/>
        <v>0</v>
      </c>
      <c r="P132" s="17">
        <f t="shared" si="61"/>
        <v>0</v>
      </c>
      <c r="Q132" s="17">
        <f t="shared" si="62"/>
        <v>0</v>
      </c>
      <c r="R132" s="17">
        <f t="shared" si="63"/>
        <v>0</v>
      </c>
      <c r="S132" s="17">
        <f t="shared" si="64"/>
        <v>0</v>
      </c>
      <c r="T132" s="17">
        <f t="shared" si="65"/>
        <v>0</v>
      </c>
      <c r="U132" s="17">
        <f t="shared" si="66"/>
        <v>0</v>
      </c>
      <c r="V132" s="17">
        <f t="shared" si="67"/>
        <v>0</v>
      </c>
      <c r="W132" s="17">
        <f t="shared" si="68"/>
        <v>0</v>
      </c>
      <c r="X132" s="17">
        <f t="shared" si="69"/>
        <v>0</v>
      </c>
      <c r="Y132" s="17">
        <f t="shared" si="70"/>
        <v>0</v>
      </c>
      <c r="Z132" s="17">
        <f t="shared" si="71"/>
        <v>0</v>
      </c>
      <c r="AA132" s="17">
        <f t="shared" si="72"/>
        <v>0</v>
      </c>
      <c r="AB132" s="17">
        <f t="shared" si="73"/>
        <v>0</v>
      </c>
      <c r="AC132" s="17">
        <f t="shared" si="74"/>
        <v>0</v>
      </c>
      <c r="AD132" s="17">
        <v>0</v>
      </c>
      <c r="AE132" s="17">
        <f t="shared" si="75"/>
        <v>0</v>
      </c>
      <c r="AF132" s="17">
        <f t="shared" si="76"/>
        <v>0</v>
      </c>
      <c r="AG132" s="17">
        <f t="shared" si="77"/>
        <v>0</v>
      </c>
      <c r="AH132" s="17">
        <f t="shared" si="78"/>
        <v>0</v>
      </c>
      <c r="AI132" s="17">
        <f t="shared" si="79"/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8"/>
      <c r="BE132" s="7"/>
      <c r="BF132" s="8"/>
      <c r="BG132" s="8"/>
    </row>
    <row r="133" spans="1:59" ht="25.5">
      <c r="A133" s="18"/>
      <c r="B133" s="26" t="s">
        <v>268</v>
      </c>
      <c r="C133" s="16" t="s">
        <v>269</v>
      </c>
      <c r="D133" s="17">
        <f t="shared" si="83"/>
        <v>0.340126944</v>
      </c>
      <c r="E133" s="17">
        <f t="shared" si="50"/>
        <v>0.17290485599999997</v>
      </c>
      <c r="F133" s="17">
        <f t="shared" si="51"/>
        <v>0</v>
      </c>
      <c r="G133" s="17">
        <f t="shared" si="52"/>
        <v>0.018568716</v>
      </c>
      <c r="H133" s="17">
        <f t="shared" si="53"/>
        <v>0.15433613999999998</v>
      </c>
      <c r="I133" s="17">
        <f t="shared" si="54"/>
        <v>0</v>
      </c>
      <c r="J133" s="17">
        <f t="shared" si="55"/>
        <v>0</v>
      </c>
      <c r="K133" s="17">
        <f t="shared" si="56"/>
        <v>0</v>
      </c>
      <c r="L133" s="17">
        <f t="shared" si="57"/>
        <v>0</v>
      </c>
      <c r="M133" s="17">
        <f t="shared" si="58"/>
        <v>0</v>
      </c>
      <c r="N133" s="17">
        <f t="shared" si="59"/>
        <v>0</v>
      </c>
      <c r="O133" s="17">
        <f t="shared" si="60"/>
        <v>0.17290485599999997</v>
      </c>
      <c r="P133" s="17">
        <f t="shared" si="61"/>
        <v>0</v>
      </c>
      <c r="Q133" s="17">
        <f t="shared" si="62"/>
        <v>0.018568716</v>
      </c>
      <c r="R133" s="17">
        <f t="shared" si="63"/>
        <v>0.15433613999999998</v>
      </c>
      <c r="S133" s="17">
        <f t="shared" si="64"/>
        <v>0</v>
      </c>
      <c r="T133" s="17">
        <f t="shared" si="65"/>
        <v>0</v>
      </c>
      <c r="U133" s="17">
        <f t="shared" si="66"/>
        <v>0</v>
      </c>
      <c r="V133" s="17">
        <f t="shared" si="67"/>
        <v>0</v>
      </c>
      <c r="W133" s="17">
        <f t="shared" si="68"/>
        <v>0</v>
      </c>
      <c r="X133" s="17">
        <f t="shared" si="69"/>
        <v>0</v>
      </c>
      <c r="Y133" s="17">
        <f t="shared" si="70"/>
        <v>0</v>
      </c>
      <c r="Z133" s="17">
        <f t="shared" si="71"/>
        <v>0</v>
      </c>
      <c r="AA133" s="17">
        <f t="shared" si="72"/>
        <v>0</v>
      </c>
      <c r="AB133" s="17">
        <f t="shared" si="73"/>
        <v>0</v>
      </c>
      <c r="AC133" s="17">
        <f t="shared" si="74"/>
        <v>0</v>
      </c>
      <c r="AD133" s="17">
        <v>0.28343912</v>
      </c>
      <c r="AE133" s="17">
        <f t="shared" si="75"/>
        <v>0.14408738</v>
      </c>
      <c r="AF133" s="17">
        <f t="shared" si="76"/>
        <v>0</v>
      </c>
      <c r="AG133" s="17">
        <f t="shared" si="77"/>
        <v>0.01547393</v>
      </c>
      <c r="AH133" s="17">
        <f t="shared" si="78"/>
        <v>0.12861345</v>
      </c>
      <c r="AI133" s="17">
        <f t="shared" si="79"/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f aca="true" t="shared" si="86" ref="AO133:AO159">AP133+AQ133+AR133+AS133</f>
        <v>0.14408738</v>
      </c>
      <c r="AP133" s="17">
        <v>0</v>
      </c>
      <c r="AQ133" s="17">
        <v>0.01547393</v>
      </c>
      <c r="AR133" s="17">
        <v>0.12861345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8"/>
      <c r="BE133" s="7"/>
      <c r="BF133" s="8"/>
      <c r="BG133" s="8"/>
    </row>
    <row r="134" spans="1:59" ht="25.5">
      <c r="A134" s="18"/>
      <c r="B134" s="26" t="s">
        <v>270</v>
      </c>
      <c r="C134" s="16" t="s">
        <v>269</v>
      </c>
      <c r="D134" s="17">
        <f t="shared" si="83"/>
        <v>1.015068672</v>
      </c>
      <c r="E134" s="17">
        <f t="shared" si="50"/>
        <v>0.5541978479999999</v>
      </c>
      <c r="F134" s="17">
        <f t="shared" si="51"/>
        <v>0</v>
      </c>
      <c r="G134" s="17">
        <f t="shared" si="52"/>
        <v>0.156733416</v>
      </c>
      <c r="H134" s="17">
        <f t="shared" si="53"/>
        <v>0.397464432</v>
      </c>
      <c r="I134" s="17">
        <f t="shared" si="54"/>
        <v>0</v>
      </c>
      <c r="J134" s="17">
        <f t="shared" si="55"/>
        <v>0</v>
      </c>
      <c r="K134" s="17">
        <f t="shared" si="56"/>
        <v>0</v>
      </c>
      <c r="L134" s="17">
        <f t="shared" si="57"/>
        <v>0</v>
      </c>
      <c r="M134" s="17">
        <f t="shared" si="58"/>
        <v>0</v>
      </c>
      <c r="N134" s="17">
        <f t="shared" si="59"/>
        <v>0</v>
      </c>
      <c r="O134" s="17">
        <f t="shared" si="60"/>
        <v>0.5541978479999999</v>
      </c>
      <c r="P134" s="17">
        <f t="shared" si="61"/>
        <v>0</v>
      </c>
      <c r="Q134" s="17">
        <f t="shared" si="62"/>
        <v>0.156733416</v>
      </c>
      <c r="R134" s="17">
        <f t="shared" si="63"/>
        <v>0.397464432</v>
      </c>
      <c r="S134" s="17">
        <f t="shared" si="64"/>
        <v>0</v>
      </c>
      <c r="T134" s="17">
        <f t="shared" si="65"/>
        <v>0</v>
      </c>
      <c r="U134" s="17">
        <f t="shared" si="66"/>
        <v>0</v>
      </c>
      <c r="V134" s="17">
        <f t="shared" si="67"/>
        <v>0</v>
      </c>
      <c r="W134" s="17">
        <f t="shared" si="68"/>
        <v>0</v>
      </c>
      <c r="X134" s="17">
        <f t="shared" si="69"/>
        <v>0</v>
      </c>
      <c r="Y134" s="17">
        <f t="shared" si="70"/>
        <v>0</v>
      </c>
      <c r="Z134" s="17">
        <f t="shared" si="71"/>
        <v>0</v>
      </c>
      <c r="AA134" s="17">
        <f t="shared" si="72"/>
        <v>0</v>
      </c>
      <c r="AB134" s="17">
        <f t="shared" si="73"/>
        <v>0</v>
      </c>
      <c r="AC134" s="17">
        <f t="shared" si="74"/>
        <v>0</v>
      </c>
      <c r="AD134" s="17">
        <v>0.84589056</v>
      </c>
      <c r="AE134" s="17">
        <f t="shared" si="75"/>
        <v>0.46183154</v>
      </c>
      <c r="AF134" s="17">
        <f t="shared" si="76"/>
        <v>0</v>
      </c>
      <c r="AG134" s="17">
        <f t="shared" si="77"/>
        <v>0.13061118</v>
      </c>
      <c r="AH134" s="17">
        <f t="shared" si="78"/>
        <v>0.33122036</v>
      </c>
      <c r="AI134" s="17">
        <f t="shared" si="79"/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f t="shared" si="86"/>
        <v>0.46183154</v>
      </c>
      <c r="AP134" s="17">
        <v>0</v>
      </c>
      <c r="AQ134" s="17">
        <v>0.13061118</v>
      </c>
      <c r="AR134" s="17">
        <v>0.33122036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8"/>
      <c r="BE134" s="7"/>
      <c r="BF134" s="8"/>
      <c r="BG134" s="8"/>
    </row>
    <row r="135" spans="1:59" ht="25.5">
      <c r="A135" s="18"/>
      <c r="B135" s="26" t="s">
        <v>271</v>
      </c>
      <c r="C135" s="16" t="s">
        <v>269</v>
      </c>
      <c r="D135" s="17">
        <f t="shared" si="83"/>
        <v>1.184246784</v>
      </c>
      <c r="E135" s="17">
        <f t="shared" si="50"/>
        <v>0.674503056</v>
      </c>
      <c r="F135" s="17">
        <f t="shared" si="51"/>
        <v>0</v>
      </c>
      <c r="G135" s="17">
        <f t="shared" si="52"/>
        <v>0.19557924000000002</v>
      </c>
      <c r="H135" s="17">
        <f t="shared" si="53"/>
        <v>0.478923816</v>
      </c>
      <c r="I135" s="17">
        <f t="shared" si="54"/>
        <v>0</v>
      </c>
      <c r="J135" s="17">
        <f t="shared" si="55"/>
        <v>0.674503056</v>
      </c>
      <c r="K135" s="17">
        <f t="shared" si="56"/>
        <v>0</v>
      </c>
      <c r="L135" s="17">
        <f t="shared" si="57"/>
        <v>0.19557924000000002</v>
      </c>
      <c r="M135" s="17">
        <f t="shared" si="58"/>
        <v>0.478923816</v>
      </c>
      <c r="N135" s="17">
        <f t="shared" si="59"/>
        <v>0</v>
      </c>
      <c r="O135" s="17">
        <f t="shared" si="60"/>
        <v>0</v>
      </c>
      <c r="P135" s="17">
        <f t="shared" si="61"/>
        <v>0</v>
      </c>
      <c r="Q135" s="17">
        <f t="shared" si="62"/>
        <v>0</v>
      </c>
      <c r="R135" s="17">
        <f t="shared" si="63"/>
        <v>0</v>
      </c>
      <c r="S135" s="17">
        <f t="shared" si="64"/>
        <v>0</v>
      </c>
      <c r="T135" s="17">
        <f t="shared" si="65"/>
        <v>0</v>
      </c>
      <c r="U135" s="17">
        <f t="shared" si="66"/>
        <v>0</v>
      </c>
      <c r="V135" s="17">
        <f t="shared" si="67"/>
        <v>0</v>
      </c>
      <c r="W135" s="17">
        <f t="shared" si="68"/>
        <v>0</v>
      </c>
      <c r="X135" s="17">
        <f t="shared" si="69"/>
        <v>0</v>
      </c>
      <c r="Y135" s="17">
        <f t="shared" si="70"/>
        <v>0</v>
      </c>
      <c r="Z135" s="17">
        <f t="shared" si="71"/>
        <v>0</v>
      </c>
      <c r="AA135" s="17">
        <f t="shared" si="72"/>
        <v>0</v>
      </c>
      <c r="AB135" s="17">
        <f t="shared" si="73"/>
        <v>0</v>
      </c>
      <c r="AC135" s="17">
        <f t="shared" si="74"/>
        <v>0</v>
      </c>
      <c r="AD135" s="17">
        <v>0.98687232</v>
      </c>
      <c r="AE135" s="17">
        <f t="shared" si="75"/>
        <v>0.56208588</v>
      </c>
      <c r="AF135" s="17">
        <f t="shared" si="76"/>
        <v>0</v>
      </c>
      <c r="AG135" s="17">
        <f t="shared" si="77"/>
        <v>0.1629827</v>
      </c>
      <c r="AH135" s="17">
        <f t="shared" si="78"/>
        <v>0.39910318</v>
      </c>
      <c r="AI135" s="17">
        <f t="shared" si="79"/>
        <v>0</v>
      </c>
      <c r="AJ135" s="17">
        <v>0.56208588</v>
      </c>
      <c r="AK135" s="17">
        <v>0</v>
      </c>
      <c r="AL135" s="17">
        <v>0.1629827</v>
      </c>
      <c r="AM135" s="17">
        <v>0.39910318</v>
      </c>
      <c r="AN135" s="17">
        <v>0</v>
      </c>
      <c r="AO135" s="17">
        <f t="shared" si="86"/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8"/>
      <c r="BE135" s="7"/>
      <c r="BF135" s="8"/>
      <c r="BG135" s="8"/>
    </row>
    <row r="136" spans="1:59" ht="25.5">
      <c r="A136" s="18"/>
      <c r="B136" s="26" t="s">
        <v>272</v>
      </c>
      <c r="C136" s="16" t="s">
        <v>269</v>
      </c>
      <c r="D136" s="17">
        <f t="shared" si="83"/>
        <v>0.057021564</v>
      </c>
      <c r="E136" s="17">
        <f t="shared" si="50"/>
        <v>0.057168515999999996</v>
      </c>
      <c r="F136" s="17">
        <f t="shared" si="51"/>
        <v>0</v>
      </c>
      <c r="G136" s="17">
        <f t="shared" si="52"/>
        <v>0.040217567999999995</v>
      </c>
      <c r="H136" s="17">
        <f t="shared" si="53"/>
        <v>0.016950947999999997</v>
      </c>
      <c r="I136" s="17">
        <f t="shared" si="54"/>
        <v>0</v>
      </c>
      <c r="J136" s="17">
        <f t="shared" si="55"/>
        <v>0</v>
      </c>
      <c r="K136" s="17">
        <f t="shared" si="56"/>
        <v>0</v>
      </c>
      <c r="L136" s="17">
        <f t="shared" si="57"/>
        <v>0</v>
      </c>
      <c r="M136" s="17">
        <f t="shared" si="58"/>
        <v>0</v>
      </c>
      <c r="N136" s="17">
        <f t="shared" si="59"/>
        <v>0</v>
      </c>
      <c r="O136" s="17">
        <f t="shared" si="60"/>
        <v>0.057168515999999996</v>
      </c>
      <c r="P136" s="17">
        <f t="shared" si="61"/>
        <v>0</v>
      </c>
      <c r="Q136" s="17">
        <f t="shared" si="62"/>
        <v>0.040217567999999995</v>
      </c>
      <c r="R136" s="17">
        <f t="shared" si="63"/>
        <v>0.016950947999999997</v>
      </c>
      <c r="S136" s="17">
        <f t="shared" si="64"/>
        <v>0</v>
      </c>
      <c r="T136" s="17">
        <f t="shared" si="65"/>
        <v>0</v>
      </c>
      <c r="U136" s="17">
        <f t="shared" si="66"/>
        <v>0</v>
      </c>
      <c r="V136" s="17">
        <f t="shared" si="67"/>
        <v>0</v>
      </c>
      <c r="W136" s="17">
        <f t="shared" si="68"/>
        <v>0</v>
      </c>
      <c r="X136" s="17">
        <f t="shared" si="69"/>
        <v>0</v>
      </c>
      <c r="Y136" s="17">
        <f t="shared" si="70"/>
        <v>0</v>
      </c>
      <c r="Z136" s="17">
        <f t="shared" si="71"/>
        <v>0</v>
      </c>
      <c r="AA136" s="17">
        <f t="shared" si="72"/>
        <v>0</v>
      </c>
      <c r="AB136" s="17">
        <f t="shared" si="73"/>
        <v>0</v>
      </c>
      <c r="AC136" s="17">
        <f t="shared" si="74"/>
        <v>0</v>
      </c>
      <c r="AD136" s="17">
        <v>0.04751797</v>
      </c>
      <c r="AE136" s="17">
        <f t="shared" si="75"/>
        <v>0.04764043</v>
      </c>
      <c r="AF136" s="17">
        <f t="shared" si="76"/>
        <v>0</v>
      </c>
      <c r="AG136" s="17">
        <f t="shared" si="77"/>
        <v>0.03351464</v>
      </c>
      <c r="AH136" s="17">
        <f t="shared" si="78"/>
        <v>0.01412579</v>
      </c>
      <c r="AI136" s="17">
        <f t="shared" si="79"/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f t="shared" si="86"/>
        <v>0.04764043</v>
      </c>
      <c r="AP136" s="17">
        <v>0</v>
      </c>
      <c r="AQ136" s="17">
        <v>0.03351464</v>
      </c>
      <c r="AR136" s="17">
        <v>0.01412579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8"/>
      <c r="BE136" s="7"/>
      <c r="BF136" s="8"/>
      <c r="BG136" s="8"/>
    </row>
    <row r="137" spans="1:59" ht="25.5">
      <c r="A137" s="18"/>
      <c r="B137" s="26" t="s">
        <v>273</v>
      </c>
      <c r="C137" s="16" t="s">
        <v>269</v>
      </c>
      <c r="D137" s="17">
        <f t="shared" si="83"/>
        <v>0.057021564</v>
      </c>
      <c r="E137" s="17">
        <f t="shared" si="50"/>
        <v>0.063817008</v>
      </c>
      <c r="F137" s="17">
        <f t="shared" si="51"/>
        <v>0</v>
      </c>
      <c r="G137" s="17">
        <f t="shared" si="52"/>
        <v>0.040217567999999995</v>
      </c>
      <c r="H137" s="17">
        <f t="shared" si="53"/>
        <v>0.023599440000000003</v>
      </c>
      <c r="I137" s="17">
        <f t="shared" si="54"/>
        <v>0</v>
      </c>
      <c r="J137" s="17">
        <f t="shared" si="55"/>
        <v>0</v>
      </c>
      <c r="K137" s="17">
        <f t="shared" si="56"/>
        <v>0</v>
      </c>
      <c r="L137" s="17">
        <f t="shared" si="57"/>
        <v>0</v>
      </c>
      <c r="M137" s="17">
        <f t="shared" si="58"/>
        <v>0</v>
      </c>
      <c r="N137" s="17">
        <f t="shared" si="59"/>
        <v>0</v>
      </c>
      <c r="O137" s="17">
        <f t="shared" si="60"/>
        <v>0.063817008</v>
      </c>
      <c r="P137" s="17">
        <f t="shared" si="61"/>
        <v>0</v>
      </c>
      <c r="Q137" s="17">
        <f t="shared" si="62"/>
        <v>0.040217567999999995</v>
      </c>
      <c r="R137" s="17">
        <f t="shared" si="63"/>
        <v>0.023599440000000003</v>
      </c>
      <c r="S137" s="17">
        <f t="shared" si="64"/>
        <v>0</v>
      </c>
      <c r="T137" s="17">
        <f t="shared" si="65"/>
        <v>0</v>
      </c>
      <c r="U137" s="17">
        <f t="shared" si="66"/>
        <v>0</v>
      </c>
      <c r="V137" s="17">
        <f t="shared" si="67"/>
        <v>0</v>
      </c>
      <c r="W137" s="17">
        <f t="shared" si="68"/>
        <v>0</v>
      </c>
      <c r="X137" s="17">
        <f t="shared" si="69"/>
        <v>0</v>
      </c>
      <c r="Y137" s="17">
        <f t="shared" si="70"/>
        <v>0</v>
      </c>
      <c r="Z137" s="17">
        <f t="shared" si="71"/>
        <v>0</v>
      </c>
      <c r="AA137" s="17">
        <f t="shared" si="72"/>
        <v>0</v>
      </c>
      <c r="AB137" s="17">
        <f t="shared" si="73"/>
        <v>0</v>
      </c>
      <c r="AC137" s="17">
        <f t="shared" si="74"/>
        <v>0</v>
      </c>
      <c r="AD137" s="17">
        <v>0.04751797</v>
      </c>
      <c r="AE137" s="17">
        <f t="shared" si="75"/>
        <v>0.05318084</v>
      </c>
      <c r="AF137" s="17">
        <f t="shared" si="76"/>
        <v>0</v>
      </c>
      <c r="AG137" s="17">
        <f t="shared" si="77"/>
        <v>0.03351464</v>
      </c>
      <c r="AH137" s="17">
        <f t="shared" si="78"/>
        <v>0.019666200000000002</v>
      </c>
      <c r="AI137" s="17">
        <f t="shared" si="79"/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f t="shared" si="86"/>
        <v>0.05318084</v>
      </c>
      <c r="AP137" s="17">
        <v>0</v>
      </c>
      <c r="AQ137" s="17">
        <v>0.03351464</v>
      </c>
      <c r="AR137" s="17">
        <v>0.019666200000000002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8"/>
      <c r="BE137" s="7"/>
      <c r="BF137" s="8"/>
      <c r="BG137" s="8"/>
    </row>
    <row r="138" spans="1:59" ht="25.5">
      <c r="A138" s="18"/>
      <c r="B138" s="26" t="s">
        <v>274</v>
      </c>
      <c r="C138" s="16" t="s">
        <v>269</v>
      </c>
      <c r="D138" s="17">
        <f t="shared" si="83"/>
        <v>0.169532736</v>
      </c>
      <c r="E138" s="17">
        <f t="shared" si="50"/>
        <v>0.46044136799999996</v>
      </c>
      <c r="F138" s="17">
        <f t="shared" si="51"/>
        <v>0</v>
      </c>
      <c r="G138" s="17">
        <f t="shared" si="52"/>
        <v>0.016434168</v>
      </c>
      <c r="H138" s="17">
        <f t="shared" si="53"/>
        <v>0.4440072</v>
      </c>
      <c r="I138" s="17">
        <f t="shared" si="54"/>
        <v>0</v>
      </c>
      <c r="J138" s="17">
        <f t="shared" si="55"/>
        <v>0</v>
      </c>
      <c r="K138" s="17">
        <f t="shared" si="56"/>
        <v>0</v>
      </c>
      <c r="L138" s="17">
        <f t="shared" si="57"/>
        <v>0</v>
      </c>
      <c r="M138" s="17">
        <f t="shared" si="58"/>
        <v>0</v>
      </c>
      <c r="N138" s="17">
        <f t="shared" si="59"/>
        <v>0</v>
      </c>
      <c r="O138" s="17">
        <f t="shared" si="60"/>
        <v>0.46044136799999996</v>
      </c>
      <c r="P138" s="17">
        <f t="shared" si="61"/>
        <v>0</v>
      </c>
      <c r="Q138" s="17">
        <f t="shared" si="62"/>
        <v>0.016434168</v>
      </c>
      <c r="R138" s="17">
        <f t="shared" si="63"/>
        <v>0.4440072</v>
      </c>
      <c r="S138" s="17">
        <f t="shared" si="64"/>
        <v>0</v>
      </c>
      <c r="T138" s="17">
        <f t="shared" si="65"/>
        <v>0</v>
      </c>
      <c r="U138" s="17">
        <f t="shared" si="66"/>
        <v>0</v>
      </c>
      <c r="V138" s="17">
        <f t="shared" si="67"/>
        <v>0</v>
      </c>
      <c r="W138" s="17">
        <f t="shared" si="68"/>
        <v>0</v>
      </c>
      <c r="X138" s="17">
        <f t="shared" si="69"/>
        <v>0</v>
      </c>
      <c r="Y138" s="17">
        <f t="shared" si="70"/>
        <v>0</v>
      </c>
      <c r="Z138" s="17">
        <f t="shared" si="71"/>
        <v>0</v>
      </c>
      <c r="AA138" s="17">
        <f t="shared" si="72"/>
        <v>0</v>
      </c>
      <c r="AB138" s="17">
        <f t="shared" si="73"/>
        <v>0</v>
      </c>
      <c r="AC138" s="17">
        <f t="shared" si="74"/>
        <v>0</v>
      </c>
      <c r="AD138" s="17">
        <v>0.14127728</v>
      </c>
      <c r="AE138" s="17">
        <f t="shared" si="75"/>
        <v>0.38370114</v>
      </c>
      <c r="AF138" s="17">
        <f t="shared" si="76"/>
        <v>0</v>
      </c>
      <c r="AG138" s="17">
        <f t="shared" si="77"/>
        <v>0.01369514</v>
      </c>
      <c r="AH138" s="17">
        <f t="shared" si="78"/>
        <v>0.370006</v>
      </c>
      <c r="AI138" s="17">
        <f t="shared" si="79"/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f t="shared" si="86"/>
        <v>0.38370114</v>
      </c>
      <c r="AP138" s="17">
        <v>0</v>
      </c>
      <c r="AQ138" s="17">
        <v>0.01369514</v>
      </c>
      <c r="AR138" s="17">
        <v>0.370006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8"/>
      <c r="BE138" s="7"/>
      <c r="BF138" s="8"/>
      <c r="BG138" s="8"/>
    </row>
    <row r="139" spans="1:59" ht="25.5">
      <c r="A139" s="18"/>
      <c r="B139" s="26" t="s">
        <v>275</v>
      </c>
      <c r="C139" s="16" t="s">
        <v>269</v>
      </c>
      <c r="D139" s="17">
        <f t="shared" si="83"/>
        <v>0.169532736</v>
      </c>
      <c r="E139" s="17">
        <f t="shared" si="50"/>
        <v>0.411087348</v>
      </c>
      <c r="F139" s="17">
        <f t="shared" si="51"/>
        <v>0</v>
      </c>
      <c r="G139" s="17">
        <f t="shared" si="52"/>
        <v>0.016434168</v>
      </c>
      <c r="H139" s="17">
        <f t="shared" si="53"/>
        <v>0.39465318</v>
      </c>
      <c r="I139" s="17">
        <f t="shared" si="54"/>
        <v>0</v>
      </c>
      <c r="J139" s="17">
        <f t="shared" si="55"/>
        <v>0</v>
      </c>
      <c r="K139" s="17">
        <f t="shared" si="56"/>
        <v>0</v>
      </c>
      <c r="L139" s="17">
        <f t="shared" si="57"/>
        <v>0</v>
      </c>
      <c r="M139" s="17">
        <f t="shared" si="58"/>
        <v>0</v>
      </c>
      <c r="N139" s="17">
        <f t="shared" si="59"/>
        <v>0</v>
      </c>
      <c r="O139" s="17">
        <f t="shared" si="60"/>
        <v>0.411087348</v>
      </c>
      <c r="P139" s="17">
        <f t="shared" si="61"/>
        <v>0</v>
      </c>
      <c r="Q139" s="17">
        <f t="shared" si="62"/>
        <v>0.016434168</v>
      </c>
      <c r="R139" s="17">
        <f t="shared" si="63"/>
        <v>0.39465318</v>
      </c>
      <c r="S139" s="17">
        <f t="shared" si="64"/>
        <v>0</v>
      </c>
      <c r="T139" s="17">
        <f t="shared" si="65"/>
        <v>0</v>
      </c>
      <c r="U139" s="17">
        <f t="shared" si="66"/>
        <v>0</v>
      </c>
      <c r="V139" s="17">
        <f t="shared" si="67"/>
        <v>0</v>
      </c>
      <c r="W139" s="17">
        <f t="shared" si="68"/>
        <v>0</v>
      </c>
      <c r="X139" s="17">
        <f t="shared" si="69"/>
        <v>0</v>
      </c>
      <c r="Y139" s="17">
        <f t="shared" si="70"/>
        <v>0</v>
      </c>
      <c r="Z139" s="17">
        <f t="shared" si="71"/>
        <v>0</v>
      </c>
      <c r="AA139" s="17">
        <f t="shared" si="72"/>
        <v>0</v>
      </c>
      <c r="AB139" s="17">
        <f t="shared" si="73"/>
        <v>0</v>
      </c>
      <c r="AC139" s="17">
        <f t="shared" si="74"/>
        <v>0</v>
      </c>
      <c r="AD139" s="17">
        <v>0.14127728</v>
      </c>
      <c r="AE139" s="17">
        <f t="shared" si="75"/>
        <v>0.34257279</v>
      </c>
      <c r="AF139" s="17">
        <f t="shared" si="76"/>
        <v>0</v>
      </c>
      <c r="AG139" s="17">
        <f t="shared" si="77"/>
        <v>0.01369514</v>
      </c>
      <c r="AH139" s="17">
        <f t="shared" si="78"/>
        <v>0.32887765</v>
      </c>
      <c r="AI139" s="17">
        <f t="shared" si="79"/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f t="shared" si="86"/>
        <v>0.34257279</v>
      </c>
      <c r="AP139" s="17">
        <v>0</v>
      </c>
      <c r="AQ139" s="17">
        <v>0.01369514</v>
      </c>
      <c r="AR139" s="17">
        <v>0.32887765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8"/>
      <c r="BE139" s="7"/>
      <c r="BF139" s="8"/>
      <c r="BG139" s="8"/>
    </row>
    <row r="140" spans="1:59" ht="25.5">
      <c r="A140" s="18"/>
      <c r="B140" s="26" t="s">
        <v>276</v>
      </c>
      <c r="C140" s="16" t="s">
        <v>269</v>
      </c>
      <c r="D140" s="17">
        <f t="shared" si="83"/>
        <v>0.3814072439999999</v>
      </c>
      <c r="E140" s="17">
        <f t="shared" si="50"/>
        <v>0.319593996</v>
      </c>
      <c r="F140" s="17">
        <f t="shared" si="51"/>
        <v>0</v>
      </c>
      <c r="G140" s="17">
        <f t="shared" si="52"/>
        <v>0.11472137999999998</v>
      </c>
      <c r="H140" s="17">
        <f t="shared" si="53"/>
        <v>0.204872616</v>
      </c>
      <c r="I140" s="17">
        <f t="shared" si="54"/>
        <v>0</v>
      </c>
      <c r="J140" s="17">
        <f t="shared" si="55"/>
        <v>0</v>
      </c>
      <c r="K140" s="17">
        <f t="shared" si="56"/>
        <v>0</v>
      </c>
      <c r="L140" s="17">
        <f t="shared" si="57"/>
        <v>0</v>
      </c>
      <c r="M140" s="17">
        <f t="shared" si="58"/>
        <v>0</v>
      </c>
      <c r="N140" s="17">
        <f t="shared" si="59"/>
        <v>0</v>
      </c>
      <c r="O140" s="17">
        <f t="shared" si="60"/>
        <v>0.319593996</v>
      </c>
      <c r="P140" s="17">
        <f t="shared" si="61"/>
        <v>0</v>
      </c>
      <c r="Q140" s="17">
        <f t="shared" si="62"/>
        <v>0.11472137999999998</v>
      </c>
      <c r="R140" s="17">
        <f t="shared" si="63"/>
        <v>0.204872616</v>
      </c>
      <c r="S140" s="17">
        <f t="shared" si="64"/>
        <v>0</v>
      </c>
      <c r="T140" s="17">
        <f t="shared" si="65"/>
        <v>0</v>
      </c>
      <c r="U140" s="17">
        <f t="shared" si="66"/>
        <v>0</v>
      </c>
      <c r="V140" s="17">
        <f t="shared" si="67"/>
        <v>0</v>
      </c>
      <c r="W140" s="17">
        <f t="shared" si="68"/>
        <v>0</v>
      </c>
      <c r="X140" s="17">
        <f t="shared" si="69"/>
        <v>0</v>
      </c>
      <c r="Y140" s="17">
        <f t="shared" si="70"/>
        <v>0</v>
      </c>
      <c r="Z140" s="17">
        <f t="shared" si="71"/>
        <v>0</v>
      </c>
      <c r="AA140" s="17">
        <f t="shared" si="72"/>
        <v>0</v>
      </c>
      <c r="AB140" s="17">
        <f t="shared" si="73"/>
        <v>0</v>
      </c>
      <c r="AC140" s="17">
        <f t="shared" si="74"/>
        <v>0</v>
      </c>
      <c r="AD140" s="17">
        <v>0.31783936999999995</v>
      </c>
      <c r="AE140" s="17">
        <f t="shared" si="75"/>
        <v>0.26632833</v>
      </c>
      <c r="AF140" s="17">
        <f t="shared" si="76"/>
        <v>0</v>
      </c>
      <c r="AG140" s="17">
        <f t="shared" si="77"/>
        <v>0.09560115</v>
      </c>
      <c r="AH140" s="17">
        <f t="shared" si="78"/>
        <v>0.17072718</v>
      </c>
      <c r="AI140" s="17">
        <f t="shared" si="79"/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f t="shared" si="86"/>
        <v>0.26632833</v>
      </c>
      <c r="AP140" s="17">
        <v>0</v>
      </c>
      <c r="AQ140" s="17">
        <v>0.09560115</v>
      </c>
      <c r="AR140" s="17">
        <v>0.17072718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8"/>
      <c r="BE140" s="7"/>
      <c r="BF140" s="8"/>
      <c r="BG140" s="8"/>
    </row>
    <row r="141" spans="1:59" ht="25.5">
      <c r="A141" s="18"/>
      <c r="B141" s="26" t="s">
        <v>277</v>
      </c>
      <c r="C141" s="16" t="s">
        <v>269</v>
      </c>
      <c r="D141" s="17">
        <f t="shared" si="83"/>
        <v>0.3814072439999999</v>
      </c>
      <c r="E141" s="17">
        <f t="shared" si="50"/>
        <v>0.319593972</v>
      </c>
      <c r="F141" s="17">
        <f t="shared" si="51"/>
        <v>0</v>
      </c>
      <c r="G141" s="17">
        <f t="shared" si="52"/>
        <v>0.11472137999999998</v>
      </c>
      <c r="H141" s="17">
        <f t="shared" si="53"/>
        <v>0.204872592</v>
      </c>
      <c r="I141" s="17">
        <f t="shared" si="54"/>
        <v>0</v>
      </c>
      <c r="J141" s="17">
        <f t="shared" si="55"/>
        <v>0</v>
      </c>
      <c r="K141" s="17">
        <f t="shared" si="56"/>
        <v>0</v>
      </c>
      <c r="L141" s="17">
        <f t="shared" si="57"/>
        <v>0</v>
      </c>
      <c r="M141" s="17">
        <f t="shared" si="58"/>
        <v>0</v>
      </c>
      <c r="N141" s="17">
        <f t="shared" si="59"/>
        <v>0</v>
      </c>
      <c r="O141" s="17">
        <f t="shared" si="60"/>
        <v>0.319593972</v>
      </c>
      <c r="P141" s="17">
        <f t="shared" si="61"/>
        <v>0</v>
      </c>
      <c r="Q141" s="17">
        <f t="shared" si="62"/>
        <v>0.11472137999999998</v>
      </c>
      <c r="R141" s="17">
        <f t="shared" si="63"/>
        <v>0.204872592</v>
      </c>
      <c r="S141" s="17">
        <f t="shared" si="64"/>
        <v>0</v>
      </c>
      <c r="T141" s="17">
        <f t="shared" si="65"/>
        <v>0</v>
      </c>
      <c r="U141" s="17">
        <f t="shared" si="66"/>
        <v>0</v>
      </c>
      <c r="V141" s="17">
        <f t="shared" si="67"/>
        <v>0</v>
      </c>
      <c r="W141" s="17">
        <f t="shared" si="68"/>
        <v>0</v>
      </c>
      <c r="X141" s="17">
        <f t="shared" si="69"/>
        <v>0</v>
      </c>
      <c r="Y141" s="17">
        <f t="shared" si="70"/>
        <v>0</v>
      </c>
      <c r="Z141" s="17">
        <f t="shared" si="71"/>
        <v>0</v>
      </c>
      <c r="AA141" s="17">
        <f t="shared" si="72"/>
        <v>0</v>
      </c>
      <c r="AB141" s="17">
        <f t="shared" si="73"/>
        <v>0</v>
      </c>
      <c r="AC141" s="17">
        <f t="shared" si="74"/>
        <v>0</v>
      </c>
      <c r="AD141" s="17">
        <v>0.31783936999999995</v>
      </c>
      <c r="AE141" s="17">
        <f t="shared" si="75"/>
        <v>0.26632831</v>
      </c>
      <c r="AF141" s="17">
        <f t="shared" si="76"/>
        <v>0</v>
      </c>
      <c r="AG141" s="17">
        <f t="shared" si="77"/>
        <v>0.09560115</v>
      </c>
      <c r="AH141" s="17">
        <f t="shared" si="78"/>
        <v>0.17072716</v>
      </c>
      <c r="AI141" s="17">
        <f t="shared" si="79"/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f t="shared" si="86"/>
        <v>0.26632831</v>
      </c>
      <c r="AP141" s="17">
        <v>0</v>
      </c>
      <c r="AQ141" s="17">
        <v>0.09560115</v>
      </c>
      <c r="AR141" s="17">
        <v>0.17072716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8"/>
      <c r="BE141" s="7"/>
      <c r="BF141" s="8"/>
      <c r="BG141" s="8"/>
    </row>
    <row r="142" spans="1:59" ht="13.5">
      <c r="A142" s="18"/>
      <c r="B142" s="25" t="s">
        <v>195</v>
      </c>
      <c r="C142" s="16"/>
      <c r="D142" s="17">
        <f t="shared" si="83"/>
        <v>0</v>
      </c>
      <c r="E142" s="17">
        <f t="shared" si="50"/>
        <v>0</v>
      </c>
      <c r="F142" s="17">
        <f t="shared" si="51"/>
        <v>0</v>
      </c>
      <c r="G142" s="17">
        <f t="shared" si="52"/>
        <v>0</v>
      </c>
      <c r="H142" s="17">
        <f t="shared" si="53"/>
        <v>0</v>
      </c>
      <c r="I142" s="17">
        <f t="shared" si="54"/>
        <v>0</v>
      </c>
      <c r="J142" s="17">
        <f t="shared" si="55"/>
        <v>0</v>
      </c>
      <c r="K142" s="17">
        <f t="shared" si="56"/>
        <v>0</v>
      </c>
      <c r="L142" s="17">
        <f t="shared" si="57"/>
        <v>0</v>
      </c>
      <c r="M142" s="17">
        <f t="shared" si="58"/>
        <v>0</v>
      </c>
      <c r="N142" s="17">
        <f t="shared" si="59"/>
        <v>0</v>
      </c>
      <c r="O142" s="17">
        <f t="shared" si="60"/>
        <v>0</v>
      </c>
      <c r="P142" s="17">
        <f t="shared" si="61"/>
        <v>0</v>
      </c>
      <c r="Q142" s="17">
        <f t="shared" si="62"/>
        <v>0</v>
      </c>
      <c r="R142" s="17">
        <f t="shared" si="63"/>
        <v>0</v>
      </c>
      <c r="S142" s="17">
        <f t="shared" si="64"/>
        <v>0</v>
      </c>
      <c r="T142" s="17">
        <f t="shared" si="65"/>
        <v>0</v>
      </c>
      <c r="U142" s="17">
        <f t="shared" si="66"/>
        <v>0</v>
      </c>
      <c r="V142" s="17">
        <f t="shared" si="67"/>
        <v>0</v>
      </c>
      <c r="W142" s="17">
        <f t="shared" si="68"/>
        <v>0</v>
      </c>
      <c r="X142" s="17">
        <f t="shared" si="69"/>
        <v>0</v>
      </c>
      <c r="Y142" s="17">
        <f t="shared" si="70"/>
        <v>0</v>
      </c>
      <c r="Z142" s="17">
        <f t="shared" si="71"/>
        <v>0</v>
      </c>
      <c r="AA142" s="17">
        <f t="shared" si="72"/>
        <v>0</v>
      </c>
      <c r="AB142" s="17">
        <f t="shared" si="73"/>
        <v>0</v>
      </c>
      <c r="AC142" s="17">
        <f t="shared" si="74"/>
        <v>0</v>
      </c>
      <c r="AD142" s="17">
        <v>0</v>
      </c>
      <c r="AE142" s="17">
        <f t="shared" si="75"/>
        <v>0</v>
      </c>
      <c r="AF142" s="17">
        <f t="shared" si="76"/>
        <v>0</v>
      </c>
      <c r="AG142" s="17">
        <f t="shared" si="77"/>
        <v>0</v>
      </c>
      <c r="AH142" s="17">
        <f t="shared" si="78"/>
        <v>0</v>
      </c>
      <c r="AI142" s="17">
        <f t="shared" si="79"/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f t="shared" si="86"/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8"/>
      <c r="BE142" s="7"/>
      <c r="BF142" s="8"/>
      <c r="BG142" s="8"/>
    </row>
    <row r="143" spans="1:59" ht="25.5">
      <c r="A143" s="18"/>
      <c r="B143" s="26" t="s">
        <v>278</v>
      </c>
      <c r="C143" s="16" t="s">
        <v>269</v>
      </c>
      <c r="D143" s="17">
        <f t="shared" si="83"/>
        <v>0.6767124480000001</v>
      </c>
      <c r="E143" s="17">
        <f t="shared" si="50"/>
        <v>0.45233978399999997</v>
      </c>
      <c r="F143" s="17">
        <f t="shared" si="51"/>
        <v>0</v>
      </c>
      <c r="G143" s="17">
        <f t="shared" si="52"/>
        <v>0.20463992399999997</v>
      </c>
      <c r="H143" s="17">
        <f t="shared" si="53"/>
        <v>0.24769986</v>
      </c>
      <c r="I143" s="17">
        <f t="shared" si="54"/>
        <v>0</v>
      </c>
      <c r="J143" s="17">
        <f t="shared" si="55"/>
        <v>0.45233978399999997</v>
      </c>
      <c r="K143" s="17">
        <f t="shared" si="56"/>
        <v>0</v>
      </c>
      <c r="L143" s="17">
        <f t="shared" si="57"/>
        <v>0.20463992399999997</v>
      </c>
      <c r="M143" s="17">
        <f t="shared" si="58"/>
        <v>0.24769986</v>
      </c>
      <c r="N143" s="17">
        <f t="shared" si="59"/>
        <v>0</v>
      </c>
      <c r="O143" s="17">
        <f t="shared" si="60"/>
        <v>0</v>
      </c>
      <c r="P143" s="17">
        <f t="shared" si="61"/>
        <v>0</v>
      </c>
      <c r="Q143" s="17">
        <f t="shared" si="62"/>
        <v>0</v>
      </c>
      <c r="R143" s="17">
        <f t="shared" si="63"/>
        <v>0</v>
      </c>
      <c r="S143" s="17">
        <f t="shared" si="64"/>
        <v>0</v>
      </c>
      <c r="T143" s="17">
        <f t="shared" si="65"/>
        <v>0</v>
      </c>
      <c r="U143" s="17">
        <f t="shared" si="66"/>
        <v>0</v>
      </c>
      <c r="V143" s="17">
        <f t="shared" si="67"/>
        <v>0</v>
      </c>
      <c r="W143" s="17">
        <f t="shared" si="68"/>
        <v>0</v>
      </c>
      <c r="X143" s="17">
        <f t="shared" si="69"/>
        <v>0</v>
      </c>
      <c r="Y143" s="17">
        <f t="shared" si="70"/>
        <v>0</v>
      </c>
      <c r="Z143" s="17">
        <f t="shared" si="71"/>
        <v>0</v>
      </c>
      <c r="AA143" s="17">
        <f t="shared" si="72"/>
        <v>0</v>
      </c>
      <c r="AB143" s="17">
        <f t="shared" si="73"/>
        <v>0</v>
      </c>
      <c r="AC143" s="17">
        <f t="shared" si="74"/>
        <v>0</v>
      </c>
      <c r="AD143" s="17">
        <v>0.56392704</v>
      </c>
      <c r="AE143" s="17">
        <f t="shared" si="75"/>
        <v>0.37694982</v>
      </c>
      <c r="AF143" s="17">
        <f t="shared" si="76"/>
        <v>0</v>
      </c>
      <c r="AG143" s="17">
        <f t="shared" si="77"/>
        <v>0.17053327</v>
      </c>
      <c r="AH143" s="17">
        <f t="shared" si="78"/>
        <v>0.20641655</v>
      </c>
      <c r="AI143" s="17">
        <f t="shared" si="79"/>
        <v>0</v>
      </c>
      <c r="AJ143" s="17">
        <v>0.37694982</v>
      </c>
      <c r="AK143" s="17">
        <v>0</v>
      </c>
      <c r="AL143" s="17">
        <v>0.17053327</v>
      </c>
      <c r="AM143" s="17">
        <v>0.20641655</v>
      </c>
      <c r="AN143" s="17">
        <v>0</v>
      </c>
      <c r="AO143" s="17">
        <f t="shared" si="86"/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8"/>
      <c r="BE143" s="7"/>
      <c r="BF143" s="8"/>
      <c r="BG143" s="8"/>
    </row>
    <row r="144" spans="1:59" ht="13.5">
      <c r="A144" s="18"/>
      <c r="B144" s="25" t="s">
        <v>137</v>
      </c>
      <c r="C144" s="16"/>
      <c r="D144" s="17">
        <f t="shared" si="83"/>
        <v>0</v>
      </c>
      <c r="E144" s="17">
        <f t="shared" si="50"/>
        <v>0</v>
      </c>
      <c r="F144" s="17">
        <f t="shared" si="51"/>
        <v>0</v>
      </c>
      <c r="G144" s="17">
        <f t="shared" si="52"/>
        <v>0</v>
      </c>
      <c r="H144" s="17">
        <f t="shared" si="53"/>
        <v>0</v>
      </c>
      <c r="I144" s="17">
        <f t="shared" si="54"/>
        <v>0</v>
      </c>
      <c r="J144" s="17">
        <f t="shared" si="55"/>
        <v>0</v>
      </c>
      <c r="K144" s="17">
        <f t="shared" si="56"/>
        <v>0</v>
      </c>
      <c r="L144" s="17">
        <f t="shared" si="57"/>
        <v>0</v>
      </c>
      <c r="M144" s="17">
        <f t="shared" si="58"/>
        <v>0</v>
      </c>
      <c r="N144" s="17">
        <f t="shared" si="59"/>
        <v>0</v>
      </c>
      <c r="O144" s="17">
        <f t="shared" si="60"/>
        <v>0</v>
      </c>
      <c r="P144" s="17">
        <f t="shared" si="61"/>
        <v>0</v>
      </c>
      <c r="Q144" s="17">
        <f t="shared" si="62"/>
        <v>0</v>
      </c>
      <c r="R144" s="17">
        <f t="shared" si="63"/>
        <v>0</v>
      </c>
      <c r="S144" s="17">
        <f t="shared" si="64"/>
        <v>0</v>
      </c>
      <c r="T144" s="17">
        <f t="shared" si="65"/>
        <v>0</v>
      </c>
      <c r="U144" s="17">
        <f t="shared" si="66"/>
        <v>0</v>
      </c>
      <c r="V144" s="17">
        <f t="shared" si="67"/>
        <v>0</v>
      </c>
      <c r="W144" s="17">
        <f t="shared" si="68"/>
        <v>0</v>
      </c>
      <c r="X144" s="17">
        <f t="shared" si="69"/>
        <v>0</v>
      </c>
      <c r="Y144" s="17">
        <f t="shared" si="70"/>
        <v>0</v>
      </c>
      <c r="Z144" s="17">
        <f t="shared" si="71"/>
        <v>0</v>
      </c>
      <c r="AA144" s="17">
        <f t="shared" si="72"/>
        <v>0</v>
      </c>
      <c r="AB144" s="17">
        <f t="shared" si="73"/>
        <v>0</v>
      </c>
      <c r="AC144" s="17">
        <f t="shared" si="74"/>
        <v>0</v>
      </c>
      <c r="AD144" s="17">
        <v>0</v>
      </c>
      <c r="AE144" s="17">
        <f t="shared" si="75"/>
        <v>0</v>
      </c>
      <c r="AF144" s="17">
        <f t="shared" si="76"/>
        <v>0</v>
      </c>
      <c r="AG144" s="17">
        <f t="shared" si="77"/>
        <v>0</v>
      </c>
      <c r="AH144" s="17">
        <f t="shared" si="78"/>
        <v>0</v>
      </c>
      <c r="AI144" s="17">
        <f t="shared" si="79"/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f t="shared" si="86"/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8"/>
      <c r="BE144" s="7"/>
      <c r="BF144" s="8"/>
      <c r="BG144" s="8"/>
    </row>
    <row r="145" spans="1:59" ht="25.5">
      <c r="A145" s="18"/>
      <c r="B145" s="26" t="s">
        <v>279</v>
      </c>
      <c r="C145" s="16" t="s">
        <v>269</v>
      </c>
      <c r="D145" s="17">
        <f t="shared" si="83"/>
        <v>0.8458905599999998</v>
      </c>
      <c r="E145" s="17">
        <f t="shared" si="50"/>
        <v>0.424618764</v>
      </c>
      <c r="F145" s="17">
        <f t="shared" si="51"/>
        <v>0</v>
      </c>
      <c r="G145" s="17">
        <f t="shared" si="52"/>
        <v>0.145028664</v>
      </c>
      <c r="H145" s="17">
        <f t="shared" si="53"/>
        <v>0.2795901</v>
      </c>
      <c r="I145" s="17">
        <f t="shared" si="54"/>
        <v>0</v>
      </c>
      <c r="J145" s="17">
        <f t="shared" si="55"/>
        <v>0.424618764</v>
      </c>
      <c r="K145" s="17">
        <f t="shared" si="56"/>
        <v>0</v>
      </c>
      <c r="L145" s="17">
        <f t="shared" si="57"/>
        <v>0.145028664</v>
      </c>
      <c r="M145" s="17">
        <f t="shared" si="58"/>
        <v>0.2795901</v>
      </c>
      <c r="N145" s="17">
        <f t="shared" si="59"/>
        <v>0</v>
      </c>
      <c r="O145" s="17">
        <f t="shared" si="60"/>
        <v>0</v>
      </c>
      <c r="P145" s="17">
        <f t="shared" si="61"/>
        <v>0</v>
      </c>
      <c r="Q145" s="17">
        <f t="shared" si="62"/>
        <v>0</v>
      </c>
      <c r="R145" s="17">
        <f t="shared" si="63"/>
        <v>0</v>
      </c>
      <c r="S145" s="17">
        <f t="shared" si="64"/>
        <v>0</v>
      </c>
      <c r="T145" s="17">
        <f t="shared" si="65"/>
        <v>0</v>
      </c>
      <c r="U145" s="17">
        <f t="shared" si="66"/>
        <v>0</v>
      </c>
      <c r="V145" s="17">
        <f t="shared" si="67"/>
        <v>0</v>
      </c>
      <c r="W145" s="17">
        <f t="shared" si="68"/>
        <v>0</v>
      </c>
      <c r="X145" s="17">
        <f t="shared" si="69"/>
        <v>0</v>
      </c>
      <c r="Y145" s="17">
        <f t="shared" si="70"/>
        <v>0</v>
      </c>
      <c r="Z145" s="17">
        <f t="shared" si="71"/>
        <v>0</v>
      </c>
      <c r="AA145" s="17">
        <f t="shared" si="72"/>
        <v>0</v>
      </c>
      <c r="AB145" s="17">
        <f t="shared" si="73"/>
        <v>0</v>
      </c>
      <c r="AC145" s="17">
        <f t="shared" si="74"/>
        <v>0</v>
      </c>
      <c r="AD145" s="17">
        <v>0.7049087999999999</v>
      </c>
      <c r="AE145" s="17">
        <f t="shared" si="75"/>
        <v>0.35384897</v>
      </c>
      <c r="AF145" s="17">
        <f t="shared" si="76"/>
        <v>0</v>
      </c>
      <c r="AG145" s="17">
        <f t="shared" si="77"/>
        <v>0.12085722</v>
      </c>
      <c r="AH145" s="17">
        <f t="shared" si="78"/>
        <v>0.23299175</v>
      </c>
      <c r="AI145" s="17">
        <f t="shared" si="79"/>
        <v>0</v>
      </c>
      <c r="AJ145" s="17">
        <v>0.35384897</v>
      </c>
      <c r="AK145" s="17">
        <v>0</v>
      </c>
      <c r="AL145" s="17">
        <v>0.12085722</v>
      </c>
      <c r="AM145" s="17">
        <v>0.23299175</v>
      </c>
      <c r="AN145" s="17">
        <v>0</v>
      </c>
      <c r="AO145" s="17">
        <f t="shared" si="86"/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8"/>
      <c r="BE145" s="7"/>
      <c r="BF145" s="8"/>
      <c r="BG145" s="8"/>
    </row>
    <row r="146" spans="1:59" ht="25.5">
      <c r="A146" s="18"/>
      <c r="B146" s="26" t="s">
        <v>280</v>
      </c>
      <c r="C146" s="16" t="s">
        <v>269</v>
      </c>
      <c r="D146" s="17">
        <f t="shared" si="83"/>
        <v>0.507534336</v>
      </c>
      <c r="E146" s="17">
        <f t="shared" si="50"/>
        <v>0.306582552</v>
      </c>
      <c r="F146" s="17">
        <f t="shared" si="51"/>
        <v>0</v>
      </c>
      <c r="G146" s="17">
        <f t="shared" si="52"/>
        <v>0.10782357599999999</v>
      </c>
      <c r="H146" s="17">
        <f t="shared" si="53"/>
        <v>0.198758976</v>
      </c>
      <c r="I146" s="17">
        <f t="shared" si="54"/>
        <v>0</v>
      </c>
      <c r="J146" s="17">
        <f t="shared" si="55"/>
        <v>0.306582552</v>
      </c>
      <c r="K146" s="17">
        <f t="shared" si="56"/>
        <v>0</v>
      </c>
      <c r="L146" s="17">
        <f t="shared" si="57"/>
        <v>0.10782357599999999</v>
      </c>
      <c r="M146" s="17">
        <f t="shared" si="58"/>
        <v>0.198758976</v>
      </c>
      <c r="N146" s="17">
        <f t="shared" si="59"/>
        <v>0</v>
      </c>
      <c r="O146" s="17">
        <f t="shared" si="60"/>
        <v>0</v>
      </c>
      <c r="P146" s="17">
        <f t="shared" si="61"/>
        <v>0</v>
      </c>
      <c r="Q146" s="17">
        <f t="shared" si="62"/>
        <v>0</v>
      </c>
      <c r="R146" s="17">
        <f t="shared" si="63"/>
        <v>0</v>
      </c>
      <c r="S146" s="17">
        <f t="shared" si="64"/>
        <v>0</v>
      </c>
      <c r="T146" s="17">
        <f t="shared" si="65"/>
        <v>0</v>
      </c>
      <c r="U146" s="17">
        <f t="shared" si="66"/>
        <v>0</v>
      </c>
      <c r="V146" s="17">
        <f t="shared" si="67"/>
        <v>0</v>
      </c>
      <c r="W146" s="17">
        <f t="shared" si="68"/>
        <v>0</v>
      </c>
      <c r="X146" s="17">
        <f t="shared" si="69"/>
        <v>0</v>
      </c>
      <c r="Y146" s="17">
        <f t="shared" si="70"/>
        <v>0</v>
      </c>
      <c r="Z146" s="17">
        <f t="shared" si="71"/>
        <v>0</v>
      </c>
      <c r="AA146" s="17">
        <f t="shared" si="72"/>
        <v>0</v>
      </c>
      <c r="AB146" s="17">
        <f t="shared" si="73"/>
        <v>0</v>
      </c>
      <c r="AC146" s="17">
        <f t="shared" si="74"/>
        <v>0</v>
      </c>
      <c r="AD146" s="17">
        <v>0.42294528</v>
      </c>
      <c r="AE146" s="17">
        <f t="shared" si="75"/>
        <v>0.25548546</v>
      </c>
      <c r="AF146" s="17">
        <f t="shared" si="76"/>
        <v>0</v>
      </c>
      <c r="AG146" s="17">
        <f t="shared" si="77"/>
        <v>0.08985298</v>
      </c>
      <c r="AH146" s="17">
        <f t="shared" si="78"/>
        <v>0.16563248</v>
      </c>
      <c r="AI146" s="17">
        <f t="shared" si="79"/>
        <v>0</v>
      </c>
      <c r="AJ146" s="17">
        <v>0.25548546</v>
      </c>
      <c r="AK146" s="17">
        <v>0</v>
      </c>
      <c r="AL146" s="17">
        <v>0.08985298</v>
      </c>
      <c r="AM146" s="17">
        <v>0.16563248</v>
      </c>
      <c r="AN146" s="17">
        <v>0</v>
      </c>
      <c r="AO146" s="17">
        <f t="shared" si="86"/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8"/>
      <c r="BE146" s="7"/>
      <c r="BF146" s="8"/>
      <c r="BG146" s="8"/>
    </row>
    <row r="147" spans="1:59" ht="13.5">
      <c r="A147" s="18"/>
      <c r="B147" s="25" t="s">
        <v>192</v>
      </c>
      <c r="C147" s="16"/>
      <c r="D147" s="17">
        <f t="shared" si="83"/>
        <v>0</v>
      </c>
      <c r="E147" s="17">
        <f t="shared" si="50"/>
        <v>0</v>
      </c>
      <c r="F147" s="17">
        <f t="shared" si="51"/>
        <v>0</v>
      </c>
      <c r="G147" s="17">
        <f t="shared" si="52"/>
        <v>0</v>
      </c>
      <c r="H147" s="17">
        <f t="shared" si="53"/>
        <v>0</v>
      </c>
      <c r="I147" s="17">
        <f t="shared" si="54"/>
        <v>0</v>
      </c>
      <c r="J147" s="17">
        <f t="shared" si="55"/>
        <v>0</v>
      </c>
      <c r="K147" s="17">
        <f t="shared" si="56"/>
        <v>0</v>
      </c>
      <c r="L147" s="17">
        <f t="shared" si="57"/>
        <v>0</v>
      </c>
      <c r="M147" s="17">
        <f t="shared" si="58"/>
        <v>0</v>
      </c>
      <c r="N147" s="17">
        <f t="shared" si="59"/>
        <v>0</v>
      </c>
      <c r="O147" s="17">
        <f t="shared" si="60"/>
        <v>0</v>
      </c>
      <c r="P147" s="17">
        <f t="shared" si="61"/>
        <v>0</v>
      </c>
      <c r="Q147" s="17">
        <f t="shared" si="62"/>
        <v>0</v>
      </c>
      <c r="R147" s="17">
        <f t="shared" si="63"/>
        <v>0</v>
      </c>
      <c r="S147" s="17">
        <f t="shared" si="64"/>
        <v>0</v>
      </c>
      <c r="T147" s="17">
        <f t="shared" si="65"/>
        <v>0</v>
      </c>
      <c r="U147" s="17">
        <f t="shared" si="66"/>
        <v>0</v>
      </c>
      <c r="V147" s="17">
        <f t="shared" si="67"/>
        <v>0</v>
      </c>
      <c r="W147" s="17">
        <f t="shared" si="68"/>
        <v>0</v>
      </c>
      <c r="X147" s="17">
        <f t="shared" si="69"/>
        <v>0</v>
      </c>
      <c r="Y147" s="17">
        <f t="shared" si="70"/>
        <v>0</v>
      </c>
      <c r="Z147" s="17">
        <f t="shared" si="71"/>
        <v>0</v>
      </c>
      <c r="AA147" s="17">
        <f t="shared" si="72"/>
        <v>0</v>
      </c>
      <c r="AB147" s="17">
        <f t="shared" si="73"/>
        <v>0</v>
      </c>
      <c r="AC147" s="17">
        <f t="shared" si="74"/>
        <v>0</v>
      </c>
      <c r="AD147" s="17">
        <v>0</v>
      </c>
      <c r="AE147" s="17">
        <f t="shared" si="75"/>
        <v>0</v>
      </c>
      <c r="AF147" s="17">
        <f t="shared" si="76"/>
        <v>0</v>
      </c>
      <c r="AG147" s="17">
        <f t="shared" si="77"/>
        <v>0</v>
      </c>
      <c r="AH147" s="17">
        <f t="shared" si="78"/>
        <v>0</v>
      </c>
      <c r="AI147" s="17">
        <f t="shared" si="79"/>
        <v>0</v>
      </c>
      <c r="AJ147" s="17">
        <v>0</v>
      </c>
      <c r="AK147" s="17">
        <v>0</v>
      </c>
      <c r="AL147" s="17">
        <v>0</v>
      </c>
      <c r="AM147" s="17">
        <v>0</v>
      </c>
      <c r="AN147" s="17">
        <v>0</v>
      </c>
      <c r="AO147" s="17">
        <f t="shared" si="86"/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8"/>
      <c r="BE147" s="7"/>
      <c r="BF147" s="8"/>
      <c r="BG147" s="8"/>
    </row>
    <row r="148" spans="1:59" ht="25.5">
      <c r="A148" s="18"/>
      <c r="B148" s="26" t="s">
        <v>281</v>
      </c>
      <c r="C148" s="16" t="s">
        <v>269</v>
      </c>
      <c r="D148" s="17">
        <f t="shared" si="83"/>
        <v>1.015068672</v>
      </c>
      <c r="E148" s="17">
        <f aca="true" t="shared" si="87" ref="E148:E211">1.2*AE148</f>
        <v>0.46863102</v>
      </c>
      <c r="F148" s="17">
        <f aca="true" t="shared" si="88" ref="F148:F211">1.2*AF148</f>
        <v>0</v>
      </c>
      <c r="G148" s="17">
        <f aca="true" t="shared" si="89" ref="G148:G211">1.2*AG148</f>
        <v>0.14948252399999998</v>
      </c>
      <c r="H148" s="17">
        <f aca="true" t="shared" si="90" ref="H148:H211">1.2*AH148</f>
        <v>0.319148496</v>
      </c>
      <c r="I148" s="17">
        <f aca="true" t="shared" si="91" ref="I148:I211">1.2*AI148</f>
        <v>0</v>
      </c>
      <c r="J148" s="17">
        <f aca="true" t="shared" si="92" ref="J148:J211">1.2*AJ148</f>
        <v>0.46863102</v>
      </c>
      <c r="K148" s="17">
        <f aca="true" t="shared" si="93" ref="K148:K211">1.2*AK148</f>
        <v>0</v>
      </c>
      <c r="L148" s="17">
        <f aca="true" t="shared" si="94" ref="L148:L211">1.2*AL148</f>
        <v>0.14948252399999998</v>
      </c>
      <c r="M148" s="17">
        <f aca="true" t="shared" si="95" ref="M148:M211">1.2*AM148</f>
        <v>0.319148496</v>
      </c>
      <c r="N148" s="17">
        <f aca="true" t="shared" si="96" ref="N148:N211">1.2*AN148</f>
        <v>0</v>
      </c>
      <c r="O148" s="17">
        <f aca="true" t="shared" si="97" ref="O148:O211">1.2*AO148</f>
        <v>0</v>
      </c>
      <c r="P148" s="17">
        <f aca="true" t="shared" si="98" ref="P148:P211">1.2*AP148</f>
        <v>0</v>
      </c>
      <c r="Q148" s="17">
        <f aca="true" t="shared" si="99" ref="Q148:Q211">1.2*AQ148</f>
        <v>0</v>
      </c>
      <c r="R148" s="17">
        <f aca="true" t="shared" si="100" ref="R148:R211">1.2*AR148</f>
        <v>0</v>
      </c>
      <c r="S148" s="17">
        <f aca="true" t="shared" si="101" ref="S148:S211">1.2*AS148</f>
        <v>0</v>
      </c>
      <c r="T148" s="17">
        <f aca="true" t="shared" si="102" ref="T148:T211">1.2*AT148</f>
        <v>0</v>
      </c>
      <c r="U148" s="17">
        <f aca="true" t="shared" si="103" ref="U148:U211">1.2*AU148</f>
        <v>0</v>
      </c>
      <c r="V148" s="17">
        <f aca="true" t="shared" si="104" ref="V148:V211">1.2*AV148</f>
        <v>0</v>
      </c>
      <c r="W148" s="17">
        <f aca="true" t="shared" si="105" ref="W148:W211">1.2*AW148</f>
        <v>0</v>
      </c>
      <c r="X148" s="17">
        <f aca="true" t="shared" si="106" ref="X148:X211">1.2*AX148</f>
        <v>0</v>
      </c>
      <c r="Y148" s="17">
        <f aca="true" t="shared" si="107" ref="Y148:Y211">1.2*AY148</f>
        <v>0</v>
      </c>
      <c r="Z148" s="17">
        <f aca="true" t="shared" si="108" ref="Z148:Z211">1.2*AZ148</f>
        <v>0</v>
      </c>
      <c r="AA148" s="17">
        <f aca="true" t="shared" si="109" ref="AA148:AA211">1.2*BA148</f>
        <v>0</v>
      </c>
      <c r="AB148" s="17">
        <f aca="true" t="shared" si="110" ref="AB148:AB211">1.2*BB148</f>
        <v>0</v>
      </c>
      <c r="AC148" s="17">
        <f aca="true" t="shared" si="111" ref="AC148:AC211">1.2*BC148</f>
        <v>0</v>
      </c>
      <c r="AD148" s="17">
        <v>0.84589056</v>
      </c>
      <c r="AE148" s="17">
        <f aca="true" t="shared" si="112" ref="AE148:AE211">AJ148+AO148+AT148+AY148</f>
        <v>0.39052585</v>
      </c>
      <c r="AF148" s="17">
        <f aca="true" t="shared" si="113" ref="AF148:AF211">AK148+AP148+AU148+AZ148</f>
        <v>0</v>
      </c>
      <c r="AG148" s="17">
        <f aca="true" t="shared" si="114" ref="AG148:AG211">AL148+AQ148+AV148+BA148</f>
        <v>0.12456877</v>
      </c>
      <c r="AH148" s="17">
        <f aca="true" t="shared" si="115" ref="AH148:AH211">AM148+AR148+AW148+BB148</f>
        <v>0.26595708</v>
      </c>
      <c r="AI148" s="17">
        <f aca="true" t="shared" si="116" ref="AI148:AI211">AN148+AS148+AX148+BC148</f>
        <v>0</v>
      </c>
      <c r="AJ148" s="17">
        <v>0.39052585</v>
      </c>
      <c r="AK148" s="17">
        <v>0</v>
      </c>
      <c r="AL148" s="17">
        <v>0.12456877</v>
      </c>
      <c r="AM148" s="17">
        <v>0.26595708</v>
      </c>
      <c r="AN148" s="17">
        <v>0</v>
      </c>
      <c r="AO148" s="17">
        <f t="shared" si="86"/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8"/>
      <c r="BE148" s="7"/>
      <c r="BF148" s="8"/>
      <c r="BG148" s="8"/>
    </row>
    <row r="149" spans="1:59" ht="25.5">
      <c r="A149" s="18"/>
      <c r="B149" s="26" t="s">
        <v>282</v>
      </c>
      <c r="C149" s="16" t="s">
        <v>269</v>
      </c>
      <c r="D149" s="17">
        <f t="shared" si="83"/>
        <v>1.015068672</v>
      </c>
      <c r="E149" s="17">
        <f t="shared" si="87"/>
        <v>0.46483975199999994</v>
      </c>
      <c r="F149" s="17">
        <f t="shared" si="88"/>
        <v>0</v>
      </c>
      <c r="G149" s="17">
        <f t="shared" si="89"/>
        <v>0.14937969599999998</v>
      </c>
      <c r="H149" s="17">
        <f t="shared" si="90"/>
        <v>0.315460056</v>
      </c>
      <c r="I149" s="17">
        <f t="shared" si="91"/>
        <v>0</v>
      </c>
      <c r="J149" s="17">
        <f t="shared" si="92"/>
        <v>0.46483975199999994</v>
      </c>
      <c r="K149" s="17">
        <f t="shared" si="93"/>
        <v>0</v>
      </c>
      <c r="L149" s="17">
        <f t="shared" si="94"/>
        <v>0.14937969599999998</v>
      </c>
      <c r="M149" s="17">
        <f t="shared" si="95"/>
        <v>0.315460056</v>
      </c>
      <c r="N149" s="17">
        <f t="shared" si="96"/>
        <v>0</v>
      </c>
      <c r="O149" s="17">
        <f t="shared" si="97"/>
        <v>0</v>
      </c>
      <c r="P149" s="17">
        <f t="shared" si="98"/>
        <v>0</v>
      </c>
      <c r="Q149" s="17">
        <f t="shared" si="99"/>
        <v>0</v>
      </c>
      <c r="R149" s="17">
        <f t="shared" si="100"/>
        <v>0</v>
      </c>
      <c r="S149" s="17">
        <f t="shared" si="101"/>
        <v>0</v>
      </c>
      <c r="T149" s="17">
        <f t="shared" si="102"/>
        <v>0</v>
      </c>
      <c r="U149" s="17">
        <f t="shared" si="103"/>
        <v>0</v>
      </c>
      <c r="V149" s="17">
        <f t="shared" si="104"/>
        <v>0</v>
      </c>
      <c r="W149" s="17">
        <f t="shared" si="105"/>
        <v>0</v>
      </c>
      <c r="X149" s="17">
        <f t="shared" si="106"/>
        <v>0</v>
      </c>
      <c r="Y149" s="17">
        <f t="shared" si="107"/>
        <v>0</v>
      </c>
      <c r="Z149" s="17">
        <f t="shared" si="108"/>
        <v>0</v>
      </c>
      <c r="AA149" s="17">
        <f t="shared" si="109"/>
        <v>0</v>
      </c>
      <c r="AB149" s="17">
        <f t="shared" si="110"/>
        <v>0</v>
      </c>
      <c r="AC149" s="17">
        <f t="shared" si="111"/>
        <v>0</v>
      </c>
      <c r="AD149" s="17">
        <v>0.84589056</v>
      </c>
      <c r="AE149" s="17">
        <f t="shared" si="112"/>
        <v>0.38736645999999997</v>
      </c>
      <c r="AF149" s="17">
        <f t="shared" si="113"/>
        <v>0</v>
      </c>
      <c r="AG149" s="17">
        <f t="shared" si="114"/>
        <v>0.12448308</v>
      </c>
      <c r="AH149" s="17">
        <f t="shared" si="115"/>
        <v>0.26288338</v>
      </c>
      <c r="AI149" s="17">
        <f t="shared" si="116"/>
        <v>0</v>
      </c>
      <c r="AJ149" s="17">
        <v>0.38736645999999997</v>
      </c>
      <c r="AK149" s="17">
        <v>0</v>
      </c>
      <c r="AL149" s="17">
        <v>0.12448308</v>
      </c>
      <c r="AM149" s="17">
        <v>0.26288338</v>
      </c>
      <c r="AN149" s="17">
        <v>0</v>
      </c>
      <c r="AO149" s="17">
        <f t="shared" si="86"/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8"/>
      <c r="BE149" s="7"/>
      <c r="BF149" s="8"/>
      <c r="BG149" s="8"/>
    </row>
    <row r="150" spans="1:59" ht="13.5">
      <c r="A150" s="18"/>
      <c r="B150" s="25" t="s">
        <v>138</v>
      </c>
      <c r="C150" s="16"/>
      <c r="D150" s="17">
        <f t="shared" si="83"/>
        <v>0</v>
      </c>
      <c r="E150" s="17">
        <f t="shared" si="87"/>
        <v>0</v>
      </c>
      <c r="F150" s="17">
        <f t="shared" si="88"/>
        <v>0</v>
      </c>
      <c r="G150" s="17">
        <f t="shared" si="89"/>
        <v>0</v>
      </c>
      <c r="H150" s="17">
        <f t="shared" si="90"/>
        <v>0</v>
      </c>
      <c r="I150" s="17">
        <f t="shared" si="91"/>
        <v>0</v>
      </c>
      <c r="J150" s="17">
        <f t="shared" si="92"/>
        <v>0</v>
      </c>
      <c r="K150" s="17">
        <f t="shared" si="93"/>
        <v>0</v>
      </c>
      <c r="L150" s="17">
        <f t="shared" si="94"/>
        <v>0</v>
      </c>
      <c r="M150" s="17">
        <f t="shared" si="95"/>
        <v>0</v>
      </c>
      <c r="N150" s="17">
        <f t="shared" si="96"/>
        <v>0</v>
      </c>
      <c r="O150" s="17">
        <f t="shared" si="97"/>
        <v>0</v>
      </c>
      <c r="P150" s="17">
        <f t="shared" si="98"/>
        <v>0</v>
      </c>
      <c r="Q150" s="17">
        <f t="shared" si="99"/>
        <v>0</v>
      </c>
      <c r="R150" s="17">
        <f t="shared" si="100"/>
        <v>0</v>
      </c>
      <c r="S150" s="17">
        <f t="shared" si="101"/>
        <v>0</v>
      </c>
      <c r="T150" s="17">
        <f t="shared" si="102"/>
        <v>0</v>
      </c>
      <c r="U150" s="17">
        <f t="shared" si="103"/>
        <v>0</v>
      </c>
      <c r="V150" s="17">
        <f t="shared" si="104"/>
        <v>0</v>
      </c>
      <c r="W150" s="17">
        <f t="shared" si="105"/>
        <v>0</v>
      </c>
      <c r="X150" s="17">
        <f t="shared" si="106"/>
        <v>0</v>
      </c>
      <c r="Y150" s="17">
        <f t="shared" si="107"/>
        <v>0</v>
      </c>
      <c r="Z150" s="17">
        <f t="shared" si="108"/>
        <v>0</v>
      </c>
      <c r="AA150" s="17">
        <f t="shared" si="109"/>
        <v>0</v>
      </c>
      <c r="AB150" s="17">
        <f t="shared" si="110"/>
        <v>0</v>
      </c>
      <c r="AC150" s="17">
        <f t="shared" si="111"/>
        <v>0</v>
      </c>
      <c r="AD150" s="17">
        <v>0</v>
      </c>
      <c r="AE150" s="17">
        <f t="shared" si="112"/>
        <v>0</v>
      </c>
      <c r="AF150" s="17">
        <f t="shared" si="113"/>
        <v>0</v>
      </c>
      <c r="AG150" s="17">
        <f t="shared" si="114"/>
        <v>0</v>
      </c>
      <c r="AH150" s="17">
        <f t="shared" si="115"/>
        <v>0</v>
      </c>
      <c r="AI150" s="17">
        <f t="shared" si="116"/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f t="shared" si="86"/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8"/>
      <c r="BE150" s="7"/>
      <c r="BF150" s="8"/>
      <c r="BG150" s="8"/>
    </row>
    <row r="151" spans="1:59" ht="25.5">
      <c r="A151" s="18"/>
      <c r="B151" s="26" t="s">
        <v>283</v>
      </c>
      <c r="C151" s="16" t="s">
        <v>269</v>
      </c>
      <c r="D151" s="17">
        <f t="shared" si="83"/>
        <v>0.5763545999999999</v>
      </c>
      <c r="E151" s="17">
        <f t="shared" si="87"/>
        <v>0.30421329599999997</v>
      </c>
      <c r="F151" s="17">
        <f t="shared" si="88"/>
        <v>0</v>
      </c>
      <c r="G151" s="17">
        <f t="shared" si="89"/>
        <v>0.10829304</v>
      </c>
      <c r="H151" s="17">
        <f t="shared" si="90"/>
        <v>0.195920256</v>
      </c>
      <c r="I151" s="17">
        <f t="shared" si="91"/>
        <v>0</v>
      </c>
      <c r="J151" s="17">
        <f t="shared" si="92"/>
        <v>0.30421329599999997</v>
      </c>
      <c r="K151" s="17">
        <f t="shared" si="93"/>
        <v>0</v>
      </c>
      <c r="L151" s="17">
        <f t="shared" si="94"/>
        <v>0.10829304</v>
      </c>
      <c r="M151" s="17">
        <f t="shared" si="95"/>
        <v>0.195920256</v>
      </c>
      <c r="N151" s="17">
        <f t="shared" si="96"/>
        <v>0</v>
      </c>
      <c r="O151" s="17">
        <f t="shared" si="97"/>
        <v>0</v>
      </c>
      <c r="P151" s="17">
        <f t="shared" si="98"/>
        <v>0</v>
      </c>
      <c r="Q151" s="17">
        <f t="shared" si="99"/>
        <v>0</v>
      </c>
      <c r="R151" s="17">
        <f t="shared" si="100"/>
        <v>0</v>
      </c>
      <c r="S151" s="17">
        <f t="shared" si="101"/>
        <v>0</v>
      </c>
      <c r="T151" s="17">
        <f t="shared" si="102"/>
        <v>0</v>
      </c>
      <c r="U151" s="17">
        <f t="shared" si="103"/>
        <v>0</v>
      </c>
      <c r="V151" s="17">
        <f t="shared" si="104"/>
        <v>0</v>
      </c>
      <c r="W151" s="17">
        <f t="shared" si="105"/>
        <v>0</v>
      </c>
      <c r="X151" s="17">
        <f t="shared" si="106"/>
        <v>0</v>
      </c>
      <c r="Y151" s="17">
        <f t="shared" si="107"/>
        <v>0</v>
      </c>
      <c r="Z151" s="17">
        <f t="shared" si="108"/>
        <v>0</v>
      </c>
      <c r="AA151" s="17">
        <f t="shared" si="109"/>
        <v>0</v>
      </c>
      <c r="AB151" s="17">
        <f t="shared" si="110"/>
        <v>0</v>
      </c>
      <c r="AC151" s="17">
        <f t="shared" si="111"/>
        <v>0</v>
      </c>
      <c r="AD151" s="17">
        <v>0.4802955</v>
      </c>
      <c r="AE151" s="17">
        <f t="shared" si="112"/>
        <v>0.25351108</v>
      </c>
      <c r="AF151" s="17">
        <f t="shared" si="113"/>
        <v>0</v>
      </c>
      <c r="AG151" s="17">
        <f t="shared" si="114"/>
        <v>0.0902442</v>
      </c>
      <c r="AH151" s="17">
        <f t="shared" si="115"/>
        <v>0.16326688</v>
      </c>
      <c r="AI151" s="17">
        <f t="shared" si="116"/>
        <v>0</v>
      </c>
      <c r="AJ151" s="17">
        <v>0.25351108</v>
      </c>
      <c r="AK151" s="17">
        <v>0</v>
      </c>
      <c r="AL151" s="17">
        <v>0.0902442</v>
      </c>
      <c r="AM151" s="17">
        <v>0.16326688</v>
      </c>
      <c r="AN151" s="17">
        <v>0</v>
      </c>
      <c r="AO151" s="17">
        <f t="shared" si="86"/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8"/>
      <c r="BE151" s="7"/>
      <c r="BF151" s="8"/>
      <c r="BG151" s="8"/>
    </row>
    <row r="152" spans="1:59" ht="13.5">
      <c r="A152" s="18"/>
      <c r="B152" s="25" t="s">
        <v>149</v>
      </c>
      <c r="C152" s="16"/>
      <c r="D152" s="17">
        <f t="shared" si="83"/>
        <v>0</v>
      </c>
      <c r="E152" s="17">
        <f t="shared" si="87"/>
        <v>0</v>
      </c>
      <c r="F152" s="17">
        <f t="shared" si="88"/>
        <v>0</v>
      </c>
      <c r="G152" s="17">
        <f t="shared" si="89"/>
        <v>0</v>
      </c>
      <c r="H152" s="17">
        <f t="shared" si="90"/>
        <v>0</v>
      </c>
      <c r="I152" s="17">
        <f t="shared" si="91"/>
        <v>0</v>
      </c>
      <c r="J152" s="17">
        <f t="shared" si="92"/>
        <v>0</v>
      </c>
      <c r="K152" s="17">
        <f t="shared" si="93"/>
        <v>0</v>
      </c>
      <c r="L152" s="17">
        <f t="shared" si="94"/>
        <v>0</v>
      </c>
      <c r="M152" s="17">
        <f t="shared" si="95"/>
        <v>0</v>
      </c>
      <c r="N152" s="17">
        <f t="shared" si="96"/>
        <v>0</v>
      </c>
      <c r="O152" s="17">
        <f t="shared" si="97"/>
        <v>0</v>
      </c>
      <c r="P152" s="17">
        <f t="shared" si="98"/>
        <v>0</v>
      </c>
      <c r="Q152" s="17">
        <f t="shared" si="99"/>
        <v>0</v>
      </c>
      <c r="R152" s="17">
        <f t="shared" si="100"/>
        <v>0</v>
      </c>
      <c r="S152" s="17">
        <f t="shared" si="101"/>
        <v>0</v>
      </c>
      <c r="T152" s="17">
        <f t="shared" si="102"/>
        <v>0</v>
      </c>
      <c r="U152" s="17">
        <f t="shared" si="103"/>
        <v>0</v>
      </c>
      <c r="V152" s="17">
        <f t="shared" si="104"/>
        <v>0</v>
      </c>
      <c r="W152" s="17">
        <f t="shared" si="105"/>
        <v>0</v>
      </c>
      <c r="X152" s="17">
        <f t="shared" si="106"/>
        <v>0</v>
      </c>
      <c r="Y152" s="17">
        <f t="shared" si="107"/>
        <v>0</v>
      </c>
      <c r="Z152" s="17">
        <f t="shared" si="108"/>
        <v>0</v>
      </c>
      <c r="AA152" s="17">
        <f t="shared" si="109"/>
        <v>0</v>
      </c>
      <c r="AB152" s="17">
        <f t="shared" si="110"/>
        <v>0</v>
      </c>
      <c r="AC152" s="17">
        <f t="shared" si="111"/>
        <v>0</v>
      </c>
      <c r="AD152" s="17">
        <v>0</v>
      </c>
      <c r="AE152" s="17">
        <f t="shared" si="112"/>
        <v>0</v>
      </c>
      <c r="AF152" s="17">
        <f t="shared" si="113"/>
        <v>0</v>
      </c>
      <c r="AG152" s="17">
        <f t="shared" si="114"/>
        <v>0</v>
      </c>
      <c r="AH152" s="17">
        <f t="shared" si="115"/>
        <v>0</v>
      </c>
      <c r="AI152" s="17">
        <f t="shared" si="116"/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f t="shared" si="86"/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8"/>
      <c r="BE152" s="7"/>
      <c r="BF152" s="8"/>
      <c r="BG152" s="8"/>
    </row>
    <row r="153" spans="1:59" ht="25.5">
      <c r="A153" s="18"/>
      <c r="B153" s="26" t="s">
        <v>284</v>
      </c>
      <c r="C153" s="16" t="s">
        <v>269</v>
      </c>
      <c r="D153" s="17">
        <f t="shared" si="83"/>
        <v>0.16917811200000002</v>
      </c>
      <c r="E153" s="17">
        <f t="shared" si="87"/>
        <v>0.12658239599999999</v>
      </c>
      <c r="F153" s="17">
        <f t="shared" si="88"/>
        <v>0</v>
      </c>
      <c r="G153" s="17">
        <f t="shared" si="89"/>
        <v>0.040438416</v>
      </c>
      <c r="H153" s="17">
        <f t="shared" si="90"/>
        <v>0.08614398</v>
      </c>
      <c r="I153" s="17">
        <f t="shared" si="91"/>
        <v>0</v>
      </c>
      <c r="J153" s="17">
        <f t="shared" si="92"/>
        <v>0.12658239599999999</v>
      </c>
      <c r="K153" s="17">
        <f t="shared" si="93"/>
        <v>0</v>
      </c>
      <c r="L153" s="17">
        <f t="shared" si="94"/>
        <v>0.040438416</v>
      </c>
      <c r="M153" s="17">
        <f t="shared" si="95"/>
        <v>0.08614398</v>
      </c>
      <c r="N153" s="17">
        <f t="shared" si="96"/>
        <v>0</v>
      </c>
      <c r="O153" s="17">
        <f t="shared" si="97"/>
        <v>0</v>
      </c>
      <c r="P153" s="17">
        <f t="shared" si="98"/>
        <v>0</v>
      </c>
      <c r="Q153" s="17">
        <f t="shared" si="99"/>
        <v>0</v>
      </c>
      <c r="R153" s="17">
        <f t="shared" si="100"/>
        <v>0</v>
      </c>
      <c r="S153" s="17">
        <f t="shared" si="101"/>
        <v>0</v>
      </c>
      <c r="T153" s="17">
        <f t="shared" si="102"/>
        <v>0</v>
      </c>
      <c r="U153" s="17">
        <f t="shared" si="103"/>
        <v>0</v>
      </c>
      <c r="V153" s="17">
        <f t="shared" si="104"/>
        <v>0</v>
      </c>
      <c r="W153" s="17">
        <f t="shared" si="105"/>
        <v>0</v>
      </c>
      <c r="X153" s="17">
        <f t="shared" si="106"/>
        <v>0</v>
      </c>
      <c r="Y153" s="17">
        <f t="shared" si="107"/>
        <v>0</v>
      </c>
      <c r="Z153" s="17">
        <f t="shared" si="108"/>
        <v>0</v>
      </c>
      <c r="AA153" s="17">
        <f t="shared" si="109"/>
        <v>0</v>
      </c>
      <c r="AB153" s="17">
        <f t="shared" si="110"/>
        <v>0</v>
      </c>
      <c r="AC153" s="17">
        <f t="shared" si="111"/>
        <v>0</v>
      </c>
      <c r="AD153" s="17">
        <v>0.14098176</v>
      </c>
      <c r="AE153" s="17">
        <f t="shared" si="112"/>
        <v>0.10548532999999999</v>
      </c>
      <c r="AF153" s="17">
        <f t="shared" si="113"/>
        <v>0</v>
      </c>
      <c r="AG153" s="17">
        <f t="shared" si="114"/>
        <v>0.03369868</v>
      </c>
      <c r="AH153" s="17">
        <f t="shared" si="115"/>
        <v>0.07178665</v>
      </c>
      <c r="AI153" s="17">
        <f t="shared" si="116"/>
        <v>0</v>
      </c>
      <c r="AJ153" s="17">
        <v>0.10548532999999999</v>
      </c>
      <c r="AK153" s="17">
        <v>0</v>
      </c>
      <c r="AL153" s="17">
        <v>0.03369868</v>
      </c>
      <c r="AM153" s="17">
        <v>0.07178665</v>
      </c>
      <c r="AN153" s="17">
        <v>0</v>
      </c>
      <c r="AO153" s="17">
        <f t="shared" si="86"/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8"/>
      <c r="BE153" s="7"/>
      <c r="BF153" s="8"/>
      <c r="BG153" s="8"/>
    </row>
    <row r="154" spans="1:59" ht="25.5">
      <c r="A154" s="18"/>
      <c r="B154" s="26" t="s">
        <v>285</v>
      </c>
      <c r="C154" s="16" t="s">
        <v>269</v>
      </c>
      <c r="D154" s="17">
        <f t="shared" si="83"/>
        <v>0.156340392</v>
      </c>
      <c r="E154" s="17">
        <f t="shared" si="87"/>
        <v>0.225458868</v>
      </c>
      <c r="F154" s="17">
        <f t="shared" si="88"/>
        <v>0</v>
      </c>
      <c r="G154" s="17">
        <f t="shared" si="89"/>
        <v>0.027069768</v>
      </c>
      <c r="H154" s="17">
        <f t="shared" si="90"/>
        <v>0.1983891</v>
      </c>
      <c r="I154" s="17">
        <f t="shared" si="91"/>
        <v>0</v>
      </c>
      <c r="J154" s="17">
        <f t="shared" si="92"/>
        <v>0.225458868</v>
      </c>
      <c r="K154" s="17">
        <f t="shared" si="93"/>
        <v>0</v>
      </c>
      <c r="L154" s="17">
        <f t="shared" si="94"/>
        <v>0.027069768</v>
      </c>
      <c r="M154" s="17">
        <f t="shared" si="95"/>
        <v>0.1983891</v>
      </c>
      <c r="N154" s="17">
        <f t="shared" si="96"/>
        <v>0</v>
      </c>
      <c r="O154" s="17">
        <f t="shared" si="97"/>
        <v>0</v>
      </c>
      <c r="P154" s="17">
        <f t="shared" si="98"/>
        <v>0</v>
      </c>
      <c r="Q154" s="17">
        <f t="shared" si="99"/>
        <v>0</v>
      </c>
      <c r="R154" s="17">
        <f t="shared" si="100"/>
        <v>0</v>
      </c>
      <c r="S154" s="17">
        <f t="shared" si="101"/>
        <v>0</v>
      </c>
      <c r="T154" s="17">
        <f t="shared" si="102"/>
        <v>0</v>
      </c>
      <c r="U154" s="17">
        <f t="shared" si="103"/>
        <v>0</v>
      </c>
      <c r="V154" s="17">
        <f t="shared" si="104"/>
        <v>0</v>
      </c>
      <c r="W154" s="17">
        <f t="shared" si="105"/>
        <v>0</v>
      </c>
      <c r="X154" s="17">
        <f t="shared" si="106"/>
        <v>0</v>
      </c>
      <c r="Y154" s="17">
        <f t="shared" si="107"/>
        <v>0</v>
      </c>
      <c r="Z154" s="17">
        <f t="shared" si="108"/>
        <v>0</v>
      </c>
      <c r="AA154" s="17">
        <f t="shared" si="109"/>
        <v>0</v>
      </c>
      <c r="AB154" s="17">
        <f t="shared" si="110"/>
        <v>0</v>
      </c>
      <c r="AC154" s="17">
        <f t="shared" si="111"/>
        <v>0</v>
      </c>
      <c r="AD154" s="17">
        <v>0.13028366</v>
      </c>
      <c r="AE154" s="17">
        <f t="shared" si="112"/>
        <v>0.18788239</v>
      </c>
      <c r="AF154" s="17">
        <f t="shared" si="113"/>
        <v>0</v>
      </c>
      <c r="AG154" s="17">
        <f t="shared" si="114"/>
        <v>0.02255814</v>
      </c>
      <c r="AH154" s="17">
        <f t="shared" si="115"/>
        <v>0.16532425</v>
      </c>
      <c r="AI154" s="17">
        <f t="shared" si="116"/>
        <v>0</v>
      </c>
      <c r="AJ154" s="17">
        <v>0.18788239</v>
      </c>
      <c r="AK154" s="17">
        <v>0</v>
      </c>
      <c r="AL154" s="17">
        <v>0.02255814</v>
      </c>
      <c r="AM154" s="17">
        <v>0.16532425</v>
      </c>
      <c r="AN154" s="17">
        <v>0</v>
      </c>
      <c r="AO154" s="17">
        <f t="shared" si="86"/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8"/>
      <c r="BE154" s="7"/>
      <c r="BF154" s="8"/>
      <c r="BG154" s="8"/>
    </row>
    <row r="155" spans="1:59" ht="13.5">
      <c r="A155" s="18"/>
      <c r="B155" s="25" t="s">
        <v>196</v>
      </c>
      <c r="C155" s="16"/>
      <c r="D155" s="17">
        <f t="shared" si="83"/>
        <v>0</v>
      </c>
      <c r="E155" s="17">
        <f t="shared" si="87"/>
        <v>0</v>
      </c>
      <c r="F155" s="17">
        <f t="shared" si="88"/>
        <v>0</v>
      </c>
      <c r="G155" s="17">
        <f t="shared" si="89"/>
        <v>0</v>
      </c>
      <c r="H155" s="17">
        <f t="shared" si="90"/>
        <v>0</v>
      </c>
      <c r="I155" s="17">
        <f t="shared" si="91"/>
        <v>0</v>
      </c>
      <c r="J155" s="17">
        <f t="shared" si="92"/>
        <v>0</v>
      </c>
      <c r="K155" s="17">
        <f t="shared" si="93"/>
        <v>0</v>
      </c>
      <c r="L155" s="17">
        <f t="shared" si="94"/>
        <v>0</v>
      </c>
      <c r="M155" s="17">
        <f t="shared" si="95"/>
        <v>0</v>
      </c>
      <c r="N155" s="17">
        <f t="shared" si="96"/>
        <v>0</v>
      </c>
      <c r="O155" s="17">
        <f t="shared" si="97"/>
        <v>0</v>
      </c>
      <c r="P155" s="17">
        <f t="shared" si="98"/>
        <v>0</v>
      </c>
      <c r="Q155" s="17">
        <f t="shared" si="99"/>
        <v>0</v>
      </c>
      <c r="R155" s="17">
        <f t="shared" si="100"/>
        <v>0</v>
      </c>
      <c r="S155" s="17">
        <f t="shared" si="101"/>
        <v>0</v>
      </c>
      <c r="T155" s="17">
        <f t="shared" si="102"/>
        <v>0</v>
      </c>
      <c r="U155" s="17">
        <f t="shared" si="103"/>
        <v>0</v>
      </c>
      <c r="V155" s="17">
        <f t="shared" si="104"/>
        <v>0</v>
      </c>
      <c r="W155" s="17">
        <f t="shared" si="105"/>
        <v>0</v>
      </c>
      <c r="X155" s="17">
        <f t="shared" si="106"/>
        <v>0</v>
      </c>
      <c r="Y155" s="17">
        <f t="shared" si="107"/>
        <v>0</v>
      </c>
      <c r="Z155" s="17">
        <f t="shared" si="108"/>
        <v>0</v>
      </c>
      <c r="AA155" s="17">
        <f t="shared" si="109"/>
        <v>0</v>
      </c>
      <c r="AB155" s="17">
        <f t="shared" si="110"/>
        <v>0</v>
      </c>
      <c r="AC155" s="17">
        <f t="shared" si="111"/>
        <v>0</v>
      </c>
      <c r="AD155" s="17">
        <v>0</v>
      </c>
      <c r="AE155" s="17">
        <f t="shared" si="112"/>
        <v>0</v>
      </c>
      <c r="AF155" s="17">
        <f t="shared" si="113"/>
        <v>0</v>
      </c>
      <c r="AG155" s="17">
        <f t="shared" si="114"/>
        <v>0</v>
      </c>
      <c r="AH155" s="17">
        <f t="shared" si="115"/>
        <v>0</v>
      </c>
      <c r="AI155" s="17">
        <f t="shared" si="116"/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f t="shared" si="86"/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8"/>
      <c r="BE155" s="7"/>
      <c r="BF155" s="8"/>
      <c r="BG155" s="8"/>
    </row>
    <row r="156" spans="1:59" ht="25.5">
      <c r="A156" s="18"/>
      <c r="B156" s="26" t="s">
        <v>286</v>
      </c>
      <c r="C156" s="16" t="s">
        <v>269</v>
      </c>
      <c r="D156" s="17">
        <f t="shared" si="83"/>
        <v>0.156340392</v>
      </c>
      <c r="E156" s="17">
        <f t="shared" si="87"/>
        <v>0.180064632</v>
      </c>
      <c r="F156" s="17">
        <f t="shared" si="88"/>
        <v>0</v>
      </c>
      <c r="G156" s="17">
        <f t="shared" si="89"/>
        <v>0.015527184</v>
      </c>
      <c r="H156" s="17">
        <f t="shared" si="90"/>
        <v>0.164537448</v>
      </c>
      <c r="I156" s="17">
        <f t="shared" si="91"/>
        <v>0</v>
      </c>
      <c r="J156" s="17">
        <f t="shared" si="92"/>
        <v>0.180064632</v>
      </c>
      <c r="K156" s="17">
        <f t="shared" si="93"/>
        <v>0</v>
      </c>
      <c r="L156" s="17">
        <f t="shared" si="94"/>
        <v>0.015527184</v>
      </c>
      <c r="M156" s="17">
        <f t="shared" si="95"/>
        <v>0.164537448</v>
      </c>
      <c r="N156" s="17">
        <f t="shared" si="96"/>
        <v>0</v>
      </c>
      <c r="O156" s="17">
        <f t="shared" si="97"/>
        <v>0</v>
      </c>
      <c r="P156" s="17">
        <f t="shared" si="98"/>
        <v>0</v>
      </c>
      <c r="Q156" s="17">
        <f t="shared" si="99"/>
        <v>0</v>
      </c>
      <c r="R156" s="17">
        <f t="shared" si="100"/>
        <v>0</v>
      </c>
      <c r="S156" s="17">
        <f t="shared" si="101"/>
        <v>0</v>
      </c>
      <c r="T156" s="17">
        <f t="shared" si="102"/>
        <v>0</v>
      </c>
      <c r="U156" s="17">
        <f t="shared" si="103"/>
        <v>0</v>
      </c>
      <c r="V156" s="17">
        <f t="shared" si="104"/>
        <v>0</v>
      </c>
      <c r="W156" s="17">
        <f t="shared" si="105"/>
        <v>0</v>
      </c>
      <c r="X156" s="17">
        <f t="shared" si="106"/>
        <v>0</v>
      </c>
      <c r="Y156" s="17">
        <f t="shared" si="107"/>
        <v>0</v>
      </c>
      <c r="Z156" s="17">
        <f t="shared" si="108"/>
        <v>0</v>
      </c>
      <c r="AA156" s="17">
        <f t="shared" si="109"/>
        <v>0</v>
      </c>
      <c r="AB156" s="17">
        <f t="shared" si="110"/>
        <v>0</v>
      </c>
      <c r="AC156" s="17">
        <f t="shared" si="111"/>
        <v>0</v>
      </c>
      <c r="AD156" s="17">
        <v>0.13028366</v>
      </c>
      <c r="AE156" s="17">
        <f t="shared" si="112"/>
        <v>0.15005386</v>
      </c>
      <c r="AF156" s="17">
        <f t="shared" si="113"/>
        <v>0</v>
      </c>
      <c r="AG156" s="17">
        <f t="shared" si="114"/>
        <v>0.01293932</v>
      </c>
      <c r="AH156" s="17">
        <f t="shared" si="115"/>
        <v>0.13711454</v>
      </c>
      <c r="AI156" s="17">
        <f t="shared" si="116"/>
        <v>0</v>
      </c>
      <c r="AJ156" s="17">
        <v>0.15005386</v>
      </c>
      <c r="AK156" s="17">
        <v>0</v>
      </c>
      <c r="AL156" s="17">
        <v>0.01293932</v>
      </c>
      <c r="AM156" s="17">
        <v>0.13711454</v>
      </c>
      <c r="AN156" s="17">
        <v>0</v>
      </c>
      <c r="AO156" s="17">
        <f t="shared" si="86"/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8"/>
      <c r="BE156" s="7"/>
      <c r="BF156" s="8"/>
      <c r="BG156" s="8"/>
    </row>
    <row r="157" spans="1:59" ht="13.5">
      <c r="A157" s="18"/>
      <c r="B157" s="25" t="s">
        <v>197</v>
      </c>
      <c r="C157" s="16"/>
      <c r="D157" s="17">
        <f t="shared" si="83"/>
        <v>0</v>
      </c>
      <c r="E157" s="17">
        <f t="shared" si="87"/>
        <v>0</v>
      </c>
      <c r="F157" s="17">
        <f t="shared" si="88"/>
        <v>0</v>
      </c>
      <c r="G157" s="17">
        <f t="shared" si="89"/>
        <v>0</v>
      </c>
      <c r="H157" s="17">
        <f t="shared" si="90"/>
        <v>0</v>
      </c>
      <c r="I157" s="17">
        <f t="shared" si="91"/>
        <v>0</v>
      </c>
      <c r="J157" s="17">
        <f t="shared" si="92"/>
        <v>0</v>
      </c>
      <c r="K157" s="17">
        <f t="shared" si="93"/>
        <v>0</v>
      </c>
      <c r="L157" s="17">
        <f t="shared" si="94"/>
        <v>0</v>
      </c>
      <c r="M157" s="17">
        <f t="shared" si="95"/>
        <v>0</v>
      </c>
      <c r="N157" s="17">
        <f t="shared" si="96"/>
        <v>0</v>
      </c>
      <c r="O157" s="17">
        <f t="shared" si="97"/>
        <v>0</v>
      </c>
      <c r="P157" s="17">
        <f t="shared" si="98"/>
        <v>0</v>
      </c>
      <c r="Q157" s="17">
        <f t="shared" si="99"/>
        <v>0</v>
      </c>
      <c r="R157" s="17">
        <f t="shared" si="100"/>
        <v>0</v>
      </c>
      <c r="S157" s="17">
        <f t="shared" si="101"/>
        <v>0</v>
      </c>
      <c r="T157" s="17">
        <f t="shared" si="102"/>
        <v>0</v>
      </c>
      <c r="U157" s="17">
        <f t="shared" si="103"/>
        <v>0</v>
      </c>
      <c r="V157" s="17">
        <f t="shared" si="104"/>
        <v>0</v>
      </c>
      <c r="W157" s="17">
        <f t="shared" si="105"/>
        <v>0</v>
      </c>
      <c r="X157" s="17">
        <f t="shared" si="106"/>
        <v>0</v>
      </c>
      <c r="Y157" s="17">
        <f t="shared" si="107"/>
        <v>0</v>
      </c>
      <c r="Z157" s="17">
        <f t="shared" si="108"/>
        <v>0</v>
      </c>
      <c r="AA157" s="17">
        <f t="shared" si="109"/>
        <v>0</v>
      </c>
      <c r="AB157" s="17">
        <f t="shared" si="110"/>
        <v>0</v>
      </c>
      <c r="AC157" s="17">
        <f t="shared" si="111"/>
        <v>0</v>
      </c>
      <c r="AD157" s="17">
        <v>0</v>
      </c>
      <c r="AE157" s="17">
        <f t="shared" si="112"/>
        <v>0</v>
      </c>
      <c r="AF157" s="17">
        <f t="shared" si="113"/>
        <v>0</v>
      </c>
      <c r="AG157" s="17">
        <f t="shared" si="114"/>
        <v>0</v>
      </c>
      <c r="AH157" s="17">
        <f t="shared" si="115"/>
        <v>0</v>
      </c>
      <c r="AI157" s="17">
        <f t="shared" si="116"/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f t="shared" si="86"/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8"/>
      <c r="BE157" s="7"/>
      <c r="BF157" s="8"/>
      <c r="BG157" s="8"/>
    </row>
    <row r="158" spans="1:59" ht="25.5">
      <c r="A158" s="18"/>
      <c r="B158" s="26" t="s">
        <v>287</v>
      </c>
      <c r="C158" s="16" t="s">
        <v>269</v>
      </c>
      <c r="D158" s="17">
        <f t="shared" si="83"/>
        <v>0.16917811200000002</v>
      </c>
      <c r="E158" s="17">
        <f t="shared" si="87"/>
        <v>0.056491139999999995</v>
      </c>
      <c r="F158" s="17">
        <f t="shared" si="88"/>
        <v>0</v>
      </c>
      <c r="G158" s="17">
        <f t="shared" si="89"/>
        <v>0.011384736000000001</v>
      </c>
      <c r="H158" s="17">
        <f t="shared" si="90"/>
        <v>0.045106403999999996</v>
      </c>
      <c r="I158" s="17">
        <f t="shared" si="91"/>
        <v>0</v>
      </c>
      <c r="J158" s="17">
        <f t="shared" si="92"/>
        <v>0.056491139999999995</v>
      </c>
      <c r="K158" s="17">
        <f t="shared" si="93"/>
        <v>0</v>
      </c>
      <c r="L158" s="17">
        <f t="shared" si="94"/>
        <v>0.011384736000000001</v>
      </c>
      <c r="M158" s="17">
        <f t="shared" si="95"/>
        <v>0.045106403999999996</v>
      </c>
      <c r="N158" s="17">
        <f t="shared" si="96"/>
        <v>0</v>
      </c>
      <c r="O158" s="17">
        <f t="shared" si="97"/>
        <v>0</v>
      </c>
      <c r="P158" s="17">
        <f t="shared" si="98"/>
        <v>0</v>
      </c>
      <c r="Q158" s="17">
        <f t="shared" si="99"/>
        <v>0</v>
      </c>
      <c r="R158" s="17">
        <f t="shared" si="100"/>
        <v>0</v>
      </c>
      <c r="S158" s="17">
        <f t="shared" si="101"/>
        <v>0</v>
      </c>
      <c r="T158" s="17">
        <f t="shared" si="102"/>
        <v>0</v>
      </c>
      <c r="U158" s="17">
        <f t="shared" si="103"/>
        <v>0</v>
      </c>
      <c r="V158" s="17">
        <f t="shared" si="104"/>
        <v>0</v>
      </c>
      <c r="W158" s="17">
        <f t="shared" si="105"/>
        <v>0</v>
      </c>
      <c r="X158" s="17">
        <f t="shared" si="106"/>
        <v>0</v>
      </c>
      <c r="Y158" s="17">
        <f t="shared" si="107"/>
        <v>0</v>
      </c>
      <c r="Z158" s="17">
        <f t="shared" si="108"/>
        <v>0</v>
      </c>
      <c r="AA158" s="17">
        <f t="shared" si="109"/>
        <v>0</v>
      </c>
      <c r="AB158" s="17">
        <f t="shared" si="110"/>
        <v>0</v>
      </c>
      <c r="AC158" s="17">
        <f t="shared" si="111"/>
        <v>0</v>
      </c>
      <c r="AD158" s="17">
        <v>0.14098176</v>
      </c>
      <c r="AE158" s="17">
        <f t="shared" si="112"/>
        <v>0.04707595</v>
      </c>
      <c r="AF158" s="17">
        <f t="shared" si="113"/>
        <v>0</v>
      </c>
      <c r="AG158" s="17">
        <f t="shared" si="114"/>
        <v>0.00948728</v>
      </c>
      <c r="AH158" s="17">
        <f t="shared" si="115"/>
        <v>0.03758867</v>
      </c>
      <c r="AI158" s="17">
        <f t="shared" si="116"/>
        <v>0</v>
      </c>
      <c r="AJ158" s="17">
        <v>0.04707595</v>
      </c>
      <c r="AK158" s="17">
        <v>0</v>
      </c>
      <c r="AL158" s="17">
        <v>0.00948728</v>
      </c>
      <c r="AM158" s="17">
        <v>0.03758867</v>
      </c>
      <c r="AN158" s="17">
        <v>0</v>
      </c>
      <c r="AO158" s="17">
        <f t="shared" si="86"/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8"/>
      <c r="BE158" s="7"/>
      <c r="BF158" s="8"/>
      <c r="BG158" s="8"/>
    </row>
    <row r="159" spans="1:59" ht="25.5">
      <c r="A159" s="18"/>
      <c r="B159" s="26" t="s">
        <v>288</v>
      </c>
      <c r="C159" s="16" t="s">
        <v>269</v>
      </c>
      <c r="D159" s="17">
        <f t="shared" si="83"/>
        <v>0.078170196</v>
      </c>
      <c r="E159" s="17">
        <f t="shared" si="87"/>
        <v>0.078910128</v>
      </c>
      <c r="F159" s="17">
        <f t="shared" si="88"/>
        <v>0</v>
      </c>
      <c r="G159" s="17">
        <f t="shared" si="89"/>
        <v>0.015452868</v>
      </c>
      <c r="H159" s="17">
        <f t="shared" si="90"/>
        <v>0.06345726</v>
      </c>
      <c r="I159" s="17">
        <f t="shared" si="91"/>
        <v>0</v>
      </c>
      <c r="J159" s="17">
        <f t="shared" si="92"/>
        <v>0.078910128</v>
      </c>
      <c r="K159" s="17">
        <f t="shared" si="93"/>
        <v>0</v>
      </c>
      <c r="L159" s="17">
        <f t="shared" si="94"/>
        <v>0.015452868</v>
      </c>
      <c r="M159" s="17">
        <f t="shared" si="95"/>
        <v>0.06345726</v>
      </c>
      <c r="N159" s="17">
        <f t="shared" si="96"/>
        <v>0</v>
      </c>
      <c r="O159" s="17">
        <f t="shared" si="97"/>
        <v>0</v>
      </c>
      <c r="P159" s="17">
        <f t="shared" si="98"/>
        <v>0</v>
      </c>
      <c r="Q159" s="17">
        <f t="shared" si="99"/>
        <v>0</v>
      </c>
      <c r="R159" s="17">
        <f t="shared" si="100"/>
        <v>0</v>
      </c>
      <c r="S159" s="17">
        <f t="shared" si="101"/>
        <v>0</v>
      </c>
      <c r="T159" s="17">
        <f t="shared" si="102"/>
        <v>0</v>
      </c>
      <c r="U159" s="17">
        <f t="shared" si="103"/>
        <v>0</v>
      </c>
      <c r="V159" s="17">
        <f t="shared" si="104"/>
        <v>0</v>
      </c>
      <c r="W159" s="17">
        <f t="shared" si="105"/>
        <v>0</v>
      </c>
      <c r="X159" s="17">
        <f t="shared" si="106"/>
        <v>0</v>
      </c>
      <c r="Y159" s="17">
        <f t="shared" si="107"/>
        <v>0</v>
      </c>
      <c r="Z159" s="17">
        <f t="shared" si="108"/>
        <v>0</v>
      </c>
      <c r="AA159" s="17">
        <f t="shared" si="109"/>
        <v>0</v>
      </c>
      <c r="AB159" s="17">
        <f t="shared" si="110"/>
        <v>0</v>
      </c>
      <c r="AC159" s="17">
        <f t="shared" si="111"/>
        <v>0</v>
      </c>
      <c r="AD159" s="17">
        <v>0.06514183</v>
      </c>
      <c r="AE159" s="17">
        <f t="shared" si="112"/>
        <v>0.06575844</v>
      </c>
      <c r="AF159" s="17">
        <f t="shared" si="113"/>
        <v>0</v>
      </c>
      <c r="AG159" s="17">
        <f t="shared" si="114"/>
        <v>0.01287739</v>
      </c>
      <c r="AH159" s="17">
        <f t="shared" si="115"/>
        <v>0.05288105</v>
      </c>
      <c r="AI159" s="17">
        <f t="shared" si="116"/>
        <v>0</v>
      </c>
      <c r="AJ159" s="17">
        <v>0.06575844</v>
      </c>
      <c r="AK159" s="17">
        <v>0</v>
      </c>
      <c r="AL159" s="17">
        <v>0.01287739</v>
      </c>
      <c r="AM159" s="17">
        <v>0.05288105</v>
      </c>
      <c r="AN159" s="17">
        <v>0</v>
      </c>
      <c r="AO159" s="17">
        <f t="shared" si="86"/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8"/>
      <c r="BE159" s="7"/>
      <c r="BF159" s="8"/>
      <c r="BG159" s="8"/>
    </row>
    <row r="160" spans="1:59" ht="38.25">
      <c r="A160" s="14" t="s">
        <v>133</v>
      </c>
      <c r="B160" s="27" t="s">
        <v>141</v>
      </c>
      <c r="C160" s="28" t="s">
        <v>289</v>
      </c>
      <c r="D160" s="17">
        <f t="shared" si="83"/>
        <v>1.14296304</v>
      </c>
      <c r="E160" s="17">
        <f t="shared" si="87"/>
        <v>1.147576956</v>
      </c>
      <c r="F160" s="17">
        <f t="shared" si="88"/>
        <v>0</v>
      </c>
      <c r="G160" s="17">
        <f t="shared" si="89"/>
        <v>0.734427072</v>
      </c>
      <c r="H160" s="17">
        <f t="shared" si="90"/>
        <v>0.413149884</v>
      </c>
      <c r="I160" s="17">
        <f t="shared" si="91"/>
        <v>0</v>
      </c>
      <c r="J160" s="17">
        <f t="shared" si="92"/>
        <v>1.147576956</v>
      </c>
      <c r="K160" s="17">
        <f t="shared" si="93"/>
        <v>0</v>
      </c>
      <c r="L160" s="17">
        <f t="shared" si="94"/>
        <v>0.734427072</v>
      </c>
      <c r="M160" s="17">
        <f t="shared" si="95"/>
        <v>0.413149884</v>
      </c>
      <c r="N160" s="17">
        <f t="shared" si="96"/>
        <v>0</v>
      </c>
      <c r="O160" s="17">
        <f t="shared" si="97"/>
        <v>0</v>
      </c>
      <c r="P160" s="17">
        <f t="shared" si="98"/>
        <v>0</v>
      </c>
      <c r="Q160" s="17">
        <f t="shared" si="99"/>
        <v>0</v>
      </c>
      <c r="R160" s="17">
        <f t="shared" si="100"/>
        <v>0</v>
      </c>
      <c r="S160" s="17">
        <f t="shared" si="101"/>
        <v>0</v>
      </c>
      <c r="T160" s="17">
        <f t="shared" si="102"/>
        <v>0</v>
      </c>
      <c r="U160" s="17">
        <f t="shared" si="103"/>
        <v>0</v>
      </c>
      <c r="V160" s="17">
        <f t="shared" si="104"/>
        <v>0</v>
      </c>
      <c r="W160" s="17">
        <f t="shared" si="105"/>
        <v>0</v>
      </c>
      <c r="X160" s="17">
        <f t="shared" si="106"/>
        <v>0</v>
      </c>
      <c r="Y160" s="17">
        <f t="shared" si="107"/>
        <v>0</v>
      </c>
      <c r="Z160" s="17">
        <f t="shared" si="108"/>
        <v>0</v>
      </c>
      <c r="AA160" s="17">
        <f t="shared" si="109"/>
        <v>0</v>
      </c>
      <c r="AB160" s="17">
        <f t="shared" si="110"/>
        <v>0</v>
      </c>
      <c r="AC160" s="17">
        <f t="shared" si="111"/>
        <v>0</v>
      </c>
      <c r="AD160" s="17">
        <v>0.9524691999999999</v>
      </c>
      <c r="AE160" s="17">
        <f t="shared" si="112"/>
        <v>0.95631413</v>
      </c>
      <c r="AF160" s="17">
        <f t="shared" si="113"/>
        <v>0</v>
      </c>
      <c r="AG160" s="17">
        <f t="shared" si="114"/>
        <v>0.61202256</v>
      </c>
      <c r="AH160" s="17">
        <f t="shared" si="115"/>
        <v>0.34429157000000005</v>
      </c>
      <c r="AI160" s="17">
        <f t="shared" si="116"/>
        <v>0</v>
      </c>
      <c r="AJ160" s="17">
        <v>0.95631413</v>
      </c>
      <c r="AK160" s="17">
        <v>0</v>
      </c>
      <c r="AL160" s="17">
        <v>0.61202256</v>
      </c>
      <c r="AM160" s="17">
        <v>0.34429157000000005</v>
      </c>
      <c r="AN160" s="17">
        <v>0</v>
      </c>
      <c r="AO160" s="17">
        <f>SUM(AO161:AO165)</f>
        <v>0</v>
      </c>
      <c r="AP160" s="17">
        <f>SUM(AP161:AP165)</f>
        <v>0</v>
      </c>
      <c r="AQ160" s="17">
        <f>SUM(AQ161:AQ165)</f>
        <v>0</v>
      </c>
      <c r="AR160" s="17">
        <f>SUM(AR161:AR165)</f>
        <v>0</v>
      </c>
      <c r="AS160" s="17">
        <f>SUM(AS161:AS165)</f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8"/>
      <c r="BE160" s="7"/>
      <c r="BF160" s="8"/>
      <c r="BG160" s="8"/>
    </row>
    <row r="161" spans="1:59" ht="13.5">
      <c r="A161" s="18"/>
      <c r="B161" s="25" t="s">
        <v>148</v>
      </c>
      <c r="C161" s="28"/>
      <c r="D161" s="17">
        <f t="shared" si="83"/>
        <v>0</v>
      </c>
      <c r="E161" s="17">
        <f t="shared" si="87"/>
        <v>0</v>
      </c>
      <c r="F161" s="17">
        <f t="shared" si="88"/>
        <v>0</v>
      </c>
      <c r="G161" s="17">
        <f t="shared" si="89"/>
        <v>0</v>
      </c>
      <c r="H161" s="17">
        <f t="shared" si="90"/>
        <v>0</v>
      </c>
      <c r="I161" s="17">
        <f t="shared" si="91"/>
        <v>0</v>
      </c>
      <c r="J161" s="17">
        <f t="shared" si="92"/>
        <v>0</v>
      </c>
      <c r="K161" s="17">
        <f t="shared" si="93"/>
        <v>0</v>
      </c>
      <c r="L161" s="17">
        <f t="shared" si="94"/>
        <v>0</v>
      </c>
      <c r="M161" s="17">
        <f t="shared" si="95"/>
        <v>0</v>
      </c>
      <c r="N161" s="17">
        <f t="shared" si="96"/>
        <v>0</v>
      </c>
      <c r="O161" s="17">
        <f t="shared" si="97"/>
        <v>0</v>
      </c>
      <c r="P161" s="17">
        <f t="shared" si="98"/>
        <v>0</v>
      </c>
      <c r="Q161" s="17">
        <f t="shared" si="99"/>
        <v>0</v>
      </c>
      <c r="R161" s="17">
        <f t="shared" si="100"/>
        <v>0</v>
      </c>
      <c r="S161" s="17">
        <f t="shared" si="101"/>
        <v>0</v>
      </c>
      <c r="T161" s="17">
        <f t="shared" si="102"/>
        <v>0</v>
      </c>
      <c r="U161" s="17">
        <f t="shared" si="103"/>
        <v>0</v>
      </c>
      <c r="V161" s="17">
        <f t="shared" si="104"/>
        <v>0</v>
      </c>
      <c r="W161" s="17">
        <f t="shared" si="105"/>
        <v>0</v>
      </c>
      <c r="X161" s="17">
        <f t="shared" si="106"/>
        <v>0</v>
      </c>
      <c r="Y161" s="17">
        <f t="shared" si="107"/>
        <v>0</v>
      </c>
      <c r="Z161" s="17">
        <f t="shared" si="108"/>
        <v>0</v>
      </c>
      <c r="AA161" s="17">
        <f t="shared" si="109"/>
        <v>0</v>
      </c>
      <c r="AB161" s="17">
        <f t="shared" si="110"/>
        <v>0</v>
      </c>
      <c r="AC161" s="17">
        <f t="shared" si="111"/>
        <v>0</v>
      </c>
      <c r="AD161" s="17">
        <v>0</v>
      </c>
      <c r="AE161" s="17">
        <f t="shared" si="112"/>
        <v>0</v>
      </c>
      <c r="AF161" s="17">
        <f t="shared" si="113"/>
        <v>0</v>
      </c>
      <c r="AG161" s="17">
        <f t="shared" si="114"/>
        <v>0</v>
      </c>
      <c r="AH161" s="17">
        <f t="shared" si="115"/>
        <v>0</v>
      </c>
      <c r="AI161" s="17">
        <f t="shared" si="116"/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8"/>
      <c r="BE161" s="7"/>
      <c r="BF161" s="8"/>
      <c r="BG161" s="8"/>
    </row>
    <row r="162" spans="1:59" ht="25.5">
      <c r="A162" s="18"/>
      <c r="B162" s="26" t="s">
        <v>290</v>
      </c>
      <c r="C162" s="28" t="s">
        <v>291</v>
      </c>
      <c r="D162" s="17">
        <f t="shared" si="83"/>
        <v>0.53786496</v>
      </c>
      <c r="E162" s="17">
        <f t="shared" si="87"/>
        <v>0.540062232</v>
      </c>
      <c r="F162" s="17">
        <f t="shared" si="88"/>
        <v>0</v>
      </c>
      <c r="G162" s="17">
        <f t="shared" si="89"/>
        <v>0.339811512</v>
      </c>
      <c r="H162" s="17">
        <f t="shared" si="90"/>
        <v>0.20025072000000002</v>
      </c>
      <c r="I162" s="17">
        <f t="shared" si="91"/>
        <v>0</v>
      </c>
      <c r="J162" s="17">
        <f t="shared" si="92"/>
        <v>0.540062232</v>
      </c>
      <c r="K162" s="17">
        <f t="shared" si="93"/>
        <v>0</v>
      </c>
      <c r="L162" s="17">
        <f t="shared" si="94"/>
        <v>0.339811512</v>
      </c>
      <c r="M162" s="17">
        <f t="shared" si="95"/>
        <v>0.20025072000000002</v>
      </c>
      <c r="N162" s="17">
        <f t="shared" si="96"/>
        <v>0</v>
      </c>
      <c r="O162" s="17">
        <f t="shared" si="97"/>
        <v>0</v>
      </c>
      <c r="P162" s="17">
        <f t="shared" si="98"/>
        <v>0</v>
      </c>
      <c r="Q162" s="17">
        <f t="shared" si="99"/>
        <v>0</v>
      </c>
      <c r="R162" s="17">
        <f t="shared" si="100"/>
        <v>0</v>
      </c>
      <c r="S162" s="17">
        <f t="shared" si="101"/>
        <v>0</v>
      </c>
      <c r="T162" s="17">
        <f t="shared" si="102"/>
        <v>0</v>
      </c>
      <c r="U162" s="17">
        <f t="shared" si="103"/>
        <v>0</v>
      </c>
      <c r="V162" s="17">
        <f t="shared" si="104"/>
        <v>0</v>
      </c>
      <c r="W162" s="17">
        <f t="shared" si="105"/>
        <v>0</v>
      </c>
      <c r="X162" s="17">
        <f t="shared" si="106"/>
        <v>0</v>
      </c>
      <c r="Y162" s="17">
        <f t="shared" si="107"/>
        <v>0</v>
      </c>
      <c r="Z162" s="17">
        <f t="shared" si="108"/>
        <v>0</v>
      </c>
      <c r="AA162" s="17">
        <f t="shared" si="109"/>
        <v>0</v>
      </c>
      <c r="AB162" s="17">
        <f t="shared" si="110"/>
        <v>0</v>
      </c>
      <c r="AC162" s="17">
        <f t="shared" si="111"/>
        <v>0</v>
      </c>
      <c r="AD162" s="17">
        <v>0.4482208</v>
      </c>
      <c r="AE162" s="17">
        <f t="shared" si="112"/>
        <v>0.45005186</v>
      </c>
      <c r="AF162" s="17">
        <f t="shared" si="113"/>
        <v>0</v>
      </c>
      <c r="AG162" s="17">
        <f t="shared" si="114"/>
        <v>0.28317626</v>
      </c>
      <c r="AH162" s="17">
        <f t="shared" si="115"/>
        <v>0.1668756</v>
      </c>
      <c r="AI162" s="17">
        <f t="shared" si="116"/>
        <v>0</v>
      </c>
      <c r="AJ162" s="17">
        <v>0.45005186</v>
      </c>
      <c r="AK162" s="17">
        <v>0</v>
      </c>
      <c r="AL162" s="17">
        <v>0.28317626</v>
      </c>
      <c r="AM162" s="17">
        <v>0.1668756</v>
      </c>
      <c r="AN162" s="17">
        <v>0</v>
      </c>
      <c r="AO162" s="17">
        <f>AP162+AQ162+AR162+AS162</f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8"/>
      <c r="BE162" s="7"/>
      <c r="BF162" s="8"/>
      <c r="BG162" s="8"/>
    </row>
    <row r="163" spans="1:59" s="23" customFormat="1" ht="25.5">
      <c r="A163" s="18"/>
      <c r="B163" s="26" t="s">
        <v>292</v>
      </c>
      <c r="C163" s="28" t="s">
        <v>291</v>
      </c>
      <c r="D163" s="17">
        <f aca="true" t="shared" si="117" ref="D163:D226">1.2*AD163</f>
        <v>0.26893248</v>
      </c>
      <c r="E163" s="17">
        <f t="shared" si="87"/>
        <v>0.271018164</v>
      </c>
      <c r="F163" s="17">
        <f t="shared" si="88"/>
        <v>0</v>
      </c>
      <c r="G163" s="17">
        <f t="shared" si="89"/>
        <v>0.17040128400000001</v>
      </c>
      <c r="H163" s="17">
        <f t="shared" si="90"/>
        <v>0.10061688</v>
      </c>
      <c r="I163" s="17">
        <f t="shared" si="91"/>
        <v>0</v>
      </c>
      <c r="J163" s="17">
        <f t="shared" si="92"/>
        <v>0.271018164</v>
      </c>
      <c r="K163" s="17">
        <f t="shared" si="93"/>
        <v>0</v>
      </c>
      <c r="L163" s="17">
        <f t="shared" si="94"/>
        <v>0.17040128400000001</v>
      </c>
      <c r="M163" s="17">
        <f t="shared" si="95"/>
        <v>0.10061688</v>
      </c>
      <c r="N163" s="17">
        <f t="shared" si="96"/>
        <v>0</v>
      </c>
      <c r="O163" s="17">
        <f t="shared" si="97"/>
        <v>0</v>
      </c>
      <c r="P163" s="17">
        <f t="shared" si="98"/>
        <v>0</v>
      </c>
      <c r="Q163" s="17">
        <f t="shared" si="99"/>
        <v>0</v>
      </c>
      <c r="R163" s="17">
        <f t="shared" si="100"/>
        <v>0</v>
      </c>
      <c r="S163" s="17">
        <f t="shared" si="101"/>
        <v>0</v>
      </c>
      <c r="T163" s="17">
        <f t="shared" si="102"/>
        <v>0</v>
      </c>
      <c r="U163" s="17">
        <f t="shared" si="103"/>
        <v>0</v>
      </c>
      <c r="V163" s="17">
        <f t="shared" si="104"/>
        <v>0</v>
      </c>
      <c r="W163" s="17">
        <f t="shared" si="105"/>
        <v>0</v>
      </c>
      <c r="X163" s="17">
        <f t="shared" si="106"/>
        <v>0</v>
      </c>
      <c r="Y163" s="17">
        <f t="shared" si="107"/>
        <v>0</v>
      </c>
      <c r="Z163" s="17">
        <f t="shared" si="108"/>
        <v>0</v>
      </c>
      <c r="AA163" s="17">
        <f t="shared" si="109"/>
        <v>0</v>
      </c>
      <c r="AB163" s="17">
        <f t="shared" si="110"/>
        <v>0</v>
      </c>
      <c r="AC163" s="17">
        <f t="shared" si="111"/>
        <v>0</v>
      </c>
      <c r="AD163" s="21">
        <v>0.2241104</v>
      </c>
      <c r="AE163" s="17">
        <f t="shared" si="112"/>
        <v>0.22584847000000002</v>
      </c>
      <c r="AF163" s="17">
        <f t="shared" si="113"/>
        <v>0</v>
      </c>
      <c r="AG163" s="17">
        <f t="shared" si="114"/>
        <v>0.14200107</v>
      </c>
      <c r="AH163" s="17">
        <f t="shared" si="115"/>
        <v>0.0838474</v>
      </c>
      <c r="AI163" s="17">
        <f t="shared" si="116"/>
        <v>0</v>
      </c>
      <c r="AJ163" s="21">
        <v>0.22584847000000002</v>
      </c>
      <c r="AK163" s="21">
        <v>0</v>
      </c>
      <c r="AL163" s="21">
        <v>0.14200107</v>
      </c>
      <c r="AM163" s="21">
        <v>0.0838474</v>
      </c>
      <c r="AN163" s="21">
        <v>0</v>
      </c>
      <c r="AO163" s="21">
        <f>AP163+AQ163+AR163+AS163</f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0</v>
      </c>
      <c r="AU163" s="21">
        <v>0</v>
      </c>
      <c r="AV163" s="21">
        <v>0</v>
      </c>
      <c r="AW163" s="21">
        <v>0</v>
      </c>
      <c r="AX163" s="21">
        <v>0</v>
      </c>
      <c r="AY163" s="21">
        <v>0</v>
      </c>
      <c r="AZ163" s="21">
        <v>0</v>
      </c>
      <c r="BA163" s="21">
        <v>0</v>
      </c>
      <c r="BB163" s="21">
        <v>0</v>
      </c>
      <c r="BC163" s="21">
        <v>0</v>
      </c>
      <c r="BD163" s="22"/>
      <c r="BE163" s="7"/>
      <c r="BF163" s="22"/>
      <c r="BG163" s="22"/>
    </row>
    <row r="164" spans="1:59" ht="25.5">
      <c r="A164" s="18"/>
      <c r="B164" s="26" t="s">
        <v>293</v>
      </c>
      <c r="C164" s="28" t="s">
        <v>291</v>
      </c>
      <c r="D164" s="17">
        <f t="shared" si="117"/>
        <v>0.20169936</v>
      </c>
      <c r="E164" s="17">
        <f t="shared" si="87"/>
        <v>0.20196815999999998</v>
      </c>
      <c r="F164" s="17">
        <f t="shared" si="88"/>
        <v>0</v>
      </c>
      <c r="G164" s="17">
        <f t="shared" si="89"/>
        <v>0.128498376</v>
      </c>
      <c r="H164" s="17">
        <f t="shared" si="90"/>
        <v>0.073469784</v>
      </c>
      <c r="I164" s="17">
        <f t="shared" si="91"/>
        <v>0</v>
      </c>
      <c r="J164" s="17">
        <f t="shared" si="92"/>
        <v>0.20196815999999998</v>
      </c>
      <c r="K164" s="17">
        <f t="shared" si="93"/>
        <v>0</v>
      </c>
      <c r="L164" s="17">
        <f t="shared" si="94"/>
        <v>0.128498376</v>
      </c>
      <c r="M164" s="17">
        <f t="shared" si="95"/>
        <v>0.073469784</v>
      </c>
      <c r="N164" s="17">
        <f t="shared" si="96"/>
        <v>0</v>
      </c>
      <c r="O164" s="17">
        <f t="shared" si="97"/>
        <v>0</v>
      </c>
      <c r="P164" s="17">
        <f t="shared" si="98"/>
        <v>0</v>
      </c>
      <c r="Q164" s="17">
        <f t="shared" si="99"/>
        <v>0</v>
      </c>
      <c r="R164" s="17">
        <f t="shared" si="100"/>
        <v>0</v>
      </c>
      <c r="S164" s="17">
        <f t="shared" si="101"/>
        <v>0</v>
      </c>
      <c r="T164" s="17">
        <f t="shared" si="102"/>
        <v>0</v>
      </c>
      <c r="U164" s="17">
        <f t="shared" si="103"/>
        <v>0</v>
      </c>
      <c r="V164" s="17">
        <f t="shared" si="104"/>
        <v>0</v>
      </c>
      <c r="W164" s="17">
        <f t="shared" si="105"/>
        <v>0</v>
      </c>
      <c r="X164" s="17">
        <f t="shared" si="106"/>
        <v>0</v>
      </c>
      <c r="Y164" s="17">
        <f t="shared" si="107"/>
        <v>0</v>
      </c>
      <c r="Z164" s="17">
        <f t="shared" si="108"/>
        <v>0</v>
      </c>
      <c r="AA164" s="17">
        <f t="shared" si="109"/>
        <v>0</v>
      </c>
      <c r="AB164" s="17">
        <f t="shared" si="110"/>
        <v>0</v>
      </c>
      <c r="AC164" s="17">
        <f t="shared" si="111"/>
        <v>0</v>
      </c>
      <c r="AD164" s="17">
        <v>0.1680828</v>
      </c>
      <c r="AE164" s="17">
        <f t="shared" si="112"/>
        <v>0.16830679999999998</v>
      </c>
      <c r="AF164" s="17">
        <f t="shared" si="113"/>
        <v>0</v>
      </c>
      <c r="AG164" s="17">
        <f t="shared" si="114"/>
        <v>0.10708198</v>
      </c>
      <c r="AH164" s="17">
        <f t="shared" si="115"/>
        <v>0.06122482</v>
      </c>
      <c r="AI164" s="17">
        <f t="shared" si="116"/>
        <v>0</v>
      </c>
      <c r="AJ164" s="17">
        <v>0.16830679999999998</v>
      </c>
      <c r="AK164" s="17">
        <v>0</v>
      </c>
      <c r="AL164" s="17">
        <v>0.10708198</v>
      </c>
      <c r="AM164" s="17">
        <v>0.06122482</v>
      </c>
      <c r="AN164" s="17">
        <v>0</v>
      </c>
      <c r="AO164" s="17">
        <f>AP164+AQ164+AR164+AS164</f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8"/>
      <c r="BE164" s="7"/>
      <c r="BF164" s="8"/>
      <c r="BG164" s="8"/>
    </row>
    <row r="165" spans="1:59" ht="25.5">
      <c r="A165" s="18"/>
      <c r="B165" s="26" t="s">
        <v>294</v>
      </c>
      <c r="C165" s="28" t="s">
        <v>291</v>
      </c>
      <c r="D165" s="17">
        <f t="shared" si="117"/>
        <v>0.13446624</v>
      </c>
      <c r="E165" s="17">
        <f t="shared" si="87"/>
        <v>0.13452839999999996</v>
      </c>
      <c r="F165" s="17">
        <f t="shared" si="88"/>
        <v>0</v>
      </c>
      <c r="G165" s="17">
        <f t="shared" si="89"/>
        <v>0.09571589999999999</v>
      </c>
      <c r="H165" s="17">
        <f t="shared" si="90"/>
        <v>0.03881249999999999</v>
      </c>
      <c r="I165" s="17">
        <f t="shared" si="91"/>
        <v>0</v>
      </c>
      <c r="J165" s="17">
        <f t="shared" si="92"/>
        <v>0.13452839999999996</v>
      </c>
      <c r="K165" s="17">
        <f t="shared" si="93"/>
        <v>0</v>
      </c>
      <c r="L165" s="17">
        <f t="shared" si="94"/>
        <v>0.09571589999999999</v>
      </c>
      <c r="M165" s="17">
        <f t="shared" si="95"/>
        <v>0.03881249999999999</v>
      </c>
      <c r="N165" s="17">
        <f t="shared" si="96"/>
        <v>0</v>
      </c>
      <c r="O165" s="17">
        <f t="shared" si="97"/>
        <v>0</v>
      </c>
      <c r="P165" s="17">
        <f t="shared" si="98"/>
        <v>0</v>
      </c>
      <c r="Q165" s="17">
        <f t="shared" si="99"/>
        <v>0</v>
      </c>
      <c r="R165" s="17">
        <f t="shared" si="100"/>
        <v>0</v>
      </c>
      <c r="S165" s="17">
        <f t="shared" si="101"/>
        <v>0</v>
      </c>
      <c r="T165" s="17">
        <f t="shared" si="102"/>
        <v>0</v>
      </c>
      <c r="U165" s="17">
        <f t="shared" si="103"/>
        <v>0</v>
      </c>
      <c r="V165" s="17">
        <f t="shared" si="104"/>
        <v>0</v>
      </c>
      <c r="W165" s="17">
        <f t="shared" si="105"/>
        <v>0</v>
      </c>
      <c r="X165" s="17">
        <f t="shared" si="106"/>
        <v>0</v>
      </c>
      <c r="Y165" s="17">
        <f t="shared" si="107"/>
        <v>0</v>
      </c>
      <c r="Z165" s="17">
        <f t="shared" si="108"/>
        <v>0</v>
      </c>
      <c r="AA165" s="17">
        <f t="shared" si="109"/>
        <v>0</v>
      </c>
      <c r="AB165" s="17">
        <f t="shared" si="110"/>
        <v>0</v>
      </c>
      <c r="AC165" s="17">
        <f t="shared" si="111"/>
        <v>0</v>
      </c>
      <c r="AD165" s="17">
        <v>0.1120552</v>
      </c>
      <c r="AE165" s="17">
        <f t="shared" si="112"/>
        <v>0.11210699999999998</v>
      </c>
      <c r="AF165" s="17">
        <f t="shared" si="113"/>
        <v>0</v>
      </c>
      <c r="AG165" s="17">
        <f t="shared" si="114"/>
        <v>0.07976325</v>
      </c>
      <c r="AH165" s="17">
        <f t="shared" si="115"/>
        <v>0.03234375</v>
      </c>
      <c r="AI165" s="17">
        <f t="shared" si="116"/>
        <v>0</v>
      </c>
      <c r="AJ165" s="17">
        <v>0.11210699999999998</v>
      </c>
      <c r="AK165" s="17">
        <v>0</v>
      </c>
      <c r="AL165" s="17">
        <v>0.07976325</v>
      </c>
      <c r="AM165" s="17">
        <v>0.03234375</v>
      </c>
      <c r="AN165" s="17">
        <v>0</v>
      </c>
      <c r="AO165" s="17">
        <f>AP165+AQ165+AR165+AS165</f>
        <v>0</v>
      </c>
      <c r="AP165" s="17">
        <v>0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8"/>
      <c r="BE165" s="7"/>
      <c r="BF165" s="8"/>
      <c r="BG165" s="8"/>
    </row>
    <row r="166" spans="1:59" ht="38.25">
      <c r="A166" s="14" t="s">
        <v>133</v>
      </c>
      <c r="B166" s="27" t="s">
        <v>142</v>
      </c>
      <c r="C166" s="28" t="s">
        <v>295</v>
      </c>
      <c r="D166" s="17">
        <f t="shared" si="117"/>
        <v>2.6873448000000004</v>
      </c>
      <c r="E166" s="17">
        <f t="shared" si="87"/>
        <v>2.636406684</v>
      </c>
      <c r="F166" s="17">
        <f t="shared" si="88"/>
        <v>0</v>
      </c>
      <c r="G166" s="17">
        <f t="shared" si="89"/>
        <v>1.531482816</v>
      </c>
      <c r="H166" s="17">
        <f t="shared" si="90"/>
        <v>1.104923868</v>
      </c>
      <c r="I166" s="17">
        <f t="shared" si="91"/>
        <v>0</v>
      </c>
      <c r="J166" s="17">
        <f t="shared" si="92"/>
        <v>0</v>
      </c>
      <c r="K166" s="17">
        <f t="shared" si="93"/>
        <v>0</v>
      </c>
      <c r="L166" s="17">
        <f t="shared" si="94"/>
        <v>0</v>
      </c>
      <c r="M166" s="17">
        <f t="shared" si="95"/>
        <v>0</v>
      </c>
      <c r="N166" s="17">
        <f t="shared" si="96"/>
        <v>0</v>
      </c>
      <c r="O166" s="17">
        <f t="shared" si="97"/>
        <v>2.636406684</v>
      </c>
      <c r="P166" s="17">
        <f t="shared" si="98"/>
        <v>0</v>
      </c>
      <c r="Q166" s="17">
        <f t="shared" si="99"/>
        <v>1.531482816</v>
      </c>
      <c r="R166" s="17">
        <f t="shared" si="100"/>
        <v>1.104923868</v>
      </c>
      <c r="S166" s="17">
        <f t="shared" si="101"/>
        <v>0</v>
      </c>
      <c r="T166" s="17">
        <f t="shared" si="102"/>
        <v>0</v>
      </c>
      <c r="U166" s="17">
        <f t="shared" si="103"/>
        <v>0</v>
      </c>
      <c r="V166" s="17">
        <f t="shared" si="104"/>
        <v>0</v>
      </c>
      <c r="W166" s="17">
        <f t="shared" si="105"/>
        <v>0</v>
      </c>
      <c r="X166" s="17">
        <f t="shared" si="106"/>
        <v>0</v>
      </c>
      <c r="Y166" s="17">
        <f t="shared" si="107"/>
        <v>0</v>
      </c>
      <c r="Z166" s="17">
        <f t="shared" si="108"/>
        <v>0</v>
      </c>
      <c r="AA166" s="17">
        <f t="shared" si="109"/>
        <v>0</v>
      </c>
      <c r="AB166" s="17">
        <f t="shared" si="110"/>
        <v>0</v>
      </c>
      <c r="AC166" s="17">
        <f t="shared" si="111"/>
        <v>0</v>
      </c>
      <c r="AD166" s="17">
        <v>2.2394540000000003</v>
      </c>
      <c r="AE166" s="17">
        <f t="shared" si="112"/>
        <v>2.19700557</v>
      </c>
      <c r="AF166" s="17">
        <f t="shared" si="113"/>
        <v>0</v>
      </c>
      <c r="AG166" s="17">
        <f t="shared" si="114"/>
        <v>1.27623568</v>
      </c>
      <c r="AH166" s="17">
        <f t="shared" si="115"/>
        <v>0.9207698900000001</v>
      </c>
      <c r="AI166" s="17">
        <f t="shared" si="116"/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f>SUM(AO167:AO177)</f>
        <v>2.19700557</v>
      </c>
      <c r="AP166" s="17">
        <f>SUM(AP167:AP177)</f>
        <v>0</v>
      </c>
      <c r="AQ166" s="17">
        <f>SUM(AQ167:AQ177)</f>
        <v>1.27623568</v>
      </c>
      <c r="AR166" s="17">
        <f>SUM(AR167:AR177)</f>
        <v>0.9207698900000001</v>
      </c>
      <c r="AS166" s="17">
        <f>SUM(AS167:AS177)</f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8"/>
      <c r="BE166" s="7"/>
      <c r="BF166" s="8"/>
      <c r="BG166" s="8"/>
    </row>
    <row r="167" spans="1:59" s="23" customFormat="1" ht="13.5">
      <c r="A167" s="18"/>
      <c r="B167" s="25" t="s">
        <v>148</v>
      </c>
      <c r="C167" s="28"/>
      <c r="D167" s="17">
        <f t="shared" si="117"/>
        <v>0</v>
      </c>
      <c r="E167" s="17">
        <f t="shared" si="87"/>
        <v>0</v>
      </c>
      <c r="F167" s="17">
        <f t="shared" si="88"/>
        <v>0</v>
      </c>
      <c r="G167" s="17">
        <f t="shared" si="89"/>
        <v>0</v>
      </c>
      <c r="H167" s="17">
        <f t="shared" si="90"/>
        <v>0</v>
      </c>
      <c r="I167" s="17">
        <f t="shared" si="91"/>
        <v>0</v>
      </c>
      <c r="J167" s="17">
        <f t="shared" si="92"/>
        <v>0</v>
      </c>
      <c r="K167" s="17">
        <f t="shared" si="93"/>
        <v>0</v>
      </c>
      <c r="L167" s="17">
        <f t="shared" si="94"/>
        <v>0</v>
      </c>
      <c r="M167" s="17">
        <f t="shared" si="95"/>
        <v>0</v>
      </c>
      <c r="N167" s="17">
        <f t="shared" si="96"/>
        <v>0</v>
      </c>
      <c r="O167" s="17">
        <f t="shared" si="97"/>
        <v>0</v>
      </c>
      <c r="P167" s="17">
        <f t="shared" si="98"/>
        <v>0</v>
      </c>
      <c r="Q167" s="17">
        <f t="shared" si="99"/>
        <v>0</v>
      </c>
      <c r="R167" s="17">
        <f t="shared" si="100"/>
        <v>0</v>
      </c>
      <c r="S167" s="17">
        <f t="shared" si="101"/>
        <v>0</v>
      </c>
      <c r="T167" s="17">
        <f t="shared" si="102"/>
        <v>0</v>
      </c>
      <c r="U167" s="17">
        <f t="shared" si="103"/>
        <v>0</v>
      </c>
      <c r="V167" s="17">
        <f t="shared" si="104"/>
        <v>0</v>
      </c>
      <c r="W167" s="17">
        <f t="shared" si="105"/>
        <v>0</v>
      </c>
      <c r="X167" s="17">
        <f t="shared" si="106"/>
        <v>0</v>
      </c>
      <c r="Y167" s="17">
        <f t="shared" si="107"/>
        <v>0</v>
      </c>
      <c r="Z167" s="17">
        <f t="shared" si="108"/>
        <v>0</v>
      </c>
      <c r="AA167" s="17">
        <f t="shared" si="109"/>
        <v>0</v>
      </c>
      <c r="AB167" s="17">
        <f t="shared" si="110"/>
        <v>0</v>
      </c>
      <c r="AC167" s="17">
        <f t="shared" si="111"/>
        <v>0</v>
      </c>
      <c r="AD167" s="21">
        <v>0</v>
      </c>
      <c r="AE167" s="17">
        <f t="shared" si="112"/>
        <v>0</v>
      </c>
      <c r="AF167" s="17">
        <f t="shared" si="113"/>
        <v>0</v>
      </c>
      <c r="AG167" s="17">
        <f t="shared" si="114"/>
        <v>0</v>
      </c>
      <c r="AH167" s="17">
        <f t="shared" si="115"/>
        <v>0</v>
      </c>
      <c r="AI167" s="17">
        <f t="shared" si="116"/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2"/>
      <c r="BE167" s="7"/>
      <c r="BF167" s="22"/>
      <c r="BG167" s="22"/>
    </row>
    <row r="168" spans="1:59" ht="38.25">
      <c r="A168" s="18"/>
      <c r="B168" s="26" t="s">
        <v>296</v>
      </c>
      <c r="C168" s="28" t="s">
        <v>297</v>
      </c>
      <c r="D168" s="17">
        <f t="shared" si="117"/>
        <v>0.847878</v>
      </c>
      <c r="E168" s="17">
        <f t="shared" si="87"/>
        <v>0.85247262</v>
      </c>
      <c r="F168" s="17">
        <f t="shared" si="88"/>
        <v>0</v>
      </c>
      <c r="G168" s="17">
        <f t="shared" si="89"/>
        <v>0.50513076</v>
      </c>
      <c r="H168" s="17">
        <f t="shared" si="90"/>
        <v>0.34734186</v>
      </c>
      <c r="I168" s="17">
        <f t="shared" si="91"/>
        <v>0</v>
      </c>
      <c r="J168" s="17">
        <f t="shared" si="92"/>
        <v>0</v>
      </c>
      <c r="K168" s="17">
        <f t="shared" si="93"/>
        <v>0</v>
      </c>
      <c r="L168" s="17">
        <f t="shared" si="94"/>
        <v>0</v>
      </c>
      <c r="M168" s="17">
        <f t="shared" si="95"/>
        <v>0</v>
      </c>
      <c r="N168" s="17">
        <f t="shared" si="96"/>
        <v>0</v>
      </c>
      <c r="O168" s="17">
        <f t="shared" si="97"/>
        <v>0.85247262</v>
      </c>
      <c r="P168" s="17">
        <f t="shared" si="98"/>
        <v>0</v>
      </c>
      <c r="Q168" s="17">
        <f t="shared" si="99"/>
        <v>0.50513076</v>
      </c>
      <c r="R168" s="17">
        <f t="shared" si="100"/>
        <v>0.34734186</v>
      </c>
      <c r="S168" s="17">
        <f t="shared" si="101"/>
        <v>0</v>
      </c>
      <c r="T168" s="17">
        <f t="shared" si="102"/>
        <v>0</v>
      </c>
      <c r="U168" s="17">
        <f t="shared" si="103"/>
        <v>0</v>
      </c>
      <c r="V168" s="17">
        <f t="shared" si="104"/>
        <v>0</v>
      </c>
      <c r="W168" s="17">
        <f t="shared" si="105"/>
        <v>0</v>
      </c>
      <c r="X168" s="17">
        <f t="shared" si="106"/>
        <v>0</v>
      </c>
      <c r="Y168" s="17">
        <f t="shared" si="107"/>
        <v>0</v>
      </c>
      <c r="Z168" s="17">
        <f t="shared" si="108"/>
        <v>0</v>
      </c>
      <c r="AA168" s="17">
        <f t="shared" si="109"/>
        <v>0</v>
      </c>
      <c r="AB168" s="17">
        <f t="shared" si="110"/>
        <v>0</v>
      </c>
      <c r="AC168" s="17">
        <f t="shared" si="111"/>
        <v>0</v>
      </c>
      <c r="AD168" s="17">
        <v>0.706565</v>
      </c>
      <c r="AE168" s="17">
        <f t="shared" si="112"/>
        <v>0.71039385</v>
      </c>
      <c r="AF168" s="17">
        <f t="shared" si="113"/>
        <v>0</v>
      </c>
      <c r="AG168" s="17">
        <f t="shared" si="114"/>
        <v>0.4209423</v>
      </c>
      <c r="AH168" s="17">
        <f t="shared" si="115"/>
        <v>0.28945155</v>
      </c>
      <c r="AI168" s="17">
        <f t="shared" si="116"/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f aca="true" t="shared" si="118" ref="AO168:AO177">AP168+AQ168+AR168+AS168</f>
        <v>0.71039385</v>
      </c>
      <c r="AP168" s="17">
        <v>0</v>
      </c>
      <c r="AQ168" s="17">
        <v>0.4209423</v>
      </c>
      <c r="AR168" s="17">
        <v>0.28945155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8"/>
      <c r="BE168" s="7"/>
      <c r="BF168" s="8"/>
      <c r="BG168" s="8"/>
    </row>
    <row r="169" spans="1:59" ht="38.25">
      <c r="A169" s="18"/>
      <c r="B169" s="26" t="s">
        <v>298</v>
      </c>
      <c r="C169" s="28" t="s">
        <v>297</v>
      </c>
      <c r="D169" s="17">
        <f t="shared" si="117"/>
        <v>0.3391512</v>
      </c>
      <c r="E169" s="17">
        <f t="shared" si="87"/>
        <v>0.34503276</v>
      </c>
      <c r="F169" s="17">
        <f t="shared" si="88"/>
        <v>0</v>
      </c>
      <c r="G169" s="17">
        <f t="shared" si="89"/>
        <v>0.206202024</v>
      </c>
      <c r="H169" s="17">
        <f t="shared" si="90"/>
        <v>0.13883073599999998</v>
      </c>
      <c r="I169" s="17">
        <f t="shared" si="91"/>
        <v>0</v>
      </c>
      <c r="J169" s="17">
        <f t="shared" si="92"/>
        <v>0</v>
      </c>
      <c r="K169" s="17">
        <f t="shared" si="93"/>
        <v>0</v>
      </c>
      <c r="L169" s="17">
        <f t="shared" si="94"/>
        <v>0</v>
      </c>
      <c r="M169" s="17">
        <f t="shared" si="95"/>
        <v>0</v>
      </c>
      <c r="N169" s="17">
        <f t="shared" si="96"/>
        <v>0</v>
      </c>
      <c r="O169" s="17">
        <f t="shared" si="97"/>
        <v>0.34503276</v>
      </c>
      <c r="P169" s="17">
        <f t="shared" si="98"/>
        <v>0</v>
      </c>
      <c r="Q169" s="17">
        <f t="shared" si="99"/>
        <v>0.206202024</v>
      </c>
      <c r="R169" s="17">
        <f t="shared" si="100"/>
        <v>0.13883073599999998</v>
      </c>
      <c r="S169" s="17">
        <f t="shared" si="101"/>
        <v>0</v>
      </c>
      <c r="T169" s="17">
        <f t="shared" si="102"/>
        <v>0</v>
      </c>
      <c r="U169" s="17">
        <f t="shared" si="103"/>
        <v>0</v>
      </c>
      <c r="V169" s="17">
        <f t="shared" si="104"/>
        <v>0</v>
      </c>
      <c r="W169" s="17">
        <f t="shared" si="105"/>
        <v>0</v>
      </c>
      <c r="X169" s="17">
        <f t="shared" si="106"/>
        <v>0</v>
      </c>
      <c r="Y169" s="17">
        <f t="shared" si="107"/>
        <v>0</v>
      </c>
      <c r="Z169" s="17">
        <f t="shared" si="108"/>
        <v>0</v>
      </c>
      <c r="AA169" s="17">
        <f t="shared" si="109"/>
        <v>0</v>
      </c>
      <c r="AB169" s="17">
        <f t="shared" si="110"/>
        <v>0</v>
      </c>
      <c r="AC169" s="17">
        <f t="shared" si="111"/>
        <v>0</v>
      </c>
      <c r="AD169" s="17">
        <v>0.282626</v>
      </c>
      <c r="AE169" s="17">
        <f t="shared" si="112"/>
        <v>0.2875273</v>
      </c>
      <c r="AF169" s="17">
        <f t="shared" si="113"/>
        <v>0</v>
      </c>
      <c r="AG169" s="17">
        <f t="shared" si="114"/>
        <v>0.17183502</v>
      </c>
      <c r="AH169" s="17">
        <f t="shared" si="115"/>
        <v>0.11569228</v>
      </c>
      <c r="AI169" s="17">
        <f t="shared" si="116"/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f t="shared" si="118"/>
        <v>0.2875273</v>
      </c>
      <c r="AP169" s="17">
        <v>0</v>
      </c>
      <c r="AQ169" s="17">
        <v>0.17183502</v>
      </c>
      <c r="AR169" s="17">
        <v>0.11569228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8"/>
      <c r="BE169" s="7"/>
      <c r="BF169" s="8"/>
      <c r="BG169" s="8"/>
    </row>
    <row r="170" spans="1:59" ht="38.25">
      <c r="A170" s="18"/>
      <c r="B170" s="26" t="s">
        <v>299</v>
      </c>
      <c r="C170" s="28" t="s">
        <v>297</v>
      </c>
      <c r="D170" s="17">
        <f t="shared" si="117"/>
        <v>0.15664319999999998</v>
      </c>
      <c r="E170" s="17">
        <f t="shared" si="87"/>
        <v>0.161221956</v>
      </c>
      <c r="F170" s="17">
        <f t="shared" si="88"/>
        <v>0</v>
      </c>
      <c r="G170" s="17">
        <f t="shared" si="89"/>
        <v>0.09168048</v>
      </c>
      <c r="H170" s="17">
        <f t="shared" si="90"/>
        <v>0.06954147599999999</v>
      </c>
      <c r="I170" s="17">
        <f t="shared" si="91"/>
        <v>0</v>
      </c>
      <c r="J170" s="17">
        <f t="shared" si="92"/>
        <v>0</v>
      </c>
      <c r="K170" s="17">
        <f t="shared" si="93"/>
        <v>0</v>
      </c>
      <c r="L170" s="17">
        <f t="shared" si="94"/>
        <v>0</v>
      </c>
      <c r="M170" s="17">
        <f t="shared" si="95"/>
        <v>0</v>
      </c>
      <c r="N170" s="17">
        <f t="shared" si="96"/>
        <v>0</v>
      </c>
      <c r="O170" s="17">
        <f t="shared" si="97"/>
        <v>0.161221956</v>
      </c>
      <c r="P170" s="17">
        <f t="shared" si="98"/>
        <v>0</v>
      </c>
      <c r="Q170" s="17">
        <f t="shared" si="99"/>
        <v>0.09168048</v>
      </c>
      <c r="R170" s="17">
        <f t="shared" si="100"/>
        <v>0.06954147599999999</v>
      </c>
      <c r="S170" s="17">
        <f t="shared" si="101"/>
        <v>0</v>
      </c>
      <c r="T170" s="17">
        <f t="shared" si="102"/>
        <v>0</v>
      </c>
      <c r="U170" s="17">
        <f t="shared" si="103"/>
        <v>0</v>
      </c>
      <c r="V170" s="17">
        <f t="shared" si="104"/>
        <v>0</v>
      </c>
      <c r="W170" s="17">
        <f t="shared" si="105"/>
        <v>0</v>
      </c>
      <c r="X170" s="17">
        <f t="shared" si="106"/>
        <v>0</v>
      </c>
      <c r="Y170" s="17">
        <f t="shared" si="107"/>
        <v>0</v>
      </c>
      <c r="Z170" s="17">
        <f t="shared" si="108"/>
        <v>0</v>
      </c>
      <c r="AA170" s="17">
        <f t="shared" si="109"/>
        <v>0</v>
      </c>
      <c r="AB170" s="17">
        <f t="shared" si="110"/>
        <v>0</v>
      </c>
      <c r="AC170" s="17">
        <f t="shared" si="111"/>
        <v>0</v>
      </c>
      <c r="AD170" s="17">
        <v>0.13053599999999999</v>
      </c>
      <c r="AE170" s="17">
        <f t="shared" si="112"/>
        <v>0.13435163</v>
      </c>
      <c r="AF170" s="17">
        <f t="shared" si="113"/>
        <v>0</v>
      </c>
      <c r="AG170" s="17">
        <f t="shared" si="114"/>
        <v>0.0764004</v>
      </c>
      <c r="AH170" s="17">
        <f t="shared" si="115"/>
        <v>0.05795123</v>
      </c>
      <c r="AI170" s="17">
        <f t="shared" si="116"/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f t="shared" si="118"/>
        <v>0.13435163</v>
      </c>
      <c r="AP170" s="17">
        <v>0</v>
      </c>
      <c r="AQ170" s="17">
        <v>0.0764004</v>
      </c>
      <c r="AR170" s="17">
        <v>0.05795123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8"/>
      <c r="BE170" s="7"/>
      <c r="BF170" s="8"/>
      <c r="BG170" s="8"/>
    </row>
    <row r="171" spans="1:59" ht="38.25">
      <c r="A171" s="18"/>
      <c r="B171" s="26" t="s">
        <v>300</v>
      </c>
      <c r="C171" s="28" t="s">
        <v>297</v>
      </c>
      <c r="D171" s="17">
        <f t="shared" si="117"/>
        <v>0.1695756</v>
      </c>
      <c r="E171" s="17">
        <f t="shared" si="87"/>
        <v>0.172874616</v>
      </c>
      <c r="F171" s="17">
        <f t="shared" si="88"/>
        <v>0</v>
      </c>
      <c r="G171" s="17">
        <f t="shared" si="89"/>
        <v>0.103101012</v>
      </c>
      <c r="H171" s="17">
        <f t="shared" si="90"/>
        <v>0.069773604</v>
      </c>
      <c r="I171" s="17">
        <f t="shared" si="91"/>
        <v>0</v>
      </c>
      <c r="J171" s="17">
        <f t="shared" si="92"/>
        <v>0</v>
      </c>
      <c r="K171" s="17">
        <f t="shared" si="93"/>
        <v>0</v>
      </c>
      <c r="L171" s="17">
        <f t="shared" si="94"/>
        <v>0</v>
      </c>
      <c r="M171" s="17">
        <f t="shared" si="95"/>
        <v>0</v>
      </c>
      <c r="N171" s="17">
        <f t="shared" si="96"/>
        <v>0</v>
      </c>
      <c r="O171" s="17">
        <f t="shared" si="97"/>
        <v>0.172874616</v>
      </c>
      <c r="P171" s="17">
        <f t="shared" si="98"/>
        <v>0</v>
      </c>
      <c r="Q171" s="17">
        <f t="shared" si="99"/>
        <v>0.103101012</v>
      </c>
      <c r="R171" s="17">
        <f t="shared" si="100"/>
        <v>0.069773604</v>
      </c>
      <c r="S171" s="17">
        <f t="shared" si="101"/>
        <v>0</v>
      </c>
      <c r="T171" s="17">
        <f t="shared" si="102"/>
        <v>0</v>
      </c>
      <c r="U171" s="17">
        <f t="shared" si="103"/>
        <v>0</v>
      </c>
      <c r="V171" s="17">
        <f t="shared" si="104"/>
        <v>0</v>
      </c>
      <c r="W171" s="17">
        <f t="shared" si="105"/>
        <v>0</v>
      </c>
      <c r="X171" s="17">
        <f t="shared" si="106"/>
        <v>0</v>
      </c>
      <c r="Y171" s="17">
        <f t="shared" si="107"/>
        <v>0</v>
      </c>
      <c r="Z171" s="17">
        <f t="shared" si="108"/>
        <v>0</v>
      </c>
      <c r="AA171" s="17">
        <f t="shared" si="109"/>
        <v>0</v>
      </c>
      <c r="AB171" s="17">
        <f t="shared" si="110"/>
        <v>0</v>
      </c>
      <c r="AC171" s="17">
        <f t="shared" si="111"/>
        <v>0</v>
      </c>
      <c r="AD171" s="17">
        <v>0.141313</v>
      </c>
      <c r="AE171" s="17">
        <f t="shared" si="112"/>
        <v>0.14406218</v>
      </c>
      <c r="AF171" s="17">
        <f t="shared" si="113"/>
        <v>0</v>
      </c>
      <c r="AG171" s="17">
        <f t="shared" si="114"/>
        <v>0.08591751</v>
      </c>
      <c r="AH171" s="17">
        <f t="shared" si="115"/>
        <v>0.05814467</v>
      </c>
      <c r="AI171" s="17">
        <f t="shared" si="116"/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f t="shared" si="118"/>
        <v>0.14406218</v>
      </c>
      <c r="AP171" s="17">
        <v>0</v>
      </c>
      <c r="AQ171" s="17">
        <v>0.08591751</v>
      </c>
      <c r="AR171" s="17">
        <v>0.05814467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8"/>
      <c r="BE171" s="7"/>
      <c r="BF171" s="8"/>
      <c r="BG171" s="8"/>
    </row>
    <row r="172" spans="1:59" ht="38.25">
      <c r="A172" s="18"/>
      <c r="B172" s="26" t="s">
        <v>301</v>
      </c>
      <c r="C172" s="28" t="s">
        <v>297</v>
      </c>
      <c r="D172" s="17">
        <f t="shared" si="117"/>
        <v>0.1695756</v>
      </c>
      <c r="E172" s="17">
        <f t="shared" si="87"/>
        <v>0.17251639200000002</v>
      </c>
      <c r="F172" s="17">
        <f t="shared" si="88"/>
        <v>0</v>
      </c>
      <c r="G172" s="17">
        <f t="shared" si="89"/>
        <v>0.103101012</v>
      </c>
      <c r="H172" s="17">
        <f t="shared" si="90"/>
        <v>0.06941538</v>
      </c>
      <c r="I172" s="17">
        <f t="shared" si="91"/>
        <v>0</v>
      </c>
      <c r="J172" s="17">
        <f t="shared" si="92"/>
        <v>0</v>
      </c>
      <c r="K172" s="17">
        <f t="shared" si="93"/>
        <v>0</v>
      </c>
      <c r="L172" s="17">
        <f t="shared" si="94"/>
        <v>0</v>
      </c>
      <c r="M172" s="17">
        <f t="shared" si="95"/>
        <v>0</v>
      </c>
      <c r="N172" s="17">
        <f t="shared" si="96"/>
        <v>0</v>
      </c>
      <c r="O172" s="17">
        <f t="shared" si="97"/>
        <v>0.17251639200000002</v>
      </c>
      <c r="P172" s="17">
        <f t="shared" si="98"/>
        <v>0</v>
      </c>
      <c r="Q172" s="17">
        <f t="shared" si="99"/>
        <v>0.103101012</v>
      </c>
      <c r="R172" s="17">
        <f t="shared" si="100"/>
        <v>0.06941538</v>
      </c>
      <c r="S172" s="17">
        <f t="shared" si="101"/>
        <v>0</v>
      </c>
      <c r="T172" s="17">
        <f t="shared" si="102"/>
        <v>0</v>
      </c>
      <c r="U172" s="17">
        <f t="shared" si="103"/>
        <v>0</v>
      </c>
      <c r="V172" s="17">
        <f t="shared" si="104"/>
        <v>0</v>
      </c>
      <c r="W172" s="17">
        <f t="shared" si="105"/>
        <v>0</v>
      </c>
      <c r="X172" s="17">
        <f t="shared" si="106"/>
        <v>0</v>
      </c>
      <c r="Y172" s="17">
        <f t="shared" si="107"/>
        <v>0</v>
      </c>
      <c r="Z172" s="17">
        <f t="shared" si="108"/>
        <v>0</v>
      </c>
      <c r="AA172" s="17">
        <f t="shared" si="109"/>
        <v>0</v>
      </c>
      <c r="AB172" s="17">
        <f t="shared" si="110"/>
        <v>0</v>
      </c>
      <c r="AC172" s="17">
        <f t="shared" si="111"/>
        <v>0</v>
      </c>
      <c r="AD172" s="17">
        <v>0.141313</v>
      </c>
      <c r="AE172" s="17">
        <f t="shared" si="112"/>
        <v>0.14376366000000002</v>
      </c>
      <c r="AF172" s="17">
        <f t="shared" si="113"/>
        <v>0</v>
      </c>
      <c r="AG172" s="17">
        <f t="shared" si="114"/>
        <v>0.08591751</v>
      </c>
      <c r="AH172" s="17">
        <f t="shared" si="115"/>
        <v>0.05784615</v>
      </c>
      <c r="AI172" s="17">
        <f t="shared" si="116"/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f t="shared" si="118"/>
        <v>0.14376366000000002</v>
      </c>
      <c r="AP172" s="17">
        <v>0</v>
      </c>
      <c r="AQ172" s="17">
        <v>0.08591751</v>
      </c>
      <c r="AR172" s="17">
        <v>0.05784615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8"/>
      <c r="BE172" s="7"/>
      <c r="BF172" s="8"/>
      <c r="BG172" s="8"/>
    </row>
    <row r="173" spans="1:59" ht="38.25">
      <c r="A173" s="18"/>
      <c r="B173" s="26" t="s">
        <v>302</v>
      </c>
      <c r="C173" s="28" t="s">
        <v>297</v>
      </c>
      <c r="D173" s="17">
        <f t="shared" si="117"/>
        <v>0.15664319999999998</v>
      </c>
      <c r="E173" s="17">
        <f t="shared" si="87"/>
        <v>0.17251639200000002</v>
      </c>
      <c r="F173" s="17">
        <f t="shared" si="88"/>
        <v>0</v>
      </c>
      <c r="G173" s="17">
        <f t="shared" si="89"/>
        <v>0.103101012</v>
      </c>
      <c r="H173" s="17">
        <f t="shared" si="90"/>
        <v>0.06941538</v>
      </c>
      <c r="I173" s="17">
        <f t="shared" si="91"/>
        <v>0</v>
      </c>
      <c r="J173" s="17">
        <f t="shared" si="92"/>
        <v>0</v>
      </c>
      <c r="K173" s="17">
        <f t="shared" si="93"/>
        <v>0</v>
      </c>
      <c r="L173" s="17">
        <f t="shared" si="94"/>
        <v>0</v>
      </c>
      <c r="M173" s="17">
        <f t="shared" si="95"/>
        <v>0</v>
      </c>
      <c r="N173" s="17">
        <f t="shared" si="96"/>
        <v>0</v>
      </c>
      <c r="O173" s="17">
        <f t="shared" si="97"/>
        <v>0.17251639200000002</v>
      </c>
      <c r="P173" s="17">
        <f t="shared" si="98"/>
        <v>0</v>
      </c>
      <c r="Q173" s="17">
        <f t="shared" si="99"/>
        <v>0.103101012</v>
      </c>
      <c r="R173" s="17">
        <f t="shared" si="100"/>
        <v>0.06941538</v>
      </c>
      <c r="S173" s="17">
        <f t="shared" si="101"/>
        <v>0</v>
      </c>
      <c r="T173" s="17">
        <f t="shared" si="102"/>
        <v>0</v>
      </c>
      <c r="U173" s="17">
        <f t="shared" si="103"/>
        <v>0</v>
      </c>
      <c r="V173" s="17">
        <f t="shared" si="104"/>
        <v>0</v>
      </c>
      <c r="W173" s="17">
        <f t="shared" si="105"/>
        <v>0</v>
      </c>
      <c r="X173" s="17">
        <f t="shared" si="106"/>
        <v>0</v>
      </c>
      <c r="Y173" s="17">
        <f t="shared" si="107"/>
        <v>0</v>
      </c>
      <c r="Z173" s="17">
        <f t="shared" si="108"/>
        <v>0</v>
      </c>
      <c r="AA173" s="17">
        <f t="shared" si="109"/>
        <v>0</v>
      </c>
      <c r="AB173" s="17">
        <f t="shared" si="110"/>
        <v>0</v>
      </c>
      <c r="AC173" s="17">
        <f t="shared" si="111"/>
        <v>0</v>
      </c>
      <c r="AD173" s="17">
        <v>0.13053599999999999</v>
      </c>
      <c r="AE173" s="17">
        <f t="shared" si="112"/>
        <v>0.14376366000000002</v>
      </c>
      <c r="AF173" s="17">
        <f t="shared" si="113"/>
        <v>0</v>
      </c>
      <c r="AG173" s="17">
        <f t="shared" si="114"/>
        <v>0.08591751</v>
      </c>
      <c r="AH173" s="17">
        <f t="shared" si="115"/>
        <v>0.05784615</v>
      </c>
      <c r="AI173" s="17">
        <f t="shared" si="116"/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f t="shared" si="118"/>
        <v>0.14376366000000002</v>
      </c>
      <c r="AP173" s="17">
        <v>0</v>
      </c>
      <c r="AQ173" s="17">
        <v>0.08591751</v>
      </c>
      <c r="AR173" s="17">
        <v>0.05784615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8"/>
      <c r="BE173" s="7"/>
      <c r="BF173" s="8"/>
      <c r="BG173" s="8"/>
    </row>
    <row r="174" spans="1:59" ht="13.5">
      <c r="A174" s="18"/>
      <c r="B174" s="25" t="s">
        <v>137</v>
      </c>
      <c r="C174" s="28"/>
      <c r="D174" s="17">
        <f t="shared" si="117"/>
        <v>0</v>
      </c>
      <c r="E174" s="17">
        <f t="shared" si="87"/>
        <v>0</v>
      </c>
      <c r="F174" s="17">
        <f t="shared" si="88"/>
        <v>0</v>
      </c>
      <c r="G174" s="17">
        <f t="shared" si="89"/>
        <v>0</v>
      </c>
      <c r="H174" s="17">
        <f t="shared" si="90"/>
        <v>0</v>
      </c>
      <c r="I174" s="17">
        <f t="shared" si="91"/>
        <v>0</v>
      </c>
      <c r="J174" s="17">
        <f t="shared" si="92"/>
        <v>0</v>
      </c>
      <c r="K174" s="17">
        <f t="shared" si="93"/>
        <v>0</v>
      </c>
      <c r="L174" s="17">
        <f t="shared" si="94"/>
        <v>0</v>
      </c>
      <c r="M174" s="17">
        <f t="shared" si="95"/>
        <v>0</v>
      </c>
      <c r="N174" s="17">
        <f t="shared" si="96"/>
        <v>0</v>
      </c>
      <c r="O174" s="17">
        <f t="shared" si="97"/>
        <v>0</v>
      </c>
      <c r="P174" s="17">
        <f t="shared" si="98"/>
        <v>0</v>
      </c>
      <c r="Q174" s="17">
        <f t="shared" si="99"/>
        <v>0</v>
      </c>
      <c r="R174" s="17">
        <f t="shared" si="100"/>
        <v>0</v>
      </c>
      <c r="S174" s="17">
        <f t="shared" si="101"/>
        <v>0</v>
      </c>
      <c r="T174" s="17">
        <f t="shared" si="102"/>
        <v>0</v>
      </c>
      <c r="U174" s="17">
        <f t="shared" si="103"/>
        <v>0</v>
      </c>
      <c r="V174" s="17">
        <f t="shared" si="104"/>
        <v>0</v>
      </c>
      <c r="W174" s="17">
        <f t="shared" si="105"/>
        <v>0</v>
      </c>
      <c r="X174" s="17">
        <f t="shared" si="106"/>
        <v>0</v>
      </c>
      <c r="Y174" s="17">
        <f t="shared" si="107"/>
        <v>0</v>
      </c>
      <c r="Z174" s="17">
        <f t="shared" si="108"/>
        <v>0</v>
      </c>
      <c r="AA174" s="17">
        <f t="shared" si="109"/>
        <v>0</v>
      </c>
      <c r="AB174" s="17">
        <f t="shared" si="110"/>
        <v>0</v>
      </c>
      <c r="AC174" s="17">
        <f t="shared" si="111"/>
        <v>0</v>
      </c>
      <c r="AD174" s="17">
        <v>0</v>
      </c>
      <c r="AE174" s="17">
        <f t="shared" si="112"/>
        <v>0</v>
      </c>
      <c r="AF174" s="17">
        <f t="shared" si="113"/>
        <v>0</v>
      </c>
      <c r="AG174" s="17">
        <f t="shared" si="114"/>
        <v>0</v>
      </c>
      <c r="AH174" s="17">
        <f t="shared" si="115"/>
        <v>0</v>
      </c>
      <c r="AI174" s="17">
        <f t="shared" si="116"/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f t="shared" si="118"/>
        <v>0</v>
      </c>
      <c r="AP174" s="17">
        <v>0</v>
      </c>
      <c r="AQ174" s="17">
        <v>0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0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8"/>
      <c r="BE174" s="7"/>
      <c r="BF174" s="8"/>
      <c r="BG174" s="8"/>
    </row>
    <row r="175" spans="1:59" ht="38.25">
      <c r="A175" s="18"/>
      <c r="B175" s="26" t="s">
        <v>303</v>
      </c>
      <c r="C175" s="28" t="s">
        <v>297</v>
      </c>
      <c r="D175" s="17">
        <f t="shared" si="117"/>
        <v>0.5087268</v>
      </c>
      <c r="E175" s="17">
        <f t="shared" si="87"/>
        <v>0.41981571599999995</v>
      </c>
      <c r="F175" s="17">
        <f t="shared" si="88"/>
        <v>0</v>
      </c>
      <c r="G175" s="17">
        <f t="shared" si="89"/>
        <v>0.21624514799999997</v>
      </c>
      <c r="H175" s="17">
        <f t="shared" si="90"/>
        <v>0.20357056799999998</v>
      </c>
      <c r="I175" s="17">
        <f t="shared" si="91"/>
        <v>0</v>
      </c>
      <c r="J175" s="17">
        <f t="shared" si="92"/>
        <v>0</v>
      </c>
      <c r="K175" s="17">
        <f t="shared" si="93"/>
        <v>0</v>
      </c>
      <c r="L175" s="17">
        <f t="shared" si="94"/>
        <v>0</v>
      </c>
      <c r="M175" s="17">
        <f t="shared" si="95"/>
        <v>0</v>
      </c>
      <c r="N175" s="17">
        <f t="shared" si="96"/>
        <v>0</v>
      </c>
      <c r="O175" s="17">
        <f t="shared" si="97"/>
        <v>0.41981571599999995</v>
      </c>
      <c r="P175" s="17">
        <f t="shared" si="98"/>
        <v>0</v>
      </c>
      <c r="Q175" s="17">
        <f t="shared" si="99"/>
        <v>0.21624514799999997</v>
      </c>
      <c r="R175" s="17">
        <f t="shared" si="100"/>
        <v>0.20357056799999998</v>
      </c>
      <c r="S175" s="17">
        <f t="shared" si="101"/>
        <v>0</v>
      </c>
      <c r="T175" s="17">
        <f t="shared" si="102"/>
        <v>0</v>
      </c>
      <c r="U175" s="17">
        <f t="shared" si="103"/>
        <v>0</v>
      </c>
      <c r="V175" s="17">
        <f t="shared" si="104"/>
        <v>0</v>
      </c>
      <c r="W175" s="17">
        <f t="shared" si="105"/>
        <v>0</v>
      </c>
      <c r="X175" s="17">
        <f t="shared" si="106"/>
        <v>0</v>
      </c>
      <c r="Y175" s="17">
        <f t="shared" si="107"/>
        <v>0</v>
      </c>
      <c r="Z175" s="17">
        <f t="shared" si="108"/>
        <v>0</v>
      </c>
      <c r="AA175" s="17">
        <f t="shared" si="109"/>
        <v>0</v>
      </c>
      <c r="AB175" s="17">
        <f t="shared" si="110"/>
        <v>0</v>
      </c>
      <c r="AC175" s="17">
        <f t="shared" si="111"/>
        <v>0</v>
      </c>
      <c r="AD175" s="17">
        <v>0.423939</v>
      </c>
      <c r="AE175" s="17">
        <f t="shared" si="112"/>
        <v>0.34984643</v>
      </c>
      <c r="AF175" s="17">
        <f t="shared" si="113"/>
        <v>0</v>
      </c>
      <c r="AG175" s="17">
        <f t="shared" si="114"/>
        <v>0.18020429</v>
      </c>
      <c r="AH175" s="17">
        <f t="shared" si="115"/>
        <v>0.16964214</v>
      </c>
      <c r="AI175" s="17">
        <f t="shared" si="116"/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f t="shared" si="118"/>
        <v>0.34984643</v>
      </c>
      <c r="AP175" s="17">
        <v>0</v>
      </c>
      <c r="AQ175" s="17">
        <v>0.18020429</v>
      </c>
      <c r="AR175" s="17">
        <v>0.16964214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8"/>
      <c r="BE175" s="7"/>
      <c r="BF175" s="8"/>
      <c r="BG175" s="8"/>
    </row>
    <row r="176" spans="1:59" ht="38.25">
      <c r="A176" s="18"/>
      <c r="B176" s="26" t="s">
        <v>304</v>
      </c>
      <c r="C176" s="28" t="s">
        <v>297</v>
      </c>
      <c r="D176" s="17">
        <f t="shared" si="117"/>
        <v>0.1695756</v>
      </c>
      <c r="E176" s="17">
        <f t="shared" si="87"/>
        <v>0.16997811599999998</v>
      </c>
      <c r="F176" s="17">
        <f t="shared" si="88"/>
        <v>0</v>
      </c>
      <c r="G176" s="17">
        <f t="shared" si="89"/>
        <v>0.10146068399999998</v>
      </c>
      <c r="H176" s="17">
        <f t="shared" si="90"/>
        <v>0.068517432</v>
      </c>
      <c r="I176" s="17">
        <f t="shared" si="91"/>
        <v>0</v>
      </c>
      <c r="J176" s="17">
        <f t="shared" si="92"/>
        <v>0</v>
      </c>
      <c r="K176" s="17">
        <f t="shared" si="93"/>
        <v>0</v>
      </c>
      <c r="L176" s="17">
        <f t="shared" si="94"/>
        <v>0</v>
      </c>
      <c r="M176" s="17">
        <f t="shared" si="95"/>
        <v>0</v>
      </c>
      <c r="N176" s="17">
        <f t="shared" si="96"/>
        <v>0</v>
      </c>
      <c r="O176" s="17">
        <f t="shared" si="97"/>
        <v>0.16997811599999998</v>
      </c>
      <c r="P176" s="17">
        <f t="shared" si="98"/>
        <v>0</v>
      </c>
      <c r="Q176" s="17">
        <f t="shared" si="99"/>
        <v>0.10146068399999998</v>
      </c>
      <c r="R176" s="17">
        <f t="shared" si="100"/>
        <v>0.068517432</v>
      </c>
      <c r="S176" s="17">
        <f t="shared" si="101"/>
        <v>0</v>
      </c>
      <c r="T176" s="17">
        <f t="shared" si="102"/>
        <v>0</v>
      </c>
      <c r="U176" s="17">
        <f t="shared" si="103"/>
        <v>0</v>
      </c>
      <c r="V176" s="17">
        <f t="shared" si="104"/>
        <v>0</v>
      </c>
      <c r="W176" s="17">
        <f t="shared" si="105"/>
        <v>0</v>
      </c>
      <c r="X176" s="17">
        <f t="shared" si="106"/>
        <v>0</v>
      </c>
      <c r="Y176" s="17">
        <f t="shared" si="107"/>
        <v>0</v>
      </c>
      <c r="Z176" s="17">
        <f t="shared" si="108"/>
        <v>0</v>
      </c>
      <c r="AA176" s="17">
        <f t="shared" si="109"/>
        <v>0</v>
      </c>
      <c r="AB176" s="17">
        <f t="shared" si="110"/>
        <v>0</v>
      </c>
      <c r="AC176" s="17">
        <f t="shared" si="111"/>
        <v>0</v>
      </c>
      <c r="AD176" s="17">
        <v>0.141313</v>
      </c>
      <c r="AE176" s="17">
        <f t="shared" si="112"/>
        <v>0.14164843</v>
      </c>
      <c r="AF176" s="17">
        <f t="shared" si="113"/>
        <v>0</v>
      </c>
      <c r="AG176" s="17">
        <f t="shared" si="114"/>
        <v>0.08455056999999999</v>
      </c>
      <c r="AH176" s="17">
        <f t="shared" si="115"/>
        <v>0.05709786</v>
      </c>
      <c r="AI176" s="17">
        <f t="shared" si="116"/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f t="shared" si="118"/>
        <v>0.14164843</v>
      </c>
      <c r="AP176" s="17">
        <v>0</v>
      </c>
      <c r="AQ176" s="17">
        <f>0.06089128+0.02365929</f>
        <v>0.08455056999999999</v>
      </c>
      <c r="AR176" s="17">
        <f>0.0555+0.00159786</f>
        <v>0.05709786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8"/>
      <c r="BE176" s="7"/>
      <c r="BF176" s="8"/>
      <c r="BG176" s="8"/>
    </row>
    <row r="177" spans="1:59" ht="38.25">
      <c r="A177" s="18"/>
      <c r="B177" s="26" t="s">
        <v>305</v>
      </c>
      <c r="C177" s="28" t="s">
        <v>297</v>
      </c>
      <c r="D177" s="17">
        <f t="shared" si="117"/>
        <v>0.1695756</v>
      </c>
      <c r="E177" s="17">
        <f t="shared" si="87"/>
        <v>0.16997811599999998</v>
      </c>
      <c r="F177" s="17">
        <f t="shared" si="88"/>
        <v>0</v>
      </c>
      <c r="G177" s="17">
        <f t="shared" si="89"/>
        <v>0.10146068399999998</v>
      </c>
      <c r="H177" s="17">
        <f t="shared" si="90"/>
        <v>0.068517432</v>
      </c>
      <c r="I177" s="17">
        <f t="shared" si="91"/>
        <v>0</v>
      </c>
      <c r="J177" s="17">
        <f t="shared" si="92"/>
        <v>0</v>
      </c>
      <c r="K177" s="17">
        <f t="shared" si="93"/>
        <v>0</v>
      </c>
      <c r="L177" s="17">
        <f t="shared" si="94"/>
        <v>0</v>
      </c>
      <c r="M177" s="17">
        <f t="shared" si="95"/>
        <v>0</v>
      </c>
      <c r="N177" s="17">
        <f t="shared" si="96"/>
        <v>0</v>
      </c>
      <c r="O177" s="17">
        <f t="shared" si="97"/>
        <v>0.16997811599999998</v>
      </c>
      <c r="P177" s="17">
        <f t="shared" si="98"/>
        <v>0</v>
      </c>
      <c r="Q177" s="17">
        <f t="shared" si="99"/>
        <v>0.10146068399999998</v>
      </c>
      <c r="R177" s="17">
        <f t="shared" si="100"/>
        <v>0.068517432</v>
      </c>
      <c r="S177" s="17">
        <f t="shared" si="101"/>
        <v>0</v>
      </c>
      <c r="T177" s="17">
        <f t="shared" si="102"/>
        <v>0</v>
      </c>
      <c r="U177" s="17">
        <f t="shared" si="103"/>
        <v>0</v>
      </c>
      <c r="V177" s="17">
        <f t="shared" si="104"/>
        <v>0</v>
      </c>
      <c r="W177" s="17">
        <f t="shared" si="105"/>
        <v>0</v>
      </c>
      <c r="X177" s="17">
        <f t="shared" si="106"/>
        <v>0</v>
      </c>
      <c r="Y177" s="17">
        <f t="shared" si="107"/>
        <v>0</v>
      </c>
      <c r="Z177" s="17">
        <f t="shared" si="108"/>
        <v>0</v>
      </c>
      <c r="AA177" s="17">
        <f t="shared" si="109"/>
        <v>0</v>
      </c>
      <c r="AB177" s="17">
        <f t="shared" si="110"/>
        <v>0</v>
      </c>
      <c r="AC177" s="17">
        <f t="shared" si="111"/>
        <v>0</v>
      </c>
      <c r="AD177" s="17">
        <v>0.141313</v>
      </c>
      <c r="AE177" s="17">
        <f t="shared" si="112"/>
        <v>0.14164843</v>
      </c>
      <c r="AF177" s="17">
        <f t="shared" si="113"/>
        <v>0</v>
      </c>
      <c r="AG177" s="17">
        <f t="shared" si="114"/>
        <v>0.08455056999999999</v>
      </c>
      <c r="AH177" s="17">
        <f t="shared" si="115"/>
        <v>0.05709786</v>
      </c>
      <c r="AI177" s="17">
        <f t="shared" si="116"/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f t="shared" si="118"/>
        <v>0.14164843</v>
      </c>
      <c r="AP177" s="17">
        <v>0</v>
      </c>
      <c r="AQ177" s="17">
        <f>0.06089128+0.02365929</f>
        <v>0.08455056999999999</v>
      </c>
      <c r="AR177" s="17">
        <f>0.0555+0.00159786</f>
        <v>0.05709786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8"/>
      <c r="BE177" s="7"/>
      <c r="BF177" s="8"/>
      <c r="BG177" s="8"/>
    </row>
    <row r="178" spans="1:59" ht="38.25">
      <c r="A178" s="14" t="s">
        <v>143</v>
      </c>
      <c r="B178" s="29" t="s">
        <v>144</v>
      </c>
      <c r="C178" s="28" t="s">
        <v>79</v>
      </c>
      <c r="D178" s="17">
        <f t="shared" si="117"/>
        <v>100.00527626013336</v>
      </c>
      <c r="E178" s="17">
        <f t="shared" si="87"/>
        <v>105.57799084800001</v>
      </c>
      <c r="F178" s="17">
        <f t="shared" si="88"/>
        <v>0.777045312</v>
      </c>
      <c r="G178" s="17">
        <f t="shared" si="89"/>
        <v>44.631762324</v>
      </c>
      <c r="H178" s="17">
        <f t="shared" si="90"/>
        <v>59.958106728</v>
      </c>
      <c r="I178" s="17">
        <f t="shared" si="91"/>
        <v>0.211076484</v>
      </c>
      <c r="J178" s="17">
        <f t="shared" si="92"/>
        <v>15.226192968</v>
      </c>
      <c r="K178" s="17">
        <f t="shared" si="93"/>
        <v>0.40855486800000007</v>
      </c>
      <c r="L178" s="17">
        <f t="shared" si="94"/>
        <v>7.092618635999999</v>
      </c>
      <c r="M178" s="17">
        <f t="shared" si="95"/>
        <v>7.725019464000001</v>
      </c>
      <c r="N178" s="17">
        <f t="shared" si="96"/>
        <v>0</v>
      </c>
      <c r="O178" s="17">
        <f t="shared" si="97"/>
        <v>23.925192672</v>
      </c>
      <c r="P178" s="17">
        <f t="shared" si="98"/>
        <v>0.037637399999999994</v>
      </c>
      <c r="Q178" s="17">
        <f t="shared" si="99"/>
        <v>10.438941804</v>
      </c>
      <c r="R178" s="17">
        <f t="shared" si="100"/>
        <v>13.448613467999996</v>
      </c>
      <c r="S178" s="17">
        <f t="shared" si="101"/>
        <v>0</v>
      </c>
      <c r="T178" s="17">
        <f t="shared" si="102"/>
        <v>16.278861864</v>
      </c>
      <c r="U178" s="17">
        <f t="shared" si="103"/>
        <v>0.10102502399999998</v>
      </c>
      <c r="V178" s="17">
        <f t="shared" si="104"/>
        <v>8.359854563999999</v>
      </c>
      <c r="W178" s="17">
        <f t="shared" si="105"/>
        <v>7.817982276</v>
      </c>
      <c r="X178" s="17">
        <f t="shared" si="106"/>
        <v>0</v>
      </c>
      <c r="Y178" s="17">
        <f t="shared" si="107"/>
        <v>50.147743344</v>
      </c>
      <c r="Z178" s="17">
        <f t="shared" si="108"/>
        <v>0.22982802</v>
      </c>
      <c r="AA178" s="17">
        <f t="shared" si="109"/>
        <v>18.740347319999998</v>
      </c>
      <c r="AB178" s="17">
        <f t="shared" si="110"/>
        <v>30.966491519999998</v>
      </c>
      <c r="AC178" s="17">
        <f t="shared" si="111"/>
        <v>0.211076484</v>
      </c>
      <c r="AD178" s="17">
        <v>83.3377302167778</v>
      </c>
      <c r="AE178" s="17">
        <f t="shared" si="112"/>
        <v>87.98165904000001</v>
      </c>
      <c r="AF178" s="17">
        <f t="shared" si="113"/>
        <v>0.6475377600000001</v>
      </c>
      <c r="AG178" s="17">
        <f t="shared" si="114"/>
        <v>37.19313527</v>
      </c>
      <c r="AH178" s="17">
        <f t="shared" si="115"/>
        <v>49.96508894</v>
      </c>
      <c r="AI178" s="17">
        <f t="shared" si="116"/>
        <v>0.17589707000000002</v>
      </c>
      <c r="AJ178" s="17">
        <f aca="true" t="shared" si="119" ref="AJ178:AO178">AJ179+AJ257</f>
        <v>12.68849414</v>
      </c>
      <c r="AK178" s="17">
        <f t="shared" si="119"/>
        <v>0.34046239000000006</v>
      </c>
      <c r="AL178" s="17">
        <f t="shared" si="119"/>
        <v>5.91051553</v>
      </c>
      <c r="AM178" s="17">
        <f t="shared" si="119"/>
        <v>6.437516220000001</v>
      </c>
      <c r="AN178" s="17">
        <f t="shared" si="119"/>
        <v>0</v>
      </c>
      <c r="AO178" s="17">
        <f t="shared" si="119"/>
        <v>19.93766056</v>
      </c>
      <c r="AP178" s="17">
        <f aca="true" t="shared" si="120" ref="AP178:BC178">AP179+AP257</f>
        <v>0.0313645</v>
      </c>
      <c r="AQ178" s="17">
        <f t="shared" si="120"/>
        <v>8.69911817</v>
      </c>
      <c r="AR178" s="17">
        <f t="shared" si="120"/>
        <v>11.207177889999997</v>
      </c>
      <c r="AS178" s="17">
        <f t="shared" si="120"/>
        <v>0</v>
      </c>
      <c r="AT178" s="17">
        <f t="shared" si="120"/>
        <v>13.56571822</v>
      </c>
      <c r="AU178" s="17">
        <f t="shared" si="120"/>
        <v>0.08418751999999999</v>
      </c>
      <c r="AV178" s="17">
        <f t="shared" si="120"/>
        <v>6.96654547</v>
      </c>
      <c r="AW178" s="17">
        <f t="shared" si="120"/>
        <v>6.514985230000001</v>
      </c>
      <c r="AX178" s="17">
        <f t="shared" si="120"/>
        <v>0</v>
      </c>
      <c r="AY178" s="17">
        <f t="shared" si="120"/>
        <v>41.78978612</v>
      </c>
      <c r="AZ178" s="17">
        <f t="shared" si="120"/>
        <v>0.19152335</v>
      </c>
      <c r="BA178" s="17">
        <f t="shared" si="120"/>
        <v>15.6169561</v>
      </c>
      <c r="BB178" s="17">
        <f t="shared" si="120"/>
        <v>25.8054096</v>
      </c>
      <c r="BC178" s="17">
        <f t="shared" si="120"/>
        <v>0.17589707000000002</v>
      </c>
      <c r="BD178" s="8"/>
      <c r="BE178" s="7"/>
      <c r="BF178" s="8"/>
      <c r="BG178" s="8"/>
    </row>
    <row r="179" spans="1:59" s="23" customFormat="1" ht="25.5">
      <c r="A179" s="14" t="s">
        <v>145</v>
      </c>
      <c r="B179" s="29" t="s">
        <v>146</v>
      </c>
      <c r="C179" s="28" t="s">
        <v>79</v>
      </c>
      <c r="D179" s="17">
        <f t="shared" si="117"/>
        <v>84.10360586013336</v>
      </c>
      <c r="E179" s="17">
        <f t="shared" si="87"/>
        <v>89.96474928</v>
      </c>
      <c r="F179" s="17">
        <f t="shared" si="88"/>
        <v>0.777045312</v>
      </c>
      <c r="G179" s="17">
        <f t="shared" si="89"/>
        <v>41.685906072</v>
      </c>
      <c r="H179" s="17">
        <f t="shared" si="90"/>
        <v>47.29072141199999</v>
      </c>
      <c r="I179" s="17">
        <f t="shared" si="91"/>
        <v>0.211076484</v>
      </c>
      <c r="J179" s="17">
        <f t="shared" si="92"/>
        <v>15.226192968</v>
      </c>
      <c r="K179" s="17">
        <f t="shared" si="93"/>
        <v>0.40855486800000007</v>
      </c>
      <c r="L179" s="17">
        <f t="shared" si="94"/>
        <v>7.092618635999999</v>
      </c>
      <c r="M179" s="17">
        <f t="shared" si="95"/>
        <v>7.725019464000001</v>
      </c>
      <c r="N179" s="17">
        <f t="shared" si="96"/>
        <v>0</v>
      </c>
      <c r="O179" s="17">
        <f t="shared" si="97"/>
        <v>23.925192672</v>
      </c>
      <c r="P179" s="17">
        <f t="shared" si="98"/>
        <v>0.037637399999999994</v>
      </c>
      <c r="Q179" s="17">
        <f t="shared" si="99"/>
        <v>10.438941804</v>
      </c>
      <c r="R179" s="17">
        <f t="shared" si="100"/>
        <v>13.448613467999996</v>
      </c>
      <c r="S179" s="17">
        <f t="shared" si="101"/>
        <v>0</v>
      </c>
      <c r="T179" s="17">
        <f t="shared" si="102"/>
        <v>16.278861864</v>
      </c>
      <c r="U179" s="17">
        <f t="shared" si="103"/>
        <v>0.10102502399999998</v>
      </c>
      <c r="V179" s="17">
        <f t="shared" si="104"/>
        <v>8.359854563999999</v>
      </c>
      <c r="W179" s="17">
        <f t="shared" si="105"/>
        <v>7.817982276</v>
      </c>
      <c r="X179" s="17">
        <f t="shared" si="106"/>
        <v>0</v>
      </c>
      <c r="Y179" s="17">
        <f t="shared" si="107"/>
        <v>34.534501776</v>
      </c>
      <c r="Z179" s="17">
        <f t="shared" si="108"/>
        <v>0.22982802</v>
      </c>
      <c r="AA179" s="17">
        <f t="shared" si="109"/>
        <v>15.794491067999997</v>
      </c>
      <c r="AB179" s="17">
        <f t="shared" si="110"/>
        <v>18.299106204</v>
      </c>
      <c r="AC179" s="17">
        <f t="shared" si="111"/>
        <v>0.211076484</v>
      </c>
      <c r="AD179" s="21">
        <v>70.0863382167778</v>
      </c>
      <c r="AE179" s="17">
        <f t="shared" si="112"/>
        <v>74.9706244</v>
      </c>
      <c r="AF179" s="17">
        <f t="shared" si="113"/>
        <v>0.6475377600000001</v>
      </c>
      <c r="AG179" s="17">
        <f t="shared" si="114"/>
        <v>34.73825506</v>
      </c>
      <c r="AH179" s="17">
        <f t="shared" si="115"/>
        <v>39.408934509999995</v>
      </c>
      <c r="AI179" s="17">
        <f t="shared" si="116"/>
        <v>0.17589707000000002</v>
      </c>
      <c r="AJ179" s="17">
        <f aca="true" t="shared" si="121" ref="AJ179:AO179">AJ180+AJ244</f>
        <v>12.68849414</v>
      </c>
      <c r="AK179" s="21">
        <f t="shared" si="121"/>
        <v>0.34046239000000006</v>
      </c>
      <c r="AL179" s="21">
        <f t="shared" si="121"/>
        <v>5.91051553</v>
      </c>
      <c r="AM179" s="21">
        <f t="shared" si="121"/>
        <v>6.437516220000001</v>
      </c>
      <c r="AN179" s="21">
        <f t="shared" si="121"/>
        <v>0</v>
      </c>
      <c r="AO179" s="17">
        <f t="shared" si="121"/>
        <v>19.93766056</v>
      </c>
      <c r="AP179" s="21">
        <f aca="true" t="shared" si="122" ref="AP179:BC179">AP180+AP244</f>
        <v>0.0313645</v>
      </c>
      <c r="AQ179" s="21">
        <f t="shared" si="122"/>
        <v>8.69911817</v>
      </c>
      <c r="AR179" s="21">
        <f t="shared" si="122"/>
        <v>11.207177889999997</v>
      </c>
      <c r="AS179" s="21">
        <f t="shared" si="122"/>
        <v>0</v>
      </c>
      <c r="AT179" s="21">
        <f t="shared" si="122"/>
        <v>13.56571822</v>
      </c>
      <c r="AU179" s="21">
        <f t="shared" si="122"/>
        <v>0.08418751999999999</v>
      </c>
      <c r="AV179" s="21">
        <f t="shared" si="122"/>
        <v>6.96654547</v>
      </c>
      <c r="AW179" s="21">
        <f t="shared" si="122"/>
        <v>6.514985230000001</v>
      </c>
      <c r="AX179" s="21">
        <f t="shared" si="122"/>
        <v>0</v>
      </c>
      <c r="AY179" s="21">
        <f t="shared" si="122"/>
        <v>28.77875148</v>
      </c>
      <c r="AZ179" s="21">
        <f t="shared" si="122"/>
        <v>0.19152335</v>
      </c>
      <c r="BA179" s="21">
        <f t="shared" si="122"/>
        <v>13.162075889999999</v>
      </c>
      <c r="BB179" s="21">
        <f t="shared" si="122"/>
        <v>15.249255170000001</v>
      </c>
      <c r="BC179" s="21">
        <f t="shared" si="122"/>
        <v>0.17589707000000002</v>
      </c>
      <c r="BD179" s="22"/>
      <c r="BE179" s="7"/>
      <c r="BF179" s="22"/>
      <c r="BG179" s="22"/>
    </row>
    <row r="180" spans="1:59" ht="25.5">
      <c r="A180" s="14" t="s">
        <v>145</v>
      </c>
      <c r="B180" s="27" t="s">
        <v>147</v>
      </c>
      <c r="C180" s="28" t="s">
        <v>306</v>
      </c>
      <c r="D180" s="17">
        <f t="shared" si="117"/>
        <v>55.393630568724</v>
      </c>
      <c r="E180" s="17">
        <f t="shared" si="87"/>
        <v>51.131707727999995</v>
      </c>
      <c r="F180" s="17">
        <f t="shared" si="88"/>
        <v>0.6847598280000001</v>
      </c>
      <c r="G180" s="17">
        <f t="shared" si="89"/>
        <v>21.396348684000003</v>
      </c>
      <c r="H180" s="17">
        <f t="shared" si="90"/>
        <v>28.882515431999995</v>
      </c>
      <c r="I180" s="17">
        <f t="shared" si="91"/>
        <v>0.168083784</v>
      </c>
      <c r="J180" s="17">
        <f t="shared" si="92"/>
        <v>13.868336123999999</v>
      </c>
      <c r="K180" s="17">
        <f t="shared" si="93"/>
        <v>0.32006401200000006</v>
      </c>
      <c r="L180" s="17">
        <f t="shared" si="94"/>
        <v>6.46376052</v>
      </c>
      <c r="M180" s="17">
        <f t="shared" si="95"/>
        <v>7.084511592</v>
      </c>
      <c r="N180" s="17">
        <f t="shared" si="96"/>
        <v>0</v>
      </c>
      <c r="O180" s="17">
        <f t="shared" si="97"/>
        <v>20.932047792</v>
      </c>
      <c r="P180" s="17">
        <f t="shared" si="98"/>
        <v>0.037637399999999994</v>
      </c>
      <c r="Q180" s="17">
        <f t="shared" si="99"/>
        <v>9.181944576000001</v>
      </c>
      <c r="R180" s="17">
        <f t="shared" si="100"/>
        <v>11.712465815999995</v>
      </c>
      <c r="S180" s="17">
        <f t="shared" si="101"/>
        <v>0</v>
      </c>
      <c r="T180" s="17">
        <f t="shared" si="102"/>
        <v>4.921843176</v>
      </c>
      <c r="U180" s="17">
        <f t="shared" si="103"/>
        <v>0.09723039599999998</v>
      </c>
      <c r="V180" s="17">
        <f t="shared" si="104"/>
        <v>1.738689684</v>
      </c>
      <c r="W180" s="17">
        <f t="shared" si="105"/>
        <v>3.0859230959999997</v>
      </c>
      <c r="X180" s="17">
        <f t="shared" si="106"/>
        <v>0</v>
      </c>
      <c r="Y180" s="17">
        <f t="shared" si="107"/>
        <v>11.409480636</v>
      </c>
      <c r="Z180" s="17">
        <f t="shared" si="108"/>
        <v>0.22982802</v>
      </c>
      <c r="AA180" s="17">
        <f t="shared" si="109"/>
        <v>4.011953903999999</v>
      </c>
      <c r="AB180" s="17">
        <f t="shared" si="110"/>
        <v>6.999614928</v>
      </c>
      <c r="AC180" s="17">
        <f t="shared" si="111"/>
        <v>0.168083784</v>
      </c>
      <c r="AD180" s="17">
        <v>46.16135880727</v>
      </c>
      <c r="AE180" s="17">
        <f t="shared" si="112"/>
        <v>42.60975644</v>
      </c>
      <c r="AF180" s="17">
        <f t="shared" si="113"/>
        <v>0.5706331900000001</v>
      </c>
      <c r="AG180" s="17">
        <f t="shared" si="114"/>
        <v>17.830290570000003</v>
      </c>
      <c r="AH180" s="17">
        <f t="shared" si="115"/>
        <v>24.068762859999996</v>
      </c>
      <c r="AI180" s="17">
        <f t="shared" si="116"/>
        <v>0.14006982</v>
      </c>
      <c r="AJ180" s="17">
        <f aca="true" t="shared" si="123" ref="AJ180:AO180">SUM(AJ181:AJ243)</f>
        <v>11.55694677</v>
      </c>
      <c r="AK180" s="17">
        <f t="shared" si="123"/>
        <v>0.26672001000000006</v>
      </c>
      <c r="AL180" s="17">
        <f t="shared" si="123"/>
        <v>5.3864671</v>
      </c>
      <c r="AM180" s="17">
        <f t="shared" si="123"/>
        <v>5.90375966</v>
      </c>
      <c r="AN180" s="17">
        <f t="shared" si="123"/>
        <v>0</v>
      </c>
      <c r="AO180" s="17">
        <f t="shared" si="123"/>
        <v>17.44337316</v>
      </c>
      <c r="AP180" s="17">
        <f aca="true" t="shared" si="124" ref="AP180:BC180">SUM(AP181:AP243)</f>
        <v>0.0313645</v>
      </c>
      <c r="AQ180" s="17">
        <f t="shared" si="124"/>
        <v>7.651620480000001</v>
      </c>
      <c r="AR180" s="17">
        <f t="shared" si="124"/>
        <v>9.760388179999996</v>
      </c>
      <c r="AS180" s="17">
        <f t="shared" si="124"/>
        <v>0</v>
      </c>
      <c r="AT180" s="17">
        <f t="shared" si="124"/>
        <v>4.10153598</v>
      </c>
      <c r="AU180" s="17">
        <f t="shared" si="124"/>
        <v>0.08102532999999999</v>
      </c>
      <c r="AV180" s="17">
        <f t="shared" si="124"/>
        <v>1.4489080699999999</v>
      </c>
      <c r="AW180" s="17">
        <f t="shared" si="124"/>
        <v>2.57160258</v>
      </c>
      <c r="AX180" s="17">
        <f t="shared" si="124"/>
        <v>0</v>
      </c>
      <c r="AY180" s="17">
        <f t="shared" si="124"/>
        <v>9.50790053</v>
      </c>
      <c r="AZ180" s="17">
        <f t="shared" si="124"/>
        <v>0.19152335</v>
      </c>
      <c r="BA180" s="17">
        <f t="shared" si="124"/>
        <v>3.34329492</v>
      </c>
      <c r="BB180" s="17">
        <f t="shared" si="124"/>
        <v>5.83301244</v>
      </c>
      <c r="BC180" s="17">
        <f t="shared" si="124"/>
        <v>0.14006982</v>
      </c>
      <c r="BD180" s="8"/>
      <c r="BE180" s="7"/>
      <c r="BF180" s="8"/>
      <c r="BG180" s="8"/>
    </row>
    <row r="181" spans="1:59" ht="13.5">
      <c r="A181" s="18"/>
      <c r="B181" s="25" t="s">
        <v>200</v>
      </c>
      <c r="C181" s="28"/>
      <c r="D181" s="17">
        <f t="shared" si="117"/>
        <v>0</v>
      </c>
      <c r="E181" s="17">
        <f t="shared" si="87"/>
        <v>0</v>
      </c>
      <c r="F181" s="17">
        <f t="shared" si="88"/>
        <v>0</v>
      </c>
      <c r="G181" s="17">
        <f t="shared" si="89"/>
        <v>0</v>
      </c>
      <c r="H181" s="17">
        <f t="shared" si="90"/>
        <v>0</v>
      </c>
      <c r="I181" s="17">
        <f t="shared" si="91"/>
        <v>0</v>
      </c>
      <c r="J181" s="17">
        <f t="shared" si="92"/>
        <v>0</v>
      </c>
      <c r="K181" s="17">
        <f t="shared" si="93"/>
        <v>0</v>
      </c>
      <c r="L181" s="17">
        <f t="shared" si="94"/>
        <v>0</v>
      </c>
      <c r="M181" s="17">
        <f t="shared" si="95"/>
        <v>0</v>
      </c>
      <c r="N181" s="17">
        <f t="shared" si="96"/>
        <v>0</v>
      </c>
      <c r="O181" s="17">
        <f t="shared" si="97"/>
        <v>0</v>
      </c>
      <c r="P181" s="17">
        <f t="shared" si="98"/>
        <v>0</v>
      </c>
      <c r="Q181" s="17">
        <f t="shared" si="99"/>
        <v>0</v>
      </c>
      <c r="R181" s="17">
        <f t="shared" si="100"/>
        <v>0</v>
      </c>
      <c r="S181" s="17">
        <f t="shared" si="101"/>
        <v>0</v>
      </c>
      <c r="T181" s="17">
        <f t="shared" si="102"/>
        <v>0</v>
      </c>
      <c r="U181" s="17">
        <f t="shared" si="103"/>
        <v>0</v>
      </c>
      <c r="V181" s="17">
        <f t="shared" si="104"/>
        <v>0</v>
      </c>
      <c r="W181" s="17">
        <f t="shared" si="105"/>
        <v>0</v>
      </c>
      <c r="X181" s="17">
        <f t="shared" si="106"/>
        <v>0</v>
      </c>
      <c r="Y181" s="17">
        <f t="shared" si="107"/>
        <v>0</v>
      </c>
      <c r="Z181" s="17">
        <f t="shared" si="108"/>
        <v>0</v>
      </c>
      <c r="AA181" s="17">
        <f t="shared" si="109"/>
        <v>0</v>
      </c>
      <c r="AB181" s="17">
        <f t="shared" si="110"/>
        <v>0</v>
      </c>
      <c r="AC181" s="17">
        <f t="shared" si="111"/>
        <v>0</v>
      </c>
      <c r="AD181" s="17">
        <v>0</v>
      </c>
      <c r="AE181" s="17">
        <f t="shared" si="112"/>
        <v>0</v>
      </c>
      <c r="AF181" s="17">
        <f t="shared" si="113"/>
        <v>0</v>
      </c>
      <c r="AG181" s="17">
        <f t="shared" si="114"/>
        <v>0</v>
      </c>
      <c r="AH181" s="17">
        <f t="shared" si="115"/>
        <v>0</v>
      </c>
      <c r="AI181" s="17">
        <f t="shared" si="116"/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0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8"/>
      <c r="BE181" s="7"/>
      <c r="BF181" s="8"/>
      <c r="BG181" s="8"/>
    </row>
    <row r="182" spans="1:59" s="23" customFormat="1" ht="25.5">
      <c r="A182" s="18"/>
      <c r="B182" s="26" t="s">
        <v>307</v>
      </c>
      <c r="C182" s="28" t="s">
        <v>308</v>
      </c>
      <c r="D182" s="17">
        <f t="shared" si="117"/>
        <v>0.25824619152</v>
      </c>
      <c r="E182" s="17">
        <f t="shared" si="87"/>
        <v>0.20758852800000002</v>
      </c>
      <c r="F182" s="17">
        <f t="shared" si="88"/>
        <v>0.002324208</v>
      </c>
      <c r="G182" s="17">
        <f t="shared" si="89"/>
        <v>0.141942528</v>
      </c>
      <c r="H182" s="17">
        <f t="shared" si="90"/>
        <v>0.062418407999999995</v>
      </c>
      <c r="I182" s="17">
        <f t="shared" si="91"/>
        <v>0.0009033839999999999</v>
      </c>
      <c r="J182" s="17">
        <f t="shared" si="92"/>
        <v>0</v>
      </c>
      <c r="K182" s="17">
        <f t="shared" si="93"/>
        <v>0</v>
      </c>
      <c r="L182" s="17">
        <f t="shared" si="94"/>
        <v>0</v>
      </c>
      <c r="M182" s="17">
        <f t="shared" si="95"/>
        <v>0</v>
      </c>
      <c r="N182" s="17">
        <f t="shared" si="96"/>
        <v>0</v>
      </c>
      <c r="O182" s="17">
        <f t="shared" si="97"/>
        <v>0.20436093600000002</v>
      </c>
      <c r="P182" s="17">
        <f t="shared" si="98"/>
        <v>0</v>
      </c>
      <c r="Q182" s="17">
        <f t="shared" si="99"/>
        <v>0.141942528</v>
      </c>
      <c r="R182" s="17">
        <f t="shared" si="100"/>
        <v>0.062418407999999995</v>
      </c>
      <c r="S182" s="17">
        <f t="shared" si="101"/>
        <v>0</v>
      </c>
      <c r="T182" s="17">
        <f t="shared" si="102"/>
        <v>0</v>
      </c>
      <c r="U182" s="17">
        <f t="shared" si="103"/>
        <v>0</v>
      </c>
      <c r="V182" s="17">
        <f t="shared" si="104"/>
        <v>0</v>
      </c>
      <c r="W182" s="17">
        <f t="shared" si="105"/>
        <v>0</v>
      </c>
      <c r="X182" s="17">
        <f t="shared" si="106"/>
        <v>0</v>
      </c>
      <c r="Y182" s="17">
        <f t="shared" si="107"/>
        <v>0.003227592</v>
      </c>
      <c r="Z182" s="17">
        <f t="shared" si="108"/>
        <v>0.002324208</v>
      </c>
      <c r="AA182" s="17">
        <f t="shared" si="109"/>
        <v>0</v>
      </c>
      <c r="AB182" s="17">
        <f t="shared" si="110"/>
        <v>0</v>
      </c>
      <c r="AC182" s="17">
        <f t="shared" si="111"/>
        <v>0.0009033839999999999</v>
      </c>
      <c r="AD182" s="21">
        <v>0.2152051596</v>
      </c>
      <c r="AE182" s="17">
        <f t="shared" si="112"/>
        <v>0.17299044000000002</v>
      </c>
      <c r="AF182" s="17">
        <f t="shared" si="113"/>
        <v>0.00193684</v>
      </c>
      <c r="AG182" s="17">
        <f t="shared" si="114"/>
        <v>0.11828544</v>
      </c>
      <c r="AH182" s="17">
        <f t="shared" si="115"/>
        <v>0.05201534</v>
      </c>
      <c r="AI182" s="17">
        <f t="shared" si="116"/>
        <v>0.00075282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f aca="true" t="shared" si="125" ref="AO182:AO243">AP182+AQ182+AR182+AS182</f>
        <v>0.17030078</v>
      </c>
      <c r="AP182" s="21">
        <v>0</v>
      </c>
      <c r="AQ182" s="21">
        <v>0.11828544</v>
      </c>
      <c r="AR182" s="21">
        <v>0.05201534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17">
        <v>0.00268966</v>
      </c>
      <c r="AZ182" s="17">
        <v>0.00193684</v>
      </c>
      <c r="BA182" s="17">
        <v>0</v>
      </c>
      <c r="BB182" s="17">
        <v>0</v>
      </c>
      <c r="BC182" s="17">
        <v>0.00075282</v>
      </c>
      <c r="BD182" s="22"/>
      <c r="BE182" s="7"/>
      <c r="BF182" s="22"/>
      <c r="BG182" s="22"/>
    </row>
    <row r="183" spans="1:59" s="23" customFormat="1" ht="25.5">
      <c r="A183" s="18"/>
      <c r="B183" s="26" t="s">
        <v>309</v>
      </c>
      <c r="C183" s="28" t="s">
        <v>308</v>
      </c>
      <c r="D183" s="17">
        <f t="shared" si="117"/>
        <v>0.07173505320000001</v>
      </c>
      <c r="E183" s="17">
        <f t="shared" si="87"/>
        <v>0</v>
      </c>
      <c r="F183" s="17">
        <f t="shared" si="88"/>
        <v>0</v>
      </c>
      <c r="G183" s="17">
        <f t="shared" si="89"/>
        <v>0</v>
      </c>
      <c r="H183" s="17">
        <f t="shared" si="90"/>
        <v>0</v>
      </c>
      <c r="I183" s="17">
        <f t="shared" si="91"/>
        <v>0</v>
      </c>
      <c r="J183" s="17">
        <f t="shared" si="92"/>
        <v>0</v>
      </c>
      <c r="K183" s="17">
        <f t="shared" si="93"/>
        <v>0</v>
      </c>
      <c r="L183" s="17">
        <f t="shared" si="94"/>
        <v>0</v>
      </c>
      <c r="M183" s="17">
        <f t="shared" si="95"/>
        <v>0</v>
      </c>
      <c r="N183" s="17">
        <f t="shared" si="96"/>
        <v>0</v>
      </c>
      <c r="O183" s="17">
        <f t="shared" si="97"/>
        <v>0</v>
      </c>
      <c r="P183" s="17">
        <f t="shared" si="98"/>
        <v>0</v>
      </c>
      <c r="Q183" s="17">
        <f t="shared" si="99"/>
        <v>0</v>
      </c>
      <c r="R183" s="17">
        <f t="shared" si="100"/>
        <v>0</v>
      </c>
      <c r="S183" s="17">
        <f t="shared" si="101"/>
        <v>0</v>
      </c>
      <c r="T183" s="17">
        <f t="shared" si="102"/>
        <v>0</v>
      </c>
      <c r="U183" s="17">
        <f t="shared" si="103"/>
        <v>0</v>
      </c>
      <c r="V183" s="17">
        <f t="shared" si="104"/>
        <v>0</v>
      </c>
      <c r="W183" s="17">
        <f t="shared" si="105"/>
        <v>0</v>
      </c>
      <c r="X183" s="17">
        <f t="shared" si="106"/>
        <v>0</v>
      </c>
      <c r="Y183" s="17">
        <f t="shared" si="107"/>
        <v>0</v>
      </c>
      <c r="Z183" s="17">
        <f t="shared" si="108"/>
        <v>0</v>
      </c>
      <c r="AA183" s="17">
        <f t="shared" si="109"/>
        <v>0</v>
      </c>
      <c r="AB183" s="17">
        <f t="shared" si="110"/>
        <v>0</v>
      </c>
      <c r="AC183" s="17">
        <f t="shared" si="111"/>
        <v>0</v>
      </c>
      <c r="AD183" s="21">
        <v>0.059779211000000006</v>
      </c>
      <c r="AE183" s="17">
        <f t="shared" si="112"/>
        <v>0</v>
      </c>
      <c r="AF183" s="17">
        <f t="shared" si="113"/>
        <v>0</v>
      </c>
      <c r="AG183" s="17">
        <f t="shared" si="114"/>
        <v>0</v>
      </c>
      <c r="AH183" s="17">
        <f t="shared" si="115"/>
        <v>0</v>
      </c>
      <c r="AI183" s="17">
        <f t="shared" si="116"/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f t="shared" si="125"/>
        <v>0</v>
      </c>
      <c r="AP183" s="21">
        <v>0</v>
      </c>
      <c r="AQ183" s="21">
        <v>0</v>
      </c>
      <c r="AR183" s="21">
        <v>0</v>
      </c>
      <c r="AS183" s="21">
        <v>0</v>
      </c>
      <c r="AT183" s="21">
        <v>0</v>
      </c>
      <c r="AU183" s="21">
        <v>0</v>
      </c>
      <c r="AV183" s="21">
        <v>0</v>
      </c>
      <c r="AW183" s="21">
        <v>0</v>
      </c>
      <c r="AX183" s="21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22"/>
      <c r="BE183" s="7"/>
      <c r="BF183" s="22"/>
      <c r="BG183" s="22"/>
    </row>
    <row r="184" spans="1:59" s="23" customFormat="1" ht="25.5">
      <c r="A184" s="18"/>
      <c r="B184" s="26" t="s">
        <v>310</v>
      </c>
      <c r="C184" s="28" t="s">
        <v>308</v>
      </c>
      <c r="D184" s="17">
        <f t="shared" si="117"/>
        <v>0.17216412767999997</v>
      </c>
      <c r="E184" s="17">
        <f t="shared" si="87"/>
        <v>0.17455458</v>
      </c>
      <c r="F184" s="17">
        <f t="shared" si="88"/>
        <v>0.0019210319999999998</v>
      </c>
      <c r="G184" s="17">
        <f t="shared" si="89"/>
        <v>0.107363568</v>
      </c>
      <c r="H184" s="17">
        <f t="shared" si="90"/>
        <v>0.064636272</v>
      </c>
      <c r="I184" s="17">
        <f t="shared" si="91"/>
        <v>0.0006337080000000001</v>
      </c>
      <c r="J184" s="17">
        <f t="shared" si="92"/>
        <v>0</v>
      </c>
      <c r="K184" s="17">
        <f t="shared" si="93"/>
        <v>0</v>
      </c>
      <c r="L184" s="17">
        <f t="shared" si="94"/>
        <v>0</v>
      </c>
      <c r="M184" s="17">
        <f t="shared" si="95"/>
        <v>0</v>
      </c>
      <c r="N184" s="17">
        <f t="shared" si="96"/>
        <v>0</v>
      </c>
      <c r="O184" s="17">
        <f t="shared" si="97"/>
        <v>0.17199984</v>
      </c>
      <c r="P184" s="17">
        <f t="shared" si="98"/>
        <v>0</v>
      </c>
      <c r="Q184" s="17">
        <f t="shared" si="99"/>
        <v>0.107363568</v>
      </c>
      <c r="R184" s="17">
        <f t="shared" si="100"/>
        <v>0.064636272</v>
      </c>
      <c r="S184" s="17">
        <f t="shared" si="101"/>
        <v>0</v>
      </c>
      <c r="T184" s="17">
        <f t="shared" si="102"/>
        <v>0</v>
      </c>
      <c r="U184" s="17">
        <f t="shared" si="103"/>
        <v>0</v>
      </c>
      <c r="V184" s="17">
        <f t="shared" si="104"/>
        <v>0</v>
      </c>
      <c r="W184" s="17">
        <f t="shared" si="105"/>
        <v>0</v>
      </c>
      <c r="X184" s="17">
        <f t="shared" si="106"/>
        <v>0</v>
      </c>
      <c r="Y184" s="17">
        <f t="shared" si="107"/>
        <v>0.0025547400000000002</v>
      </c>
      <c r="Z184" s="17">
        <f t="shared" si="108"/>
        <v>0.0019210319999999998</v>
      </c>
      <c r="AA184" s="17">
        <f t="shared" si="109"/>
        <v>0</v>
      </c>
      <c r="AB184" s="17">
        <f t="shared" si="110"/>
        <v>0</v>
      </c>
      <c r="AC184" s="17">
        <f t="shared" si="111"/>
        <v>0.0006337080000000001</v>
      </c>
      <c r="AD184" s="21">
        <v>0.1434701064</v>
      </c>
      <c r="AE184" s="17">
        <f t="shared" si="112"/>
        <v>0.14546214999999998</v>
      </c>
      <c r="AF184" s="17">
        <f t="shared" si="113"/>
        <v>0.00160086</v>
      </c>
      <c r="AG184" s="17">
        <f t="shared" si="114"/>
        <v>0.08946964</v>
      </c>
      <c r="AH184" s="17">
        <f t="shared" si="115"/>
        <v>0.05386356</v>
      </c>
      <c r="AI184" s="17">
        <f t="shared" si="116"/>
        <v>0.00052809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f t="shared" si="125"/>
        <v>0.1433332</v>
      </c>
      <c r="AP184" s="21">
        <v>0</v>
      </c>
      <c r="AQ184" s="21">
        <v>0.08946964</v>
      </c>
      <c r="AR184" s="21">
        <v>0.05386356</v>
      </c>
      <c r="AS184" s="21">
        <v>0</v>
      </c>
      <c r="AT184" s="21">
        <v>0</v>
      </c>
      <c r="AU184" s="21">
        <v>0</v>
      </c>
      <c r="AV184" s="21">
        <v>0</v>
      </c>
      <c r="AW184" s="21">
        <v>0</v>
      </c>
      <c r="AX184" s="21">
        <v>0</v>
      </c>
      <c r="AY184" s="17">
        <v>0.00212895</v>
      </c>
      <c r="AZ184" s="17">
        <v>0.00160086</v>
      </c>
      <c r="BA184" s="17">
        <v>0</v>
      </c>
      <c r="BB184" s="17">
        <v>0</v>
      </c>
      <c r="BC184" s="17">
        <v>0.00052809</v>
      </c>
      <c r="BD184" s="22"/>
      <c r="BE184" s="7"/>
      <c r="BF184" s="22"/>
      <c r="BG184" s="22"/>
    </row>
    <row r="185" spans="1:59" ht="25.5">
      <c r="A185" s="18"/>
      <c r="B185" s="26" t="s">
        <v>311</v>
      </c>
      <c r="C185" s="28" t="s">
        <v>308</v>
      </c>
      <c r="D185" s="17">
        <f t="shared" si="117"/>
        <v>1.2288281544</v>
      </c>
      <c r="E185" s="17">
        <f t="shared" si="87"/>
        <v>1.2803940119999997</v>
      </c>
      <c r="F185" s="17">
        <f t="shared" si="88"/>
        <v>0.04527459599999999</v>
      </c>
      <c r="G185" s="17">
        <f t="shared" si="89"/>
        <v>0.466194564</v>
      </c>
      <c r="H185" s="17">
        <f t="shared" si="90"/>
        <v>0.7689248519999999</v>
      </c>
      <c r="I185" s="17">
        <f t="shared" si="91"/>
        <v>0</v>
      </c>
      <c r="J185" s="17">
        <f t="shared" si="92"/>
        <v>0</v>
      </c>
      <c r="K185" s="17">
        <f t="shared" si="93"/>
        <v>0</v>
      </c>
      <c r="L185" s="17">
        <f t="shared" si="94"/>
        <v>0</v>
      </c>
      <c r="M185" s="17">
        <f t="shared" si="95"/>
        <v>0</v>
      </c>
      <c r="N185" s="17">
        <f t="shared" si="96"/>
        <v>0</v>
      </c>
      <c r="O185" s="17">
        <f t="shared" si="97"/>
        <v>0</v>
      </c>
      <c r="P185" s="17">
        <f t="shared" si="98"/>
        <v>0</v>
      </c>
      <c r="Q185" s="17">
        <f t="shared" si="99"/>
        <v>0</v>
      </c>
      <c r="R185" s="17">
        <f t="shared" si="100"/>
        <v>0</v>
      </c>
      <c r="S185" s="17">
        <f t="shared" si="101"/>
        <v>0</v>
      </c>
      <c r="T185" s="17">
        <f t="shared" si="102"/>
        <v>0</v>
      </c>
      <c r="U185" s="17">
        <f t="shared" si="103"/>
        <v>0</v>
      </c>
      <c r="V185" s="17">
        <f t="shared" si="104"/>
        <v>0</v>
      </c>
      <c r="W185" s="17">
        <f t="shared" si="105"/>
        <v>0</v>
      </c>
      <c r="X185" s="17">
        <f t="shared" si="106"/>
        <v>0</v>
      </c>
      <c r="Y185" s="17">
        <f t="shared" si="107"/>
        <v>1.2803940119999997</v>
      </c>
      <c r="Z185" s="17">
        <f t="shared" si="108"/>
        <v>0.04527459599999999</v>
      </c>
      <c r="AA185" s="17">
        <f t="shared" si="109"/>
        <v>0.466194564</v>
      </c>
      <c r="AB185" s="17">
        <f t="shared" si="110"/>
        <v>0.7689248519999999</v>
      </c>
      <c r="AC185" s="17">
        <f t="shared" si="111"/>
        <v>0</v>
      </c>
      <c r="AD185" s="17">
        <v>1.024023462</v>
      </c>
      <c r="AE185" s="17">
        <f t="shared" si="112"/>
        <v>1.0669950099999999</v>
      </c>
      <c r="AF185" s="17">
        <f t="shared" si="113"/>
        <v>0.03772883</v>
      </c>
      <c r="AG185" s="17">
        <f t="shared" si="114"/>
        <v>0.38849547</v>
      </c>
      <c r="AH185" s="17">
        <f t="shared" si="115"/>
        <v>0.64077071</v>
      </c>
      <c r="AI185" s="17">
        <f t="shared" si="116"/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f t="shared" si="125"/>
        <v>0</v>
      </c>
      <c r="AP185" s="17">
        <v>0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1.0669950099999999</v>
      </c>
      <c r="AZ185" s="17">
        <v>0.03772883</v>
      </c>
      <c r="BA185" s="17">
        <v>0.38849547</v>
      </c>
      <c r="BB185" s="17">
        <v>0.64077071</v>
      </c>
      <c r="BC185" s="17">
        <v>0</v>
      </c>
      <c r="BD185" s="8"/>
      <c r="BE185" s="7"/>
      <c r="BF185" s="8"/>
      <c r="BG185" s="8"/>
    </row>
    <row r="186" spans="1:59" ht="25.5">
      <c r="A186" s="18"/>
      <c r="B186" s="26" t="s">
        <v>312</v>
      </c>
      <c r="C186" s="28" t="s">
        <v>308</v>
      </c>
      <c r="D186" s="17">
        <f t="shared" si="117"/>
        <v>1.0883906510399999</v>
      </c>
      <c r="E186" s="17">
        <f t="shared" si="87"/>
        <v>1.139836944</v>
      </c>
      <c r="F186" s="17">
        <f t="shared" si="88"/>
        <v>0.037139868</v>
      </c>
      <c r="G186" s="17">
        <f t="shared" si="89"/>
        <v>0.488050836</v>
      </c>
      <c r="H186" s="17">
        <f t="shared" si="90"/>
        <v>0.61464624</v>
      </c>
      <c r="I186" s="17">
        <f t="shared" si="91"/>
        <v>0</v>
      </c>
      <c r="J186" s="17">
        <f t="shared" si="92"/>
        <v>0</v>
      </c>
      <c r="K186" s="17">
        <f t="shared" si="93"/>
        <v>0</v>
      </c>
      <c r="L186" s="17">
        <f t="shared" si="94"/>
        <v>0</v>
      </c>
      <c r="M186" s="17">
        <f t="shared" si="95"/>
        <v>0</v>
      </c>
      <c r="N186" s="17">
        <f t="shared" si="96"/>
        <v>0</v>
      </c>
      <c r="O186" s="17">
        <f t="shared" si="97"/>
        <v>0</v>
      </c>
      <c r="P186" s="17">
        <f t="shared" si="98"/>
        <v>0</v>
      </c>
      <c r="Q186" s="17">
        <f t="shared" si="99"/>
        <v>0</v>
      </c>
      <c r="R186" s="17">
        <f t="shared" si="100"/>
        <v>0</v>
      </c>
      <c r="S186" s="17">
        <f t="shared" si="101"/>
        <v>0</v>
      </c>
      <c r="T186" s="17">
        <f t="shared" si="102"/>
        <v>0</v>
      </c>
      <c r="U186" s="17">
        <f t="shared" si="103"/>
        <v>0</v>
      </c>
      <c r="V186" s="17">
        <f t="shared" si="104"/>
        <v>0</v>
      </c>
      <c r="W186" s="17">
        <f t="shared" si="105"/>
        <v>0</v>
      </c>
      <c r="X186" s="17">
        <f t="shared" si="106"/>
        <v>0</v>
      </c>
      <c r="Y186" s="17">
        <f t="shared" si="107"/>
        <v>1.139836944</v>
      </c>
      <c r="Z186" s="17">
        <f t="shared" si="108"/>
        <v>0.037139868</v>
      </c>
      <c r="AA186" s="17">
        <f t="shared" si="109"/>
        <v>0.488050836</v>
      </c>
      <c r="AB186" s="17">
        <f t="shared" si="110"/>
        <v>0.61464624</v>
      </c>
      <c r="AC186" s="17">
        <f t="shared" si="111"/>
        <v>0</v>
      </c>
      <c r="AD186" s="17">
        <v>0.9069922092</v>
      </c>
      <c r="AE186" s="17">
        <f t="shared" si="112"/>
        <v>0.94986412</v>
      </c>
      <c r="AF186" s="17">
        <f t="shared" si="113"/>
        <v>0.03094989</v>
      </c>
      <c r="AG186" s="17">
        <f t="shared" si="114"/>
        <v>0.40670903</v>
      </c>
      <c r="AH186" s="17">
        <f t="shared" si="115"/>
        <v>0.5122052</v>
      </c>
      <c r="AI186" s="17">
        <f t="shared" si="116"/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f t="shared" si="125"/>
        <v>0</v>
      </c>
      <c r="AP186" s="17">
        <v>0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0.94986412</v>
      </c>
      <c r="AZ186" s="17">
        <v>0.03094989</v>
      </c>
      <c r="BA186" s="17">
        <v>0.40670903</v>
      </c>
      <c r="BB186" s="17">
        <v>0.5122052</v>
      </c>
      <c r="BC186" s="17">
        <v>0</v>
      </c>
      <c r="BD186" s="8"/>
      <c r="BE186" s="7"/>
      <c r="BF186" s="8"/>
      <c r="BG186" s="8"/>
    </row>
    <row r="187" spans="1:59" ht="25.5">
      <c r="A187" s="18"/>
      <c r="B187" s="26" t="s">
        <v>313</v>
      </c>
      <c r="C187" s="28" t="s">
        <v>308</v>
      </c>
      <c r="D187" s="17">
        <f t="shared" si="117"/>
        <v>0.63196876512</v>
      </c>
      <c r="E187" s="17">
        <f t="shared" si="87"/>
        <v>0.6582102240000001</v>
      </c>
      <c r="F187" s="17">
        <f t="shared" si="88"/>
        <v>0.024854783999999998</v>
      </c>
      <c r="G187" s="17">
        <f t="shared" si="89"/>
        <v>0.263103312</v>
      </c>
      <c r="H187" s="17">
        <f t="shared" si="90"/>
        <v>0.370252128</v>
      </c>
      <c r="I187" s="17">
        <f t="shared" si="91"/>
        <v>0</v>
      </c>
      <c r="J187" s="17">
        <f t="shared" si="92"/>
        <v>0</v>
      </c>
      <c r="K187" s="17">
        <f t="shared" si="93"/>
        <v>0</v>
      </c>
      <c r="L187" s="17">
        <f t="shared" si="94"/>
        <v>0</v>
      </c>
      <c r="M187" s="17">
        <f t="shared" si="95"/>
        <v>0</v>
      </c>
      <c r="N187" s="17">
        <f t="shared" si="96"/>
        <v>0</v>
      </c>
      <c r="O187" s="17">
        <f t="shared" si="97"/>
        <v>0</v>
      </c>
      <c r="P187" s="17">
        <f t="shared" si="98"/>
        <v>0</v>
      </c>
      <c r="Q187" s="17">
        <f t="shared" si="99"/>
        <v>0</v>
      </c>
      <c r="R187" s="17">
        <f t="shared" si="100"/>
        <v>0</v>
      </c>
      <c r="S187" s="17">
        <f t="shared" si="101"/>
        <v>0</v>
      </c>
      <c r="T187" s="17">
        <f t="shared" si="102"/>
        <v>0.560053632</v>
      </c>
      <c r="U187" s="17">
        <f t="shared" si="103"/>
        <v>0</v>
      </c>
      <c r="V187" s="17">
        <f t="shared" si="104"/>
        <v>0.205575456</v>
      </c>
      <c r="W187" s="17">
        <f t="shared" si="105"/>
        <v>0.35447817600000003</v>
      </c>
      <c r="X187" s="17">
        <f t="shared" si="106"/>
        <v>0</v>
      </c>
      <c r="Y187" s="17">
        <f t="shared" si="107"/>
        <v>0.09815659199999999</v>
      </c>
      <c r="Z187" s="17">
        <f t="shared" si="108"/>
        <v>0.024854783999999998</v>
      </c>
      <c r="AA187" s="17">
        <f t="shared" si="109"/>
        <v>0.057527855999999995</v>
      </c>
      <c r="AB187" s="17">
        <f t="shared" si="110"/>
        <v>0.015773952</v>
      </c>
      <c r="AC187" s="17">
        <f t="shared" si="111"/>
        <v>0</v>
      </c>
      <c r="AD187" s="17">
        <v>0.5266406376</v>
      </c>
      <c r="AE187" s="17">
        <f t="shared" si="112"/>
        <v>0.54850852</v>
      </c>
      <c r="AF187" s="17">
        <f t="shared" si="113"/>
        <v>0.02071232</v>
      </c>
      <c r="AG187" s="17">
        <f t="shared" si="114"/>
        <v>0.21925276</v>
      </c>
      <c r="AH187" s="17">
        <f t="shared" si="115"/>
        <v>0.30854344</v>
      </c>
      <c r="AI187" s="17">
        <f t="shared" si="116"/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f t="shared" si="125"/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0.46671136</v>
      </c>
      <c r="AU187" s="17">
        <v>0</v>
      </c>
      <c r="AV187" s="17">
        <v>0.17131288</v>
      </c>
      <c r="AW187" s="17">
        <v>0.29539848</v>
      </c>
      <c r="AX187" s="17">
        <v>0</v>
      </c>
      <c r="AY187" s="17">
        <v>0.08179716</v>
      </c>
      <c r="AZ187" s="17">
        <v>0.02071232</v>
      </c>
      <c r="BA187" s="17">
        <v>0.04793988</v>
      </c>
      <c r="BB187" s="17">
        <v>0.01314496</v>
      </c>
      <c r="BC187" s="17">
        <v>0</v>
      </c>
      <c r="BD187" s="8"/>
      <c r="BE187" s="7"/>
      <c r="BF187" s="8"/>
      <c r="BG187" s="8"/>
    </row>
    <row r="188" spans="1:59" ht="25.5">
      <c r="A188" s="18"/>
      <c r="B188" s="26" t="s">
        <v>314</v>
      </c>
      <c r="C188" s="28" t="s">
        <v>308</v>
      </c>
      <c r="D188" s="17">
        <f t="shared" si="117"/>
        <v>0.3979062595200001</v>
      </c>
      <c r="E188" s="17">
        <f t="shared" si="87"/>
        <v>0.413336184</v>
      </c>
      <c r="F188" s="17">
        <f t="shared" si="88"/>
        <v>0.014111255999999999</v>
      </c>
      <c r="G188" s="17">
        <f t="shared" si="89"/>
        <v>0.262719576</v>
      </c>
      <c r="H188" s="17">
        <f t="shared" si="90"/>
        <v>0.136505352</v>
      </c>
      <c r="I188" s="17">
        <f t="shared" si="91"/>
        <v>0</v>
      </c>
      <c r="J188" s="17">
        <f t="shared" si="92"/>
        <v>0.399224928</v>
      </c>
      <c r="K188" s="17">
        <f t="shared" si="93"/>
        <v>0</v>
      </c>
      <c r="L188" s="17">
        <f t="shared" si="94"/>
        <v>0.262719576</v>
      </c>
      <c r="M188" s="17">
        <f t="shared" si="95"/>
        <v>0.136505352</v>
      </c>
      <c r="N188" s="17">
        <f t="shared" si="96"/>
        <v>0</v>
      </c>
      <c r="O188" s="17">
        <f t="shared" si="97"/>
        <v>0</v>
      </c>
      <c r="P188" s="17">
        <f t="shared" si="98"/>
        <v>0</v>
      </c>
      <c r="Q188" s="17">
        <f t="shared" si="99"/>
        <v>0</v>
      </c>
      <c r="R188" s="17">
        <f t="shared" si="100"/>
        <v>0</v>
      </c>
      <c r="S188" s="17">
        <f t="shared" si="101"/>
        <v>0</v>
      </c>
      <c r="T188" s="17">
        <f t="shared" si="102"/>
        <v>0.014111255999999999</v>
      </c>
      <c r="U188" s="17">
        <f t="shared" si="103"/>
        <v>0.014111255999999999</v>
      </c>
      <c r="V188" s="17">
        <f t="shared" si="104"/>
        <v>0</v>
      </c>
      <c r="W188" s="17">
        <f t="shared" si="105"/>
        <v>0</v>
      </c>
      <c r="X188" s="17">
        <f t="shared" si="106"/>
        <v>0</v>
      </c>
      <c r="Y188" s="17">
        <f t="shared" si="107"/>
        <v>0</v>
      </c>
      <c r="Z188" s="17">
        <f t="shared" si="108"/>
        <v>0</v>
      </c>
      <c r="AA188" s="17">
        <f t="shared" si="109"/>
        <v>0</v>
      </c>
      <c r="AB188" s="17">
        <f t="shared" si="110"/>
        <v>0</v>
      </c>
      <c r="AC188" s="17">
        <f t="shared" si="111"/>
        <v>0</v>
      </c>
      <c r="AD188" s="17">
        <v>0.33158854960000006</v>
      </c>
      <c r="AE188" s="17">
        <f t="shared" si="112"/>
        <v>0.34444682</v>
      </c>
      <c r="AF188" s="17">
        <f t="shared" si="113"/>
        <v>0.01175938</v>
      </c>
      <c r="AG188" s="17">
        <f t="shared" si="114"/>
        <v>0.21893298</v>
      </c>
      <c r="AH188" s="17">
        <f t="shared" si="115"/>
        <v>0.11375446</v>
      </c>
      <c r="AI188" s="17">
        <f t="shared" si="116"/>
        <v>0</v>
      </c>
      <c r="AJ188" s="17">
        <v>0.33268744</v>
      </c>
      <c r="AK188" s="17">
        <v>0</v>
      </c>
      <c r="AL188" s="17">
        <v>0.21893298</v>
      </c>
      <c r="AM188" s="17">
        <v>0.11375446</v>
      </c>
      <c r="AN188" s="17">
        <v>0</v>
      </c>
      <c r="AO188" s="17">
        <f t="shared" si="125"/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0.01175938</v>
      </c>
      <c r="AU188" s="17">
        <v>0.01175938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8"/>
      <c r="BE188" s="7"/>
      <c r="BF188" s="8"/>
      <c r="BG188" s="8"/>
    </row>
    <row r="189" spans="1:59" ht="25.5">
      <c r="A189" s="18"/>
      <c r="B189" s="26" t="s">
        <v>315</v>
      </c>
      <c r="C189" s="28" t="s">
        <v>308</v>
      </c>
      <c r="D189" s="17">
        <f t="shared" si="117"/>
        <v>0.2633203188</v>
      </c>
      <c r="E189" s="17">
        <f t="shared" si="87"/>
        <v>0.27528086399999996</v>
      </c>
      <c r="F189" s="17">
        <f t="shared" si="88"/>
        <v>0.008751348</v>
      </c>
      <c r="G189" s="17">
        <f t="shared" si="89"/>
        <v>0.16585883999999998</v>
      </c>
      <c r="H189" s="17">
        <f t="shared" si="90"/>
        <v>0.09816278399999999</v>
      </c>
      <c r="I189" s="17">
        <f t="shared" si="91"/>
        <v>0.002507892</v>
      </c>
      <c r="J189" s="17">
        <f t="shared" si="92"/>
        <v>0.26402162399999995</v>
      </c>
      <c r="K189" s="17">
        <f t="shared" si="93"/>
        <v>0</v>
      </c>
      <c r="L189" s="17">
        <f t="shared" si="94"/>
        <v>0.16585883999999998</v>
      </c>
      <c r="M189" s="17">
        <f t="shared" si="95"/>
        <v>0.09816278399999999</v>
      </c>
      <c r="N189" s="17">
        <f t="shared" si="96"/>
        <v>0</v>
      </c>
      <c r="O189" s="17">
        <f t="shared" si="97"/>
        <v>0</v>
      </c>
      <c r="P189" s="17">
        <f t="shared" si="98"/>
        <v>0</v>
      </c>
      <c r="Q189" s="17">
        <f t="shared" si="99"/>
        <v>0</v>
      </c>
      <c r="R189" s="17">
        <f t="shared" si="100"/>
        <v>0</v>
      </c>
      <c r="S189" s="17">
        <f t="shared" si="101"/>
        <v>0</v>
      </c>
      <c r="T189" s="17">
        <f t="shared" si="102"/>
        <v>0.008751348</v>
      </c>
      <c r="U189" s="17">
        <f t="shared" si="103"/>
        <v>0.008751348</v>
      </c>
      <c r="V189" s="17">
        <f t="shared" si="104"/>
        <v>0</v>
      </c>
      <c r="W189" s="17">
        <f t="shared" si="105"/>
        <v>0</v>
      </c>
      <c r="X189" s="17">
        <f t="shared" si="106"/>
        <v>0</v>
      </c>
      <c r="Y189" s="17">
        <f t="shared" si="107"/>
        <v>0.002507892</v>
      </c>
      <c r="Z189" s="17">
        <f t="shared" si="108"/>
        <v>0</v>
      </c>
      <c r="AA189" s="17">
        <f t="shared" si="109"/>
        <v>0</v>
      </c>
      <c r="AB189" s="17">
        <f t="shared" si="110"/>
        <v>0</v>
      </c>
      <c r="AC189" s="17">
        <f t="shared" si="111"/>
        <v>0.002507892</v>
      </c>
      <c r="AD189" s="17">
        <v>0.219433599</v>
      </c>
      <c r="AE189" s="17">
        <f t="shared" si="112"/>
        <v>0.22940071999999997</v>
      </c>
      <c r="AF189" s="17">
        <f t="shared" si="113"/>
        <v>0.00729279</v>
      </c>
      <c r="AG189" s="17">
        <f t="shared" si="114"/>
        <v>0.1382157</v>
      </c>
      <c r="AH189" s="17">
        <f t="shared" si="115"/>
        <v>0.08180232</v>
      </c>
      <c r="AI189" s="17">
        <f t="shared" si="116"/>
        <v>0.00208991</v>
      </c>
      <c r="AJ189" s="17">
        <v>0.22001801999999998</v>
      </c>
      <c r="AK189" s="17">
        <v>0</v>
      </c>
      <c r="AL189" s="17">
        <v>0.1382157</v>
      </c>
      <c r="AM189" s="17">
        <v>0.08180232</v>
      </c>
      <c r="AN189" s="17">
        <v>0</v>
      </c>
      <c r="AO189" s="17">
        <f t="shared" si="125"/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0.00729279</v>
      </c>
      <c r="AU189" s="17">
        <v>0.00729279</v>
      </c>
      <c r="AV189" s="17">
        <v>0</v>
      </c>
      <c r="AW189" s="17">
        <v>0</v>
      </c>
      <c r="AX189" s="17">
        <v>0</v>
      </c>
      <c r="AY189" s="17">
        <v>0.00208991</v>
      </c>
      <c r="AZ189" s="17">
        <v>0</v>
      </c>
      <c r="BA189" s="17">
        <v>0</v>
      </c>
      <c r="BB189" s="17">
        <v>0</v>
      </c>
      <c r="BC189" s="17">
        <v>0.00208991</v>
      </c>
      <c r="BD189" s="8"/>
      <c r="BE189" s="7"/>
      <c r="BF189" s="8"/>
      <c r="BG189" s="8"/>
    </row>
    <row r="190" spans="1:59" ht="25.5">
      <c r="A190" s="18"/>
      <c r="B190" s="26" t="s">
        <v>316</v>
      </c>
      <c r="C190" s="28" t="s">
        <v>308</v>
      </c>
      <c r="D190" s="17">
        <f t="shared" si="117"/>
        <v>0.7899609564</v>
      </c>
      <c r="E190" s="17">
        <f t="shared" si="87"/>
        <v>0.8219016720000001</v>
      </c>
      <c r="F190" s="17">
        <f t="shared" si="88"/>
        <v>0.032088276</v>
      </c>
      <c r="G190" s="17">
        <f t="shared" si="89"/>
        <v>0.34410249600000004</v>
      </c>
      <c r="H190" s="17">
        <f t="shared" si="90"/>
        <v>0.44571089999999997</v>
      </c>
      <c r="I190" s="17">
        <f t="shared" si="91"/>
        <v>0</v>
      </c>
      <c r="J190" s="17">
        <f t="shared" si="92"/>
        <v>0</v>
      </c>
      <c r="K190" s="17">
        <f t="shared" si="93"/>
        <v>0</v>
      </c>
      <c r="L190" s="17">
        <f t="shared" si="94"/>
        <v>0</v>
      </c>
      <c r="M190" s="17">
        <f t="shared" si="95"/>
        <v>0</v>
      </c>
      <c r="N190" s="17">
        <f t="shared" si="96"/>
        <v>0</v>
      </c>
      <c r="O190" s="17">
        <f t="shared" si="97"/>
        <v>0.7898133960000001</v>
      </c>
      <c r="P190" s="17">
        <f t="shared" si="98"/>
        <v>0</v>
      </c>
      <c r="Q190" s="17">
        <f t="shared" si="99"/>
        <v>0.34410249600000004</v>
      </c>
      <c r="R190" s="17">
        <f t="shared" si="100"/>
        <v>0.44571089999999997</v>
      </c>
      <c r="S190" s="17">
        <f t="shared" si="101"/>
        <v>0</v>
      </c>
      <c r="T190" s="17">
        <f t="shared" si="102"/>
        <v>0</v>
      </c>
      <c r="U190" s="17">
        <f t="shared" si="103"/>
        <v>0</v>
      </c>
      <c r="V190" s="17">
        <f t="shared" si="104"/>
        <v>0</v>
      </c>
      <c r="W190" s="17">
        <f t="shared" si="105"/>
        <v>0</v>
      </c>
      <c r="X190" s="17">
        <f t="shared" si="106"/>
        <v>0</v>
      </c>
      <c r="Y190" s="17">
        <f t="shared" si="107"/>
        <v>0.032088276</v>
      </c>
      <c r="Z190" s="17">
        <f t="shared" si="108"/>
        <v>0.032088276</v>
      </c>
      <c r="AA190" s="17">
        <f t="shared" si="109"/>
        <v>0</v>
      </c>
      <c r="AB190" s="17">
        <f t="shared" si="110"/>
        <v>0</v>
      </c>
      <c r="AC190" s="17">
        <f t="shared" si="111"/>
        <v>0</v>
      </c>
      <c r="AD190" s="17">
        <v>0.658300797</v>
      </c>
      <c r="AE190" s="17">
        <f t="shared" si="112"/>
        <v>0.6849180600000001</v>
      </c>
      <c r="AF190" s="17">
        <f t="shared" si="113"/>
        <v>0.02674023</v>
      </c>
      <c r="AG190" s="17">
        <f t="shared" si="114"/>
        <v>0.28675208</v>
      </c>
      <c r="AH190" s="17">
        <f t="shared" si="115"/>
        <v>0.37142575</v>
      </c>
      <c r="AI190" s="17">
        <f t="shared" si="116"/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f t="shared" si="125"/>
        <v>0.6581778300000001</v>
      </c>
      <c r="AP190" s="17">
        <v>0</v>
      </c>
      <c r="AQ190" s="17">
        <v>0.28675208</v>
      </c>
      <c r="AR190" s="17">
        <v>0.37142575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0.02674023</v>
      </c>
      <c r="AZ190" s="17">
        <v>0.02674023</v>
      </c>
      <c r="BA190" s="17">
        <v>0</v>
      </c>
      <c r="BB190" s="17">
        <v>0</v>
      </c>
      <c r="BC190" s="17">
        <v>0</v>
      </c>
      <c r="BD190" s="8"/>
      <c r="BE190" s="7"/>
      <c r="BF190" s="8"/>
      <c r="BG190" s="8"/>
    </row>
    <row r="191" spans="1:59" ht="25.5">
      <c r="A191" s="18"/>
      <c r="B191" s="26" t="s">
        <v>317</v>
      </c>
      <c r="C191" s="28" t="s">
        <v>308</v>
      </c>
      <c r="D191" s="17">
        <f t="shared" si="117"/>
        <v>1.1995703411999996</v>
      </c>
      <c r="E191" s="17">
        <f t="shared" si="87"/>
        <v>1.237657032</v>
      </c>
      <c r="F191" s="17">
        <f t="shared" si="88"/>
        <v>0.0367536</v>
      </c>
      <c r="G191" s="17">
        <f t="shared" si="89"/>
        <v>0.668548752</v>
      </c>
      <c r="H191" s="17">
        <f t="shared" si="90"/>
        <v>0.53235468</v>
      </c>
      <c r="I191" s="17">
        <f t="shared" si="91"/>
        <v>0</v>
      </c>
      <c r="J191" s="17">
        <f t="shared" si="92"/>
        <v>1.2009034319999998</v>
      </c>
      <c r="K191" s="17">
        <f t="shared" si="93"/>
        <v>0</v>
      </c>
      <c r="L191" s="17">
        <f t="shared" si="94"/>
        <v>0.668548752</v>
      </c>
      <c r="M191" s="17">
        <f t="shared" si="95"/>
        <v>0.53235468</v>
      </c>
      <c r="N191" s="17">
        <f t="shared" si="96"/>
        <v>0</v>
      </c>
      <c r="O191" s="17">
        <f t="shared" si="97"/>
        <v>0</v>
      </c>
      <c r="P191" s="17">
        <f t="shared" si="98"/>
        <v>0</v>
      </c>
      <c r="Q191" s="17">
        <f t="shared" si="99"/>
        <v>0</v>
      </c>
      <c r="R191" s="17">
        <f t="shared" si="100"/>
        <v>0</v>
      </c>
      <c r="S191" s="17">
        <f t="shared" si="101"/>
        <v>0</v>
      </c>
      <c r="T191" s="17">
        <f t="shared" si="102"/>
        <v>0.0367536</v>
      </c>
      <c r="U191" s="17">
        <f t="shared" si="103"/>
        <v>0.0367536</v>
      </c>
      <c r="V191" s="17">
        <f t="shared" si="104"/>
        <v>0</v>
      </c>
      <c r="W191" s="17">
        <f t="shared" si="105"/>
        <v>0</v>
      </c>
      <c r="X191" s="17">
        <f t="shared" si="106"/>
        <v>0</v>
      </c>
      <c r="Y191" s="17">
        <f t="shared" si="107"/>
        <v>0</v>
      </c>
      <c r="Z191" s="17">
        <f t="shared" si="108"/>
        <v>0</v>
      </c>
      <c r="AA191" s="17">
        <f t="shared" si="109"/>
        <v>0</v>
      </c>
      <c r="AB191" s="17">
        <f t="shared" si="110"/>
        <v>0</v>
      </c>
      <c r="AC191" s="17">
        <f t="shared" si="111"/>
        <v>0</v>
      </c>
      <c r="AD191" s="17">
        <v>0.9996419509999998</v>
      </c>
      <c r="AE191" s="17">
        <f t="shared" si="112"/>
        <v>1.03138086</v>
      </c>
      <c r="AF191" s="17">
        <f t="shared" si="113"/>
        <v>0.030628</v>
      </c>
      <c r="AG191" s="17">
        <f t="shared" si="114"/>
        <v>0.55712396</v>
      </c>
      <c r="AH191" s="17">
        <f t="shared" si="115"/>
        <v>0.4436289</v>
      </c>
      <c r="AI191" s="17">
        <f t="shared" si="116"/>
        <v>0</v>
      </c>
      <c r="AJ191" s="17">
        <v>1.00075286</v>
      </c>
      <c r="AK191" s="17">
        <v>0</v>
      </c>
      <c r="AL191" s="17">
        <v>0.55712396</v>
      </c>
      <c r="AM191" s="17">
        <v>0.4436289</v>
      </c>
      <c r="AN191" s="17">
        <v>0</v>
      </c>
      <c r="AO191" s="17">
        <f t="shared" si="125"/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0.030628</v>
      </c>
      <c r="AU191" s="17">
        <v>0.030628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8"/>
      <c r="BE191" s="7"/>
      <c r="BF191" s="8"/>
      <c r="BG191" s="8"/>
    </row>
    <row r="192" spans="1:59" ht="38.25">
      <c r="A192" s="18"/>
      <c r="B192" s="26" t="s">
        <v>318</v>
      </c>
      <c r="C192" s="28" t="s">
        <v>308</v>
      </c>
      <c r="D192" s="17">
        <f t="shared" si="117"/>
        <v>0.98306252352</v>
      </c>
      <c r="E192" s="17">
        <f t="shared" si="87"/>
        <v>1.02343518</v>
      </c>
      <c r="F192" s="17">
        <f t="shared" si="88"/>
        <v>0.037614192</v>
      </c>
      <c r="G192" s="17">
        <f t="shared" si="89"/>
        <v>0.448614864</v>
      </c>
      <c r="H192" s="17">
        <f t="shared" si="90"/>
        <v>0.534104976</v>
      </c>
      <c r="I192" s="17">
        <f t="shared" si="91"/>
        <v>0.0031011479999999998</v>
      </c>
      <c r="J192" s="17">
        <f t="shared" si="92"/>
        <v>0.98271984</v>
      </c>
      <c r="K192" s="17">
        <f t="shared" si="93"/>
        <v>0</v>
      </c>
      <c r="L192" s="17">
        <f t="shared" si="94"/>
        <v>0.448614864</v>
      </c>
      <c r="M192" s="17">
        <f t="shared" si="95"/>
        <v>0.534104976</v>
      </c>
      <c r="N192" s="17">
        <f t="shared" si="96"/>
        <v>0</v>
      </c>
      <c r="O192" s="17">
        <f t="shared" si="97"/>
        <v>0</v>
      </c>
      <c r="P192" s="17">
        <f t="shared" si="98"/>
        <v>0</v>
      </c>
      <c r="Q192" s="17">
        <f t="shared" si="99"/>
        <v>0</v>
      </c>
      <c r="R192" s="17">
        <f t="shared" si="100"/>
        <v>0</v>
      </c>
      <c r="S192" s="17">
        <f t="shared" si="101"/>
        <v>0</v>
      </c>
      <c r="T192" s="17">
        <f t="shared" si="102"/>
        <v>0.037614192</v>
      </c>
      <c r="U192" s="17">
        <f t="shared" si="103"/>
        <v>0.037614192</v>
      </c>
      <c r="V192" s="17">
        <f t="shared" si="104"/>
        <v>0</v>
      </c>
      <c r="W192" s="17">
        <f t="shared" si="105"/>
        <v>0</v>
      </c>
      <c r="X192" s="17">
        <f t="shared" si="106"/>
        <v>0</v>
      </c>
      <c r="Y192" s="17">
        <f t="shared" si="107"/>
        <v>0.0031011479999999998</v>
      </c>
      <c r="Z192" s="17">
        <f t="shared" si="108"/>
        <v>0</v>
      </c>
      <c r="AA192" s="17">
        <f t="shared" si="109"/>
        <v>0</v>
      </c>
      <c r="AB192" s="17">
        <f t="shared" si="110"/>
        <v>0</v>
      </c>
      <c r="AC192" s="17">
        <f t="shared" si="111"/>
        <v>0.0031011479999999998</v>
      </c>
      <c r="AD192" s="17">
        <v>0.8192187696000001</v>
      </c>
      <c r="AE192" s="17">
        <f t="shared" si="112"/>
        <v>0.85286265</v>
      </c>
      <c r="AF192" s="17">
        <f t="shared" si="113"/>
        <v>0.03134516</v>
      </c>
      <c r="AG192" s="17">
        <f t="shared" si="114"/>
        <v>0.37384572</v>
      </c>
      <c r="AH192" s="17">
        <f t="shared" si="115"/>
        <v>0.44508748</v>
      </c>
      <c r="AI192" s="17">
        <f t="shared" si="116"/>
        <v>0.00258429</v>
      </c>
      <c r="AJ192" s="17">
        <v>0.8189332</v>
      </c>
      <c r="AK192" s="17">
        <v>0</v>
      </c>
      <c r="AL192" s="17">
        <v>0.37384572</v>
      </c>
      <c r="AM192" s="17">
        <v>0.44508748</v>
      </c>
      <c r="AN192" s="17">
        <v>0</v>
      </c>
      <c r="AO192" s="17">
        <f t="shared" si="125"/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0.03134516</v>
      </c>
      <c r="AU192" s="17">
        <v>0.03134516</v>
      </c>
      <c r="AV192" s="17">
        <v>0</v>
      </c>
      <c r="AW192" s="17">
        <v>0</v>
      </c>
      <c r="AX192" s="17">
        <v>0</v>
      </c>
      <c r="AY192" s="17">
        <v>0.00258429</v>
      </c>
      <c r="AZ192" s="17">
        <v>0</v>
      </c>
      <c r="BA192" s="17">
        <v>0</v>
      </c>
      <c r="BB192" s="17">
        <v>0</v>
      </c>
      <c r="BC192" s="17">
        <v>0.00258429</v>
      </c>
      <c r="BD192" s="8"/>
      <c r="BE192" s="7"/>
      <c r="BF192" s="8"/>
      <c r="BG192" s="8"/>
    </row>
    <row r="193" spans="1:59" ht="25.5">
      <c r="A193" s="18"/>
      <c r="B193" s="26" t="s">
        <v>319</v>
      </c>
      <c r="C193" s="28" t="s">
        <v>308</v>
      </c>
      <c r="D193" s="17">
        <f t="shared" si="117"/>
        <v>1.2288281544</v>
      </c>
      <c r="E193" s="17">
        <f t="shared" si="87"/>
        <v>1.25859882</v>
      </c>
      <c r="F193" s="17">
        <f t="shared" si="88"/>
        <v>0.01553424</v>
      </c>
      <c r="G193" s="17">
        <f t="shared" si="89"/>
        <v>0.49790778</v>
      </c>
      <c r="H193" s="17">
        <f t="shared" si="90"/>
        <v>0.730999356</v>
      </c>
      <c r="I193" s="17">
        <f t="shared" si="91"/>
        <v>0.014157444</v>
      </c>
      <c r="J193" s="17">
        <f t="shared" si="92"/>
        <v>0</v>
      </c>
      <c r="K193" s="17">
        <f t="shared" si="93"/>
        <v>0</v>
      </c>
      <c r="L193" s="17">
        <f t="shared" si="94"/>
        <v>0</v>
      </c>
      <c r="M193" s="17">
        <f t="shared" si="95"/>
        <v>0</v>
      </c>
      <c r="N193" s="17">
        <f t="shared" si="96"/>
        <v>0</v>
      </c>
      <c r="O193" s="17">
        <f t="shared" si="97"/>
        <v>1.2289071360000001</v>
      </c>
      <c r="P193" s="17">
        <f t="shared" si="98"/>
        <v>0</v>
      </c>
      <c r="Q193" s="17">
        <f t="shared" si="99"/>
        <v>0.49790778</v>
      </c>
      <c r="R193" s="17">
        <f t="shared" si="100"/>
        <v>0.730999356</v>
      </c>
      <c r="S193" s="17">
        <f t="shared" si="101"/>
        <v>0</v>
      </c>
      <c r="T193" s="17">
        <f t="shared" si="102"/>
        <v>0</v>
      </c>
      <c r="U193" s="17">
        <f t="shared" si="103"/>
        <v>0</v>
      </c>
      <c r="V193" s="17">
        <f t="shared" si="104"/>
        <v>0</v>
      </c>
      <c r="W193" s="17">
        <f t="shared" si="105"/>
        <v>0</v>
      </c>
      <c r="X193" s="17">
        <f t="shared" si="106"/>
        <v>0</v>
      </c>
      <c r="Y193" s="17">
        <f t="shared" si="107"/>
        <v>0.029691683999999996</v>
      </c>
      <c r="Z193" s="17">
        <f t="shared" si="108"/>
        <v>0.01553424</v>
      </c>
      <c r="AA193" s="17">
        <f t="shared" si="109"/>
        <v>0</v>
      </c>
      <c r="AB193" s="17">
        <f t="shared" si="110"/>
        <v>0</v>
      </c>
      <c r="AC193" s="17">
        <f t="shared" si="111"/>
        <v>0.014157444</v>
      </c>
      <c r="AD193" s="17">
        <v>1.024023462</v>
      </c>
      <c r="AE193" s="17">
        <f t="shared" si="112"/>
        <v>1.04883235</v>
      </c>
      <c r="AF193" s="17">
        <f t="shared" si="113"/>
        <v>0.0129452</v>
      </c>
      <c r="AG193" s="17">
        <f t="shared" si="114"/>
        <v>0.41492315</v>
      </c>
      <c r="AH193" s="17">
        <f t="shared" si="115"/>
        <v>0.60916613</v>
      </c>
      <c r="AI193" s="17">
        <f t="shared" si="116"/>
        <v>0.01179787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f t="shared" si="125"/>
        <v>1.02408928</v>
      </c>
      <c r="AP193" s="17">
        <v>0</v>
      </c>
      <c r="AQ193" s="17">
        <v>0.41492315</v>
      </c>
      <c r="AR193" s="17">
        <v>0.60916613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0.02474307</v>
      </c>
      <c r="AZ193" s="17">
        <v>0.0129452</v>
      </c>
      <c r="BA193" s="17">
        <v>0</v>
      </c>
      <c r="BB193" s="17">
        <v>0</v>
      </c>
      <c r="BC193" s="17">
        <v>0.01179787</v>
      </c>
      <c r="BD193" s="8"/>
      <c r="BE193" s="7"/>
      <c r="BF193" s="8"/>
      <c r="BG193" s="8"/>
    </row>
    <row r="194" spans="1:59" ht="13.5">
      <c r="A194" s="18"/>
      <c r="B194" s="25" t="s">
        <v>195</v>
      </c>
      <c r="C194" s="28"/>
      <c r="D194" s="17">
        <f t="shared" si="117"/>
        <v>0</v>
      </c>
      <c r="E194" s="17">
        <f t="shared" si="87"/>
        <v>0</v>
      </c>
      <c r="F194" s="17">
        <f t="shared" si="88"/>
        <v>0</v>
      </c>
      <c r="G194" s="17">
        <f t="shared" si="89"/>
        <v>0</v>
      </c>
      <c r="H194" s="17">
        <f t="shared" si="90"/>
        <v>0</v>
      </c>
      <c r="I194" s="17">
        <f t="shared" si="91"/>
        <v>0</v>
      </c>
      <c r="J194" s="17">
        <f t="shared" si="92"/>
        <v>0</v>
      </c>
      <c r="K194" s="17">
        <f t="shared" si="93"/>
        <v>0</v>
      </c>
      <c r="L194" s="17">
        <f t="shared" si="94"/>
        <v>0</v>
      </c>
      <c r="M194" s="17">
        <f t="shared" si="95"/>
        <v>0</v>
      </c>
      <c r="N194" s="17">
        <f t="shared" si="96"/>
        <v>0</v>
      </c>
      <c r="O194" s="17">
        <f t="shared" si="97"/>
        <v>0</v>
      </c>
      <c r="P194" s="17">
        <f t="shared" si="98"/>
        <v>0</v>
      </c>
      <c r="Q194" s="17">
        <f t="shared" si="99"/>
        <v>0</v>
      </c>
      <c r="R194" s="17">
        <f t="shared" si="100"/>
        <v>0</v>
      </c>
      <c r="S194" s="17">
        <f t="shared" si="101"/>
        <v>0</v>
      </c>
      <c r="T194" s="17">
        <f t="shared" si="102"/>
        <v>0</v>
      </c>
      <c r="U194" s="17">
        <f t="shared" si="103"/>
        <v>0</v>
      </c>
      <c r="V194" s="17">
        <f t="shared" si="104"/>
        <v>0</v>
      </c>
      <c r="W194" s="17">
        <f t="shared" si="105"/>
        <v>0</v>
      </c>
      <c r="X194" s="17">
        <f t="shared" si="106"/>
        <v>0</v>
      </c>
      <c r="Y194" s="17">
        <f t="shared" si="107"/>
        <v>0</v>
      </c>
      <c r="Z194" s="17">
        <f t="shared" si="108"/>
        <v>0</v>
      </c>
      <c r="AA194" s="17">
        <f t="shared" si="109"/>
        <v>0</v>
      </c>
      <c r="AB194" s="17">
        <f t="shared" si="110"/>
        <v>0</v>
      </c>
      <c r="AC194" s="17">
        <f t="shared" si="111"/>
        <v>0</v>
      </c>
      <c r="AD194" s="17">
        <v>0</v>
      </c>
      <c r="AE194" s="17">
        <f t="shared" si="112"/>
        <v>0</v>
      </c>
      <c r="AF194" s="17">
        <f t="shared" si="113"/>
        <v>0</v>
      </c>
      <c r="AG194" s="17">
        <f t="shared" si="114"/>
        <v>0</v>
      </c>
      <c r="AH194" s="17">
        <f t="shared" si="115"/>
        <v>0</v>
      </c>
      <c r="AI194" s="17">
        <f t="shared" si="116"/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f t="shared" si="125"/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8"/>
      <c r="BE194" s="7"/>
      <c r="BF194" s="8"/>
      <c r="BG194" s="8"/>
    </row>
    <row r="195" spans="1:59" ht="38.25">
      <c r="A195" s="18"/>
      <c r="B195" s="30" t="s">
        <v>320</v>
      </c>
      <c r="C195" s="28" t="s">
        <v>308</v>
      </c>
      <c r="D195" s="17">
        <f t="shared" si="117"/>
        <v>1.0803503016</v>
      </c>
      <c r="E195" s="17">
        <f t="shared" si="87"/>
        <v>1.1214408</v>
      </c>
      <c r="F195" s="17">
        <f t="shared" si="88"/>
        <v>0.007451496</v>
      </c>
      <c r="G195" s="17">
        <f t="shared" si="89"/>
        <v>0.50953296</v>
      </c>
      <c r="H195" s="17">
        <f t="shared" si="90"/>
        <v>0.6044563439999999</v>
      </c>
      <c r="I195" s="17">
        <f t="shared" si="91"/>
        <v>0</v>
      </c>
      <c r="J195" s="17">
        <f t="shared" si="92"/>
        <v>0.007451496</v>
      </c>
      <c r="K195" s="17">
        <f t="shared" si="93"/>
        <v>0.007451496</v>
      </c>
      <c r="L195" s="17">
        <f t="shared" si="94"/>
        <v>0</v>
      </c>
      <c r="M195" s="17">
        <f t="shared" si="95"/>
        <v>0</v>
      </c>
      <c r="N195" s="17">
        <f t="shared" si="96"/>
        <v>0</v>
      </c>
      <c r="O195" s="17">
        <f t="shared" si="97"/>
        <v>1.113989304</v>
      </c>
      <c r="P195" s="17">
        <f t="shared" si="98"/>
        <v>0</v>
      </c>
      <c r="Q195" s="17">
        <f t="shared" si="99"/>
        <v>0.50953296</v>
      </c>
      <c r="R195" s="17">
        <f t="shared" si="100"/>
        <v>0.6044563439999999</v>
      </c>
      <c r="S195" s="17">
        <f t="shared" si="101"/>
        <v>0</v>
      </c>
      <c r="T195" s="17">
        <f t="shared" si="102"/>
        <v>0</v>
      </c>
      <c r="U195" s="17">
        <f t="shared" si="103"/>
        <v>0</v>
      </c>
      <c r="V195" s="17">
        <f t="shared" si="104"/>
        <v>0</v>
      </c>
      <c r="W195" s="17">
        <f t="shared" si="105"/>
        <v>0</v>
      </c>
      <c r="X195" s="17">
        <f t="shared" si="106"/>
        <v>0</v>
      </c>
      <c r="Y195" s="17">
        <f t="shared" si="107"/>
        <v>0</v>
      </c>
      <c r="Z195" s="17">
        <f t="shared" si="108"/>
        <v>0</v>
      </c>
      <c r="AA195" s="17">
        <f t="shared" si="109"/>
        <v>0</v>
      </c>
      <c r="AB195" s="17">
        <f t="shared" si="110"/>
        <v>0</v>
      </c>
      <c r="AC195" s="17">
        <f t="shared" si="111"/>
        <v>0</v>
      </c>
      <c r="AD195" s="17">
        <v>0.900291918</v>
      </c>
      <c r="AE195" s="17">
        <f t="shared" si="112"/>
        <v>0.9345340000000001</v>
      </c>
      <c r="AF195" s="17">
        <f t="shared" si="113"/>
        <v>0.00620958</v>
      </c>
      <c r="AG195" s="17">
        <f t="shared" si="114"/>
        <v>0.4246108</v>
      </c>
      <c r="AH195" s="17">
        <f t="shared" si="115"/>
        <v>0.50371362</v>
      </c>
      <c r="AI195" s="17">
        <f t="shared" si="116"/>
        <v>0</v>
      </c>
      <c r="AJ195" s="17">
        <v>0.00620958</v>
      </c>
      <c r="AK195" s="17">
        <v>0.00620958</v>
      </c>
      <c r="AL195" s="17">
        <v>0</v>
      </c>
      <c r="AM195" s="17">
        <v>0</v>
      </c>
      <c r="AN195" s="17">
        <v>0</v>
      </c>
      <c r="AO195" s="17">
        <f t="shared" si="125"/>
        <v>0.92832442</v>
      </c>
      <c r="AP195" s="17">
        <v>0</v>
      </c>
      <c r="AQ195" s="17">
        <f>0.35095175+0.07365905</f>
        <v>0.4246108</v>
      </c>
      <c r="AR195" s="17">
        <f>0.28080634+0.22290728</f>
        <v>0.50371362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8"/>
      <c r="BE195" s="7"/>
      <c r="BF195" s="8"/>
      <c r="BG195" s="8"/>
    </row>
    <row r="196" spans="1:59" ht="25.5">
      <c r="A196" s="18"/>
      <c r="B196" s="26" t="s">
        <v>321</v>
      </c>
      <c r="C196" s="28" t="s">
        <v>308</v>
      </c>
      <c r="D196" s="17">
        <f t="shared" si="117"/>
        <v>1.2204172806000002</v>
      </c>
      <c r="E196" s="17">
        <f t="shared" si="87"/>
        <v>1.2361820039999996</v>
      </c>
      <c r="F196" s="17">
        <f t="shared" si="88"/>
        <v>0.015376092000000001</v>
      </c>
      <c r="G196" s="17">
        <f t="shared" si="89"/>
        <v>0.601673928</v>
      </c>
      <c r="H196" s="17">
        <f t="shared" si="90"/>
        <v>0.6191319839999999</v>
      </c>
      <c r="I196" s="17">
        <f t="shared" si="91"/>
        <v>0</v>
      </c>
      <c r="J196" s="17">
        <f t="shared" si="92"/>
        <v>0.015376092000000001</v>
      </c>
      <c r="K196" s="17">
        <f t="shared" si="93"/>
        <v>0.015376092000000001</v>
      </c>
      <c r="L196" s="17">
        <f t="shared" si="94"/>
        <v>0</v>
      </c>
      <c r="M196" s="17">
        <f t="shared" si="95"/>
        <v>0</v>
      </c>
      <c r="N196" s="17">
        <f t="shared" si="96"/>
        <v>0</v>
      </c>
      <c r="O196" s="17">
        <f t="shared" si="97"/>
        <v>1.2208059119999997</v>
      </c>
      <c r="P196" s="17">
        <f t="shared" si="98"/>
        <v>0</v>
      </c>
      <c r="Q196" s="17">
        <f t="shared" si="99"/>
        <v>0.601673928</v>
      </c>
      <c r="R196" s="17">
        <f t="shared" si="100"/>
        <v>0.6191319839999999</v>
      </c>
      <c r="S196" s="17">
        <f t="shared" si="101"/>
        <v>0</v>
      </c>
      <c r="T196" s="17">
        <f t="shared" si="102"/>
        <v>0</v>
      </c>
      <c r="U196" s="17">
        <f t="shared" si="103"/>
        <v>0</v>
      </c>
      <c r="V196" s="17">
        <f t="shared" si="104"/>
        <v>0</v>
      </c>
      <c r="W196" s="17">
        <f t="shared" si="105"/>
        <v>0</v>
      </c>
      <c r="X196" s="17">
        <f t="shared" si="106"/>
        <v>0</v>
      </c>
      <c r="Y196" s="17">
        <f t="shared" si="107"/>
        <v>0</v>
      </c>
      <c r="Z196" s="17">
        <f t="shared" si="108"/>
        <v>0</v>
      </c>
      <c r="AA196" s="17">
        <f t="shared" si="109"/>
        <v>0</v>
      </c>
      <c r="AB196" s="17">
        <f t="shared" si="110"/>
        <v>0</v>
      </c>
      <c r="AC196" s="17">
        <f t="shared" si="111"/>
        <v>0</v>
      </c>
      <c r="AD196" s="17">
        <v>1.0170144005000001</v>
      </c>
      <c r="AE196" s="17">
        <f t="shared" si="112"/>
        <v>1.0301516699999997</v>
      </c>
      <c r="AF196" s="17">
        <f t="shared" si="113"/>
        <v>0.01281341</v>
      </c>
      <c r="AG196" s="17">
        <f t="shared" si="114"/>
        <v>0.50139494</v>
      </c>
      <c r="AH196" s="17">
        <f t="shared" si="115"/>
        <v>0.51594332</v>
      </c>
      <c r="AI196" s="17">
        <f t="shared" si="116"/>
        <v>0</v>
      </c>
      <c r="AJ196" s="17">
        <v>0.01281341</v>
      </c>
      <c r="AK196" s="17">
        <v>0.01281341</v>
      </c>
      <c r="AL196" s="17">
        <v>0</v>
      </c>
      <c r="AM196" s="17">
        <v>0</v>
      </c>
      <c r="AN196" s="17">
        <v>0</v>
      </c>
      <c r="AO196" s="17">
        <f t="shared" si="125"/>
        <v>1.0173382599999998</v>
      </c>
      <c r="AP196" s="17">
        <v>0</v>
      </c>
      <c r="AQ196" s="17">
        <f>0.50139494</f>
        <v>0.50139494</v>
      </c>
      <c r="AR196" s="17">
        <f>0.51594332</f>
        <v>0.51594332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8"/>
      <c r="BE196" s="7"/>
      <c r="BF196" s="8"/>
      <c r="BG196" s="8"/>
    </row>
    <row r="197" spans="1:59" ht="25.5">
      <c r="A197" s="18"/>
      <c r="B197" s="26" t="s">
        <v>322</v>
      </c>
      <c r="C197" s="28" t="s">
        <v>308</v>
      </c>
      <c r="D197" s="17">
        <f t="shared" si="117"/>
        <v>0.717892518</v>
      </c>
      <c r="E197" s="17">
        <f t="shared" si="87"/>
        <v>0.40968412800000004</v>
      </c>
      <c r="F197" s="17">
        <f t="shared" si="88"/>
        <v>0.0038795039999999998</v>
      </c>
      <c r="G197" s="17">
        <f t="shared" si="89"/>
        <v>0.225662616</v>
      </c>
      <c r="H197" s="17">
        <f t="shared" si="90"/>
        <v>0.177584712</v>
      </c>
      <c r="I197" s="17">
        <f t="shared" si="91"/>
        <v>0.002557296</v>
      </c>
      <c r="J197" s="17">
        <f t="shared" si="92"/>
        <v>0.40712683200000005</v>
      </c>
      <c r="K197" s="17">
        <f t="shared" si="93"/>
        <v>0.0038795039999999998</v>
      </c>
      <c r="L197" s="17">
        <f t="shared" si="94"/>
        <v>0.225662616</v>
      </c>
      <c r="M197" s="17">
        <f t="shared" si="95"/>
        <v>0.177584712</v>
      </c>
      <c r="N197" s="17">
        <f t="shared" si="96"/>
        <v>0</v>
      </c>
      <c r="O197" s="17">
        <f t="shared" si="97"/>
        <v>0</v>
      </c>
      <c r="P197" s="17">
        <f t="shared" si="98"/>
        <v>0</v>
      </c>
      <c r="Q197" s="17">
        <f t="shared" si="99"/>
        <v>0</v>
      </c>
      <c r="R197" s="17">
        <f t="shared" si="100"/>
        <v>0</v>
      </c>
      <c r="S197" s="17">
        <f t="shared" si="101"/>
        <v>0</v>
      </c>
      <c r="T197" s="17">
        <f t="shared" si="102"/>
        <v>0</v>
      </c>
      <c r="U197" s="17">
        <f t="shared" si="103"/>
        <v>0</v>
      </c>
      <c r="V197" s="17">
        <f t="shared" si="104"/>
        <v>0</v>
      </c>
      <c r="W197" s="17">
        <f t="shared" si="105"/>
        <v>0</v>
      </c>
      <c r="X197" s="17">
        <f t="shared" si="106"/>
        <v>0</v>
      </c>
      <c r="Y197" s="17">
        <f t="shared" si="107"/>
        <v>0.002557296</v>
      </c>
      <c r="Z197" s="17">
        <f t="shared" si="108"/>
        <v>0</v>
      </c>
      <c r="AA197" s="17">
        <f t="shared" si="109"/>
        <v>0</v>
      </c>
      <c r="AB197" s="17">
        <f t="shared" si="110"/>
        <v>0</v>
      </c>
      <c r="AC197" s="17">
        <f t="shared" si="111"/>
        <v>0.002557296</v>
      </c>
      <c r="AD197" s="17">
        <v>0.598243765</v>
      </c>
      <c r="AE197" s="17">
        <f t="shared" si="112"/>
        <v>0.34140344000000006</v>
      </c>
      <c r="AF197" s="17">
        <f t="shared" si="113"/>
        <v>0.00323292</v>
      </c>
      <c r="AG197" s="17">
        <f t="shared" si="114"/>
        <v>0.18805218</v>
      </c>
      <c r="AH197" s="17">
        <f t="shared" si="115"/>
        <v>0.14798726</v>
      </c>
      <c r="AI197" s="17">
        <f t="shared" si="116"/>
        <v>0.00213108</v>
      </c>
      <c r="AJ197" s="17">
        <v>0.33927236000000005</v>
      </c>
      <c r="AK197" s="17">
        <v>0.00323292</v>
      </c>
      <c r="AL197" s="17">
        <v>0.18805218</v>
      </c>
      <c r="AM197" s="17">
        <v>0.14798726</v>
      </c>
      <c r="AN197" s="17">
        <v>0</v>
      </c>
      <c r="AO197" s="17">
        <f t="shared" si="125"/>
        <v>0</v>
      </c>
      <c r="AP197" s="17">
        <v>0</v>
      </c>
      <c r="AQ197" s="17">
        <v>0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0.00213108</v>
      </c>
      <c r="AZ197" s="17">
        <v>0</v>
      </c>
      <c r="BA197" s="17">
        <v>0</v>
      </c>
      <c r="BB197" s="17">
        <v>0</v>
      </c>
      <c r="BC197" s="17">
        <v>0.00213108</v>
      </c>
      <c r="BD197" s="8"/>
      <c r="BE197" s="7"/>
      <c r="BF197" s="8"/>
      <c r="BG197" s="8"/>
    </row>
    <row r="198" spans="1:59" ht="13.5">
      <c r="A198" s="18"/>
      <c r="B198" s="25" t="s">
        <v>137</v>
      </c>
      <c r="C198" s="28"/>
      <c r="D198" s="17">
        <f t="shared" si="117"/>
        <v>0</v>
      </c>
      <c r="E198" s="17">
        <f t="shared" si="87"/>
        <v>0</v>
      </c>
      <c r="F198" s="17">
        <f t="shared" si="88"/>
        <v>0</v>
      </c>
      <c r="G198" s="17">
        <f t="shared" si="89"/>
        <v>0</v>
      </c>
      <c r="H198" s="17">
        <f t="shared" si="90"/>
        <v>0</v>
      </c>
      <c r="I198" s="17">
        <f t="shared" si="91"/>
        <v>0</v>
      </c>
      <c r="J198" s="17">
        <f t="shared" si="92"/>
        <v>0</v>
      </c>
      <c r="K198" s="17">
        <f t="shared" si="93"/>
        <v>0</v>
      </c>
      <c r="L198" s="17">
        <f t="shared" si="94"/>
        <v>0</v>
      </c>
      <c r="M198" s="17">
        <f t="shared" si="95"/>
        <v>0</v>
      </c>
      <c r="N198" s="17">
        <f t="shared" si="96"/>
        <v>0</v>
      </c>
      <c r="O198" s="17">
        <f t="shared" si="97"/>
        <v>0</v>
      </c>
      <c r="P198" s="17">
        <f t="shared" si="98"/>
        <v>0</v>
      </c>
      <c r="Q198" s="17">
        <f t="shared" si="99"/>
        <v>0</v>
      </c>
      <c r="R198" s="17">
        <f t="shared" si="100"/>
        <v>0</v>
      </c>
      <c r="S198" s="17">
        <f t="shared" si="101"/>
        <v>0</v>
      </c>
      <c r="T198" s="17">
        <f t="shared" si="102"/>
        <v>0</v>
      </c>
      <c r="U198" s="17">
        <f t="shared" si="103"/>
        <v>0</v>
      </c>
      <c r="V198" s="17">
        <f t="shared" si="104"/>
        <v>0</v>
      </c>
      <c r="W198" s="17">
        <f t="shared" si="105"/>
        <v>0</v>
      </c>
      <c r="X198" s="17">
        <f t="shared" si="106"/>
        <v>0</v>
      </c>
      <c r="Y198" s="17">
        <f t="shared" si="107"/>
        <v>0</v>
      </c>
      <c r="Z198" s="17">
        <f t="shared" si="108"/>
        <v>0</v>
      </c>
      <c r="AA198" s="17">
        <f t="shared" si="109"/>
        <v>0</v>
      </c>
      <c r="AB198" s="17">
        <f t="shared" si="110"/>
        <v>0</v>
      </c>
      <c r="AC198" s="17">
        <f t="shared" si="111"/>
        <v>0</v>
      </c>
      <c r="AD198" s="17">
        <v>0</v>
      </c>
      <c r="AE198" s="17">
        <f t="shared" si="112"/>
        <v>0</v>
      </c>
      <c r="AF198" s="17">
        <f t="shared" si="113"/>
        <v>0</v>
      </c>
      <c r="AG198" s="17">
        <f t="shared" si="114"/>
        <v>0</v>
      </c>
      <c r="AH198" s="17">
        <f t="shared" si="115"/>
        <v>0</v>
      </c>
      <c r="AI198" s="17">
        <f t="shared" si="116"/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f t="shared" si="125"/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8"/>
      <c r="BE198" s="7"/>
      <c r="BF198" s="8"/>
      <c r="BG198" s="8"/>
    </row>
    <row r="199" spans="1:59" ht="38.25">
      <c r="A199" s="18"/>
      <c r="B199" s="31" t="s">
        <v>323</v>
      </c>
      <c r="C199" s="28" t="s">
        <v>308</v>
      </c>
      <c r="D199" s="17">
        <f t="shared" si="117"/>
        <v>7.286676144</v>
      </c>
      <c r="E199" s="17">
        <f t="shared" si="87"/>
        <v>3.8227568279999997</v>
      </c>
      <c r="F199" s="17">
        <f t="shared" si="88"/>
        <v>0.076425336</v>
      </c>
      <c r="G199" s="17">
        <f t="shared" si="89"/>
        <v>1.06539936</v>
      </c>
      <c r="H199" s="17">
        <f t="shared" si="90"/>
        <v>2.680932132</v>
      </c>
      <c r="I199" s="17">
        <f t="shared" si="91"/>
        <v>0</v>
      </c>
      <c r="J199" s="17">
        <f t="shared" si="92"/>
        <v>0.06528213599999999</v>
      </c>
      <c r="K199" s="17">
        <f t="shared" si="93"/>
        <v>0.06528213599999999</v>
      </c>
      <c r="L199" s="17">
        <f t="shared" si="94"/>
        <v>0</v>
      </c>
      <c r="M199" s="17">
        <f t="shared" si="95"/>
        <v>0</v>
      </c>
      <c r="N199" s="17">
        <f t="shared" si="96"/>
        <v>0</v>
      </c>
      <c r="O199" s="17">
        <f t="shared" si="97"/>
        <v>0.0111432</v>
      </c>
      <c r="P199" s="17">
        <f t="shared" si="98"/>
        <v>0.0111432</v>
      </c>
      <c r="Q199" s="17">
        <f t="shared" si="99"/>
        <v>0</v>
      </c>
      <c r="R199" s="17">
        <f t="shared" si="100"/>
        <v>0</v>
      </c>
      <c r="S199" s="17">
        <f t="shared" si="101"/>
        <v>0</v>
      </c>
      <c r="T199" s="17">
        <f t="shared" si="102"/>
        <v>0.19325338799999997</v>
      </c>
      <c r="U199" s="17">
        <f t="shared" si="103"/>
        <v>0</v>
      </c>
      <c r="V199" s="17">
        <f t="shared" si="104"/>
        <v>0.10227297599999999</v>
      </c>
      <c r="W199" s="17">
        <f t="shared" si="105"/>
        <v>0.090980412</v>
      </c>
      <c r="X199" s="17">
        <f t="shared" si="106"/>
        <v>0</v>
      </c>
      <c r="Y199" s="17">
        <f t="shared" si="107"/>
        <v>3.553078104</v>
      </c>
      <c r="Z199" s="17">
        <f t="shared" si="108"/>
        <v>0</v>
      </c>
      <c r="AA199" s="17">
        <f t="shared" si="109"/>
        <v>0.9631263840000001</v>
      </c>
      <c r="AB199" s="17">
        <f t="shared" si="110"/>
        <v>2.5899517199999997</v>
      </c>
      <c r="AC199" s="17">
        <f t="shared" si="111"/>
        <v>0</v>
      </c>
      <c r="AD199" s="17">
        <v>6.07223012</v>
      </c>
      <c r="AE199" s="17">
        <f t="shared" si="112"/>
        <v>3.18563069</v>
      </c>
      <c r="AF199" s="17">
        <f t="shared" si="113"/>
        <v>0.06368778</v>
      </c>
      <c r="AG199" s="17">
        <f t="shared" si="114"/>
        <v>0.8878328000000001</v>
      </c>
      <c r="AH199" s="17">
        <f t="shared" si="115"/>
        <v>2.23411011</v>
      </c>
      <c r="AI199" s="17">
        <f t="shared" si="116"/>
        <v>0</v>
      </c>
      <c r="AJ199" s="17">
        <v>0.05440178</v>
      </c>
      <c r="AK199" s="17">
        <v>0.05440178</v>
      </c>
      <c r="AL199" s="17">
        <v>0</v>
      </c>
      <c r="AM199" s="17">
        <v>0</v>
      </c>
      <c r="AN199" s="17">
        <v>0</v>
      </c>
      <c r="AO199" s="17">
        <f t="shared" si="125"/>
        <v>0.009286</v>
      </c>
      <c r="AP199" s="17">
        <v>0.009286</v>
      </c>
      <c r="AQ199" s="17">
        <v>0</v>
      </c>
      <c r="AR199" s="17">
        <v>0</v>
      </c>
      <c r="AS199" s="17">
        <v>0</v>
      </c>
      <c r="AT199" s="17">
        <v>0.16104448999999998</v>
      </c>
      <c r="AU199" s="17">
        <v>0</v>
      </c>
      <c r="AV199" s="17">
        <v>0.08522748</v>
      </c>
      <c r="AW199" s="17">
        <v>0.07581701</v>
      </c>
      <c r="AX199" s="17">
        <v>0</v>
      </c>
      <c r="AY199" s="17">
        <v>2.96089842</v>
      </c>
      <c r="AZ199" s="17">
        <v>0</v>
      </c>
      <c r="BA199" s="17">
        <v>0.8026053200000001</v>
      </c>
      <c r="BB199" s="17">
        <v>2.1582931</v>
      </c>
      <c r="BC199" s="17">
        <v>0</v>
      </c>
      <c r="BD199" s="8"/>
      <c r="BE199" s="7"/>
      <c r="BF199" s="8"/>
      <c r="BG199" s="8"/>
    </row>
    <row r="200" spans="1:59" ht="25.5">
      <c r="A200" s="18"/>
      <c r="B200" s="26" t="s">
        <v>324</v>
      </c>
      <c r="C200" s="28" t="s">
        <v>308</v>
      </c>
      <c r="D200" s="17">
        <f t="shared" si="117"/>
        <v>1.5793635396000003</v>
      </c>
      <c r="E200" s="17">
        <f t="shared" si="87"/>
        <v>1.274280768</v>
      </c>
      <c r="F200" s="17">
        <f t="shared" si="88"/>
        <v>0.008279436</v>
      </c>
      <c r="G200" s="17">
        <f t="shared" si="89"/>
        <v>0.649039908</v>
      </c>
      <c r="H200" s="17">
        <f t="shared" si="90"/>
        <v>0.610832976</v>
      </c>
      <c r="I200" s="17">
        <f t="shared" si="91"/>
        <v>0.006128448</v>
      </c>
      <c r="J200" s="17">
        <f t="shared" si="92"/>
        <v>0.17968979999999998</v>
      </c>
      <c r="K200" s="17">
        <f t="shared" si="93"/>
        <v>0.008279436</v>
      </c>
      <c r="L200" s="17">
        <f t="shared" si="94"/>
        <v>0.053414136</v>
      </c>
      <c r="M200" s="17">
        <f t="shared" si="95"/>
        <v>0.117996228</v>
      </c>
      <c r="N200" s="17">
        <f t="shared" si="96"/>
        <v>0</v>
      </c>
      <c r="O200" s="17">
        <f t="shared" si="97"/>
        <v>1.08846252</v>
      </c>
      <c r="P200" s="17">
        <f t="shared" si="98"/>
        <v>0</v>
      </c>
      <c r="Q200" s="17">
        <f t="shared" si="99"/>
        <v>0.595625772</v>
      </c>
      <c r="R200" s="17">
        <f t="shared" si="100"/>
        <v>0.492836748</v>
      </c>
      <c r="S200" s="17">
        <f t="shared" si="101"/>
        <v>0</v>
      </c>
      <c r="T200" s="17">
        <f t="shared" si="102"/>
        <v>0</v>
      </c>
      <c r="U200" s="17">
        <f t="shared" si="103"/>
        <v>0</v>
      </c>
      <c r="V200" s="17">
        <f t="shared" si="104"/>
        <v>0</v>
      </c>
      <c r="W200" s="17">
        <f t="shared" si="105"/>
        <v>0</v>
      </c>
      <c r="X200" s="17">
        <f t="shared" si="106"/>
        <v>0</v>
      </c>
      <c r="Y200" s="17">
        <f t="shared" si="107"/>
        <v>0.006128448</v>
      </c>
      <c r="Z200" s="17">
        <f t="shared" si="108"/>
        <v>0</v>
      </c>
      <c r="AA200" s="17">
        <f t="shared" si="109"/>
        <v>0</v>
      </c>
      <c r="AB200" s="17">
        <f t="shared" si="110"/>
        <v>0</v>
      </c>
      <c r="AC200" s="17">
        <f t="shared" si="111"/>
        <v>0.006128448</v>
      </c>
      <c r="AD200" s="17">
        <v>1.3161362830000003</v>
      </c>
      <c r="AE200" s="17">
        <f t="shared" si="112"/>
        <v>1.06190064</v>
      </c>
      <c r="AF200" s="17">
        <f t="shared" si="113"/>
        <v>0.00689953</v>
      </c>
      <c r="AG200" s="17">
        <f t="shared" si="114"/>
        <v>0.54086659</v>
      </c>
      <c r="AH200" s="17">
        <f t="shared" si="115"/>
        <v>0.50902748</v>
      </c>
      <c r="AI200" s="17">
        <f t="shared" si="116"/>
        <v>0.00510704</v>
      </c>
      <c r="AJ200" s="17">
        <v>0.1497415</v>
      </c>
      <c r="AK200" s="17">
        <v>0.00689953</v>
      </c>
      <c r="AL200" s="17">
        <v>0.04451178</v>
      </c>
      <c r="AM200" s="17">
        <v>0.09833019</v>
      </c>
      <c r="AN200" s="17">
        <v>0</v>
      </c>
      <c r="AO200" s="17">
        <f t="shared" si="125"/>
        <v>0.9070521</v>
      </c>
      <c r="AP200" s="17">
        <v>0</v>
      </c>
      <c r="AQ200" s="17">
        <f>0.19166899+0.1760523+0.12863352</f>
        <v>0.49635481</v>
      </c>
      <c r="AR200" s="17">
        <f>0.19743818+0.12484868+0.08841043</f>
        <v>0.41069729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0</v>
      </c>
      <c r="AY200" s="17">
        <v>0.00510704</v>
      </c>
      <c r="AZ200" s="17">
        <v>0</v>
      </c>
      <c r="BA200" s="17">
        <v>0</v>
      </c>
      <c r="BB200" s="17">
        <v>0</v>
      </c>
      <c r="BC200" s="17">
        <v>0.00510704</v>
      </c>
      <c r="BD200" s="8"/>
      <c r="BE200" s="7"/>
      <c r="BF200" s="8"/>
      <c r="BG200" s="8"/>
    </row>
    <row r="201" spans="1:59" s="23" customFormat="1" ht="13.5">
      <c r="A201" s="18"/>
      <c r="B201" s="25" t="s">
        <v>192</v>
      </c>
      <c r="C201" s="28"/>
      <c r="D201" s="17">
        <f t="shared" si="117"/>
        <v>0</v>
      </c>
      <c r="E201" s="17">
        <f t="shared" si="87"/>
        <v>0</v>
      </c>
      <c r="F201" s="17">
        <f t="shared" si="88"/>
        <v>0</v>
      </c>
      <c r="G201" s="17">
        <f t="shared" si="89"/>
        <v>0</v>
      </c>
      <c r="H201" s="17">
        <f t="shared" si="90"/>
        <v>0</v>
      </c>
      <c r="I201" s="17">
        <f t="shared" si="91"/>
        <v>0</v>
      </c>
      <c r="J201" s="17">
        <f t="shared" si="92"/>
        <v>0</v>
      </c>
      <c r="K201" s="17">
        <f t="shared" si="93"/>
        <v>0</v>
      </c>
      <c r="L201" s="17">
        <f t="shared" si="94"/>
        <v>0</v>
      </c>
      <c r="M201" s="17">
        <f t="shared" si="95"/>
        <v>0</v>
      </c>
      <c r="N201" s="17">
        <f t="shared" si="96"/>
        <v>0</v>
      </c>
      <c r="O201" s="17">
        <f t="shared" si="97"/>
        <v>0</v>
      </c>
      <c r="P201" s="17">
        <f t="shared" si="98"/>
        <v>0</v>
      </c>
      <c r="Q201" s="17">
        <f t="shared" si="99"/>
        <v>0</v>
      </c>
      <c r="R201" s="17">
        <f t="shared" si="100"/>
        <v>0</v>
      </c>
      <c r="S201" s="17">
        <f t="shared" si="101"/>
        <v>0</v>
      </c>
      <c r="T201" s="17">
        <f t="shared" si="102"/>
        <v>0</v>
      </c>
      <c r="U201" s="17">
        <f t="shared" si="103"/>
        <v>0</v>
      </c>
      <c r="V201" s="17">
        <f t="shared" si="104"/>
        <v>0</v>
      </c>
      <c r="W201" s="17">
        <f t="shared" si="105"/>
        <v>0</v>
      </c>
      <c r="X201" s="17">
        <f t="shared" si="106"/>
        <v>0</v>
      </c>
      <c r="Y201" s="17">
        <f t="shared" si="107"/>
        <v>0</v>
      </c>
      <c r="Z201" s="17">
        <f t="shared" si="108"/>
        <v>0</v>
      </c>
      <c r="AA201" s="17">
        <f t="shared" si="109"/>
        <v>0</v>
      </c>
      <c r="AB201" s="17">
        <f t="shared" si="110"/>
        <v>0</v>
      </c>
      <c r="AC201" s="17">
        <f t="shared" si="111"/>
        <v>0</v>
      </c>
      <c r="AD201" s="21">
        <v>0</v>
      </c>
      <c r="AE201" s="17">
        <f t="shared" si="112"/>
        <v>0</v>
      </c>
      <c r="AF201" s="17">
        <f t="shared" si="113"/>
        <v>0</v>
      </c>
      <c r="AG201" s="17">
        <f t="shared" si="114"/>
        <v>0</v>
      </c>
      <c r="AH201" s="17">
        <f t="shared" si="115"/>
        <v>0</v>
      </c>
      <c r="AI201" s="17">
        <f t="shared" si="116"/>
        <v>0</v>
      </c>
      <c r="AJ201" s="17">
        <v>0</v>
      </c>
      <c r="AK201" s="21">
        <v>0</v>
      </c>
      <c r="AL201" s="21">
        <v>0</v>
      </c>
      <c r="AM201" s="21">
        <v>0</v>
      </c>
      <c r="AN201" s="21">
        <v>0</v>
      </c>
      <c r="AO201" s="17">
        <f t="shared" si="125"/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1">
        <v>0</v>
      </c>
      <c r="AV201" s="21">
        <v>0</v>
      </c>
      <c r="AW201" s="21">
        <v>0</v>
      </c>
      <c r="AX201" s="21">
        <v>0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22"/>
      <c r="BE201" s="7"/>
      <c r="BF201" s="22"/>
      <c r="BG201" s="22"/>
    </row>
    <row r="202" spans="1:59" s="23" customFormat="1" ht="25.5">
      <c r="A202" s="18"/>
      <c r="B202" s="26" t="s">
        <v>325</v>
      </c>
      <c r="C202" s="28" t="s">
        <v>308</v>
      </c>
      <c r="D202" s="17">
        <f t="shared" si="117"/>
        <v>1.5793635396000003</v>
      </c>
      <c r="E202" s="17">
        <f t="shared" si="87"/>
        <v>1.32972594</v>
      </c>
      <c r="F202" s="17">
        <f t="shared" si="88"/>
        <v>0.011827764000000001</v>
      </c>
      <c r="G202" s="17">
        <f t="shared" si="89"/>
        <v>0.6506874239999999</v>
      </c>
      <c r="H202" s="17">
        <f t="shared" si="90"/>
        <v>0.65962206</v>
      </c>
      <c r="I202" s="17">
        <f t="shared" si="91"/>
        <v>0.007588692</v>
      </c>
      <c r="J202" s="17">
        <f t="shared" si="92"/>
        <v>1.322137248</v>
      </c>
      <c r="K202" s="17">
        <f t="shared" si="93"/>
        <v>0.011827764000000001</v>
      </c>
      <c r="L202" s="17">
        <f t="shared" si="94"/>
        <v>0.6506874239999999</v>
      </c>
      <c r="M202" s="17">
        <f t="shared" si="95"/>
        <v>0.65962206</v>
      </c>
      <c r="N202" s="17">
        <f t="shared" si="96"/>
        <v>0</v>
      </c>
      <c r="O202" s="17">
        <f t="shared" si="97"/>
        <v>0</v>
      </c>
      <c r="P202" s="17">
        <f t="shared" si="98"/>
        <v>0</v>
      </c>
      <c r="Q202" s="17">
        <f t="shared" si="99"/>
        <v>0</v>
      </c>
      <c r="R202" s="17">
        <f t="shared" si="100"/>
        <v>0</v>
      </c>
      <c r="S202" s="17">
        <f t="shared" si="101"/>
        <v>0</v>
      </c>
      <c r="T202" s="17">
        <f t="shared" si="102"/>
        <v>0</v>
      </c>
      <c r="U202" s="17">
        <f t="shared" si="103"/>
        <v>0</v>
      </c>
      <c r="V202" s="17">
        <f t="shared" si="104"/>
        <v>0</v>
      </c>
      <c r="W202" s="17">
        <f t="shared" si="105"/>
        <v>0</v>
      </c>
      <c r="X202" s="17">
        <f t="shared" si="106"/>
        <v>0</v>
      </c>
      <c r="Y202" s="17">
        <f t="shared" si="107"/>
        <v>0.007588692</v>
      </c>
      <c r="Z202" s="17">
        <f t="shared" si="108"/>
        <v>0</v>
      </c>
      <c r="AA202" s="17">
        <f t="shared" si="109"/>
        <v>0</v>
      </c>
      <c r="AB202" s="17">
        <f t="shared" si="110"/>
        <v>0</v>
      </c>
      <c r="AC202" s="17">
        <f t="shared" si="111"/>
        <v>0.007588692</v>
      </c>
      <c r="AD202" s="21">
        <v>1.3161362830000003</v>
      </c>
      <c r="AE202" s="17">
        <f t="shared" si="112"/>
        <v>1.1081049500000002</v>
      </c>
      <c r="AF202" s="17">
        <f t="shared" si="113"/>
        <v>0.00985647</v>
      </c>
      <c r="AG202" s="17">
        <f t="shared" si="114"/>
        <v>0.54223952</v>
      </c>
      <c r="AH202" s="17">
        <f t="shared" si="115"/>
        <v>0.54968505</v>
      </c>
      <c r="AI202" s="17">
        <f t="shared" si="116"/>
        <v>0.00632391</v>
      </c>
      <c r="AJ202" s="17">
        <v>1.10178104</v>
      </c>
      <c r="AK202" s="21">
        <v>0.00985647</v>
      </c>
      <c r="AL202" s="21">
        <v>0.54223952</v>
      </c>
      <c r="AM202" s="21">
        <v>0.54968505</v>
      </c>
      <c r="AN202" s="21">
        <v>0</v>
      </c>
      <c r="AO202" s="17">
        <f t="shared" si="125"/>
        <v>0</v>
      </c>
      <c r="AP202" s="21">
        <v>0</v>
      </c>
      <c r="AQ202" s="21">
        <v>0</v>
      </c>
      <c r="AR202" s="21">
        <v>0</v>
      </c>
      <c r="AS202" s="21">
        <v>0</v>
      </c>
      <c r="AT202" s="21">
        <v>0</v>
      </c>
      <c r="AU202" s="21">
        <v>0</v>
      </c>
      <c r="AV202" s="21">
        <v>0</v>
      </c>
      <c r="AW202" s="21">
        <v>0</v>
      </c>
      <c r="AX202" s="21">
        <v>0</v>
      </c>
      <c r="AY202" s="17">
        <v>0.00632391</v>
      </c>
      <c r="AZ202" s="17">
        <v>0</v>
      </c>
      <c r="BA202" s="17">
        <v>0</v>
      </c>
      <c r="BB202" s="17">
        <v>0</v>
      </c>
      <c r="BC202" s="17">
        <v>0.00632391</v>
      </c>
      <c r="BD202" s="22"/>
      <c r="BE202" s="7"/>
      <c r="BF202" s="22"/>
      <c r="BG202" s="22"/>
    </row>
    <row r="203" spans="1:59" s="23" customFormat="1" ht="38.25">
      <c r="A203" s="18"/>
      <c r="B203" s="26" t="s">
        <v>326</v>
      </c>
      <c r="C203" s="28" t="s">
        <v>308</v>
      </c>
      <c r="D203" s="17">
        <f t="shared" si="117"/>
        <v>1.9383097986000002</v>
      </c>
      <c r="E203" s="17">
        <f t="shared" si="87"/>
        <v>1.9454984639999997</v>
      </c>
      <c r="F203" s="17">
        <f t="shared" si="88"/>
        <v>0.018333035999999997</v>
      </c>
      <c r="G203" s="17">
        <f t="shared" si="89"/>
        <v>0.9497282639999999</v>
      </c>
      <c r="H203" s="17">
        <f t="shared" si="90"/>
        <v>0.9657250079999999</v>
      </c>
      <c r="I203" s="17">
        <f t="shared" si="91"/>
        <v>0.011712156</v>
      </c>
      <c r="J203" s="17">
        <f t="shared" si="92"/>
        <v>0.6298306319999999</v>
      </c>
      <c r="K203" s="17">
        <f t="shared" si="93"/>
        <v>0.018333035999999997</v>
      </c>
      <c r="L203" s="17">
        <f t="shared" si="94"/>
        <v>0.283389432</v>
      </c>
      <c r="M203" s="17">
        <f t="shared" si="95"/>
        <v>0.328108164</v>
      </c>
      <c r="N203" s="17">
        <f t="shared" si="96"/>
        <v>0</v>
      </c>
      <c r="O203" s="17">
        <f t="shared" si="97"/>
        <v>1.3039556759999997</v>
      </c>
      <c r="P203" s="17">
        <f t="shared" si="98"/>
        <v>0</v>
      </c>
      <c r="Q203" s="17">
        <f t="shared" si="99"/>
        <v>0.666338832</v>
      </c>
      <c r="R203" s="17">
        <f t="shared" si="100"/>
        <v>0.637616844</v>
      </c>
      <c r="S203" s="17">
        <f t="shared" si="101"/>
        <v>0</v>
      </c>
      <c r="T203" s="17">
        <f t="shared" si="102"/>
        <v>0</v>
      </c>
      <c r="U203" s="17">
        <f t="shared" si="103"/>
        <v>0</v>
      </c>
      <c r="V203" s="17">
        <f t="shared" si="104"/>
        <v>0</v>
      </c>
      <c r="W203" s="17">
        <f t="shared" si="105"/>
        <v>0</v>
      </c>
      <c r="X203" s="17">
        <f t="shared" si="106"/>
        <v>0</v>
      </c>
      <c r="Y203" s="17">
        <f t="shared" si="107"/>
        <v>0.011712156</v>
      </c>
      <c r="Z203" s="17">
        <f t="shared" si="108"/>
        <v>0</v>
      </c>
      <c r="AA203" s="17">
        <f t="shared" si="109"/>
        <v>0</v>
      </c>
      <c r="AB203" s="17">
        <f t="shared" si="110"/>
        <v>0</v>
      </c>
      <c r="AC203" s="17">
        <f t="shared" si="111"/>
        <v>0.011712156</v>
      </c>
      <c r="AD203" s="21">
        <v>1.6152581655000002</v>
      </c>
      <c r="AE203" s="17">
        <f t="shared" si="112"/>
        <v>1.6212487199999999</v>
      </c>
      <c r="AF203" s="17">
        <f t="shared" si="113"/>
        <v>0.01527753</v>
      </c>
      <c r="AG203" s="17">
        <f t="shared" si="114"/>
        <v>0.7914402199999999</v>
      </c>
      <c r="AH203" s="17">
        <f t="shared" si="115"/>
        <v>0.80477084</v>
      </c>
      <c r="AI203" s="17">
        <f t="shared" si="116"/>
        <v>0.00976013</v>
      </c>
      <c r="AJ203" s="17">
        <v>0.5248588599999999</v>
      </c>
      <c r="AK203" s="21">
        <v>0.01527753</v>
      </c>
      <c r="AL203" s="21">
        <v>0.23615786</v>
      </c>
      <c r="AM203" s="21">
        <v>0.27342347</v>
      </c>
      <c r="AN203" s="21">
        <v>0</v>
      </c>
      <c r="AO203" s="17">
        <f t="shared" si="125"/>
        <v>1.0866297299999998</v>
      </c>
      <c r="AP203" s="21">
        <v>0</v>
      </c>
      <c r="AQ203" s="21">
        <f>0.32652122+0.22876114</f>
        <v>0.55528236</v>
      </c>
      <c r="AR203" s="21">
        <f>0.39441698+0.13693039</f>
        <v>0.53134737</v>
      </c>
      <c r="AS203" s="21">
        <v>0</v>
      </c>
      <c r="AT203" s="21">
        <v>0</v>
      </c>
      <c r="AU203" s="21">
        <v>0</v>
      </c>
      <c r="AV203" s="21">
        <v>0</v>
      </c>
      <c r="AW203" s="21">
        <v>0</v>
      </c>
      <c r="AX203" s="21">
        <v>0</v>
      </c>
      <c r="AY203" s="17">
        <v>0.00976013</v>
      </c>
      <c r="AZ203" s="17">
        <v>0</v>
      </c>
      <c r="BA203" s="17">
        <v>0</v>
      </c>
      <c r="BB203" s="17">
        <v>0</v>
      </c>
      <c r="BC203" s="17">
        <v>0.00976013</v>
      </c>
      <c r="BD203" s="22"/>
      <c r="BE203" s="7"/>
      <c r="BF203" s="22"/>
      <c r="BG203" s="22"/>
    </row>
    <row r="204" spans="1:59" ht="38.25">
      <c r="A204" s="18"/>
      <c r="B204" s="26" t="s">
        <v>327</v>
      </c>
      <c r="C204" s="28" t="s">
        <v>308</v>
      </c>
      <c r="D204" s="17">
        <f t="shared" si="117"/>
        <v>1.0050495252</v>
      </c>
      <c r="E204" s="17">
        <f t="shared" si="87"/>
        <v>0.7802566679999999</v>
      </c>
      <c r="F204" s="17">
        <f t="shared" si="88"/>
        <v>0.006505272</v>
      </c>
      <c r="G204" s="17">
        <f t="shared" si="89"/>
        <v>0.4272117</v>
      </c>
      <c r="H204" s="17">
        <f t="shared" si="90"/>
        <v>0.34270374</v>
      </c>
      <c r="I204" s="17">
        <f t="shared" si="91"/>
        <v>0.0038359559999999997</v>
      </c>
      <c r="J204" s="17">
        <f t="shared" si="92"/>
        <v>0.7764207119999998</v>
      </c>
      <c r="K204" s="17">
        <f t="shared" si="93"/>
        <v>0.006505272</v>
      </c>
      <c r="L204" s="17">
        <f t="shared" si="94"/>
        <v>0.4272117</v>
      </c>
      <c r="M204" s="17">
        <f t="shared" si="95"/>
        <v>0.34270374</v>
      </c>
      <c r="N204" s="17">
        <f t="shared" si="96"/>
        <v>0</v>
      </c>
      <c r="O204" s="17">
        <f t="shared" si="97"/>
        <v>0</v>
      </c>
      <c r="P204" s="17">
        <f t="shared" si="98"/>
        <v>0</v>
      </c>
      <c r="Q204" s="17">
        <f t="shared" si="99"/>
        <v>0</v>
      </c>
      <c r="R204" s="17">
        <f t="shared" si="100"/>
        <v>0</v>
      </c>
      <c r="S204" s="17">
        <f t="shared" si="101"/>
        <v>0</v>
      </c>
      <c r="T204" s="17">
        <f t="shared" si="102"/>
        <v>0</v>
      </c>
      <c r="U204" s="17">
        <f t="shared" si="103"/>
        <v>0</v>
      </c>
      <c r="V204" s="17">
        <f t="shared" si="104"/>
        <v>0</v>
      </c>
      <c r="W204" s="17">
        <f t="shared" si="105"/>
        <v>0</v>
      </c>
      <c r="X204" s="17">
        <f t="shared" si="106"/>
        <v>0</v>
      </c>
      <c r="Y204" s="17">
        <f t="shared" si="107"/>
        <v>0.0038359559999999997</v>
      </c>
      <c r="Z204" s="17">
        <f t="shared" si="108"/>
        <v>0</v>
      </c>
      <c r="AA204" s="17">
        <f t="shared" si="109"/>
        <v>0</v>
      </c>
      <c r="AB204" s="17">
        <f t="shared" si="110"/>
        <v>0</v>
      </c>
      <c r="AC204" s="17">
        <f t="shared" si="111"/>
        <v>0.0038359559999999997</v>
      </c>
      <c r="AD204" s="17">
        <v>0.837541271</v>
      </c>
      <c r="AE204" s="17">
        <f t="shared" si="112"/>
        <v>0.65021389</v>
      </c>
      <c r="AF204" s="17">
        <f t="shared" si="113"/>
        <v>0.00542106</v>
      </c>
      <c r="AG204" s="17">
        <f t="shared" si="114"/>
        <v>0.35600975</v>
      </c>
      <c r="AH204" s="17">
        <f t="shared" si="115"/>
        <v>0.28558645</v>
      </c>
      <c r="AI204" s="17">
        <f t="shared" si="116"/>
        <v>0.00319663</v>
      </c>
      <c r="AJ204" s="17">
        <v>0.6470172599999999</v>
      </c>
      <c r="AK204" s="17">
        <v>0.00542106</v>
      </c>
      <c r="AL204" s="17">
        <v>0.35600975</v>
      </c>
      <c r="AM204" s="17">
        <v>0.28558645</v>
      </c>
      <c r="AN204" s="17">
        <v>0</v>
      </c>
      <c r="AO204" s="17">
        <f t="shared" si="125"/>
        <v>0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0.00319663</v>
      </c>
      <c r="AZ204" s="17">
        <v>0</v>
      </c>
      <c r="BA204" s="17">
        <v>0</v>
      </c>
      <c r="BB204" s="17">
        <v>0</v>
      </c>
      <c r="BC204" s="17">
        <v>0.00319663</v>
      </c>
      <c r="BD204" s="8"/>
      <c r="BE204" s="7"/>
      <c r="BF204" s="8"/>
      <c r="BG204" s="8"/>
    </row>
    <row r="205" spans="1:59" ht="38.25">
      <c r="A205" s="18"/>
      <c r="B205" s="26" t="s">
        <v>328</v>
      </c>
      <c r="C205" s="28" t="s">
        <v>308</v>
      </c>
      <c r="D205" s="17">
        <f t="shared" si="117"/>
        <v>1.19170157988</v>
      </c>
      <c r="E205" s="17">
        <f t="shared" si="87"/>
        <v>0.883325976</v>
      </c>
      <c r="F205" s="17">
        <f t="shared" si="88"/>
        <v>0.009698772</v>
      </c>
      <c r="G205" s="17">
        <f t="shared" si="89"/>
        <v>0.513372528</v>
      </c>
      <c r="H205" s="17">
        <f t="shared" si="90"/>
        <v>0.354557484</v>
      </c>
      <c r="I205" s="17">
        <f t="shared" si="91"/>
        <v>0.005697191999999999</v>
      </c>
      <c r="J205" s="17">
        <f t="shared" si="92"/>
        <v>0</v>
      </c>
      <c r="K205" s="17">
        <f t="shared" si="93"/>
        <v>0</v>
      </c>
      <c r="L205" s="17">
        <f t="shared" si="94"/>
        <v>0</v>
      </c>
      <c r="M205" s="17">
        <f t="shared" si="95"/>
        <v>0</v>
      </c>
      <c r="N205" s="17">
        <f t="shared" si="96"/>
        <v>0</v>
      </c>
      <c r="O205" s="17">
        <f t="shared" si="97"/>
        <v>0.877628784</v>
      </c>
      <c r="P205" s="17">
        <f t="shared" si="98"/>
        <v>0.009698772</v>
      </c>
      <c r="Q205" s="17">
        <f t="shared" si="99"/>
        <v>0.513372528</v>
      </c>
      <c r="R205" s="17">
        <f t="shared" si="100"/>
        <v>0.354557484</v>
      </c>
      <c r="S205" s="17">
        <f t="shared" si="101"/>
        <v>0</v>
      </c>
      <c r="T205" s="17">
        <f t="shared" si="102"/>
        <v>0</v>
      </c>
      <c r="U205" s="17">
        <f t="shared" si="103"/>
        <v>0</v>
      </c>
      <c r="V205" s="17">
        <f t="shared" si="104"/>
        <v>0</v>
      </c>
      <c r="W205" s="17">
        <f t="shared" si="105"/>
        <v>0</v>
      </c>
      <c r="X205" s="17">
        <f t="shared" si="106"/>
        <v>0</v>
      </c>
      <c r="Y205" s="17">
        <f t="shared" si="107"/>
        <v>0.005697191999999999</v>
      </c>
      <c r="Z205" s="17">
        <f t="shared" si="108"/>
        <v>0</v>
      </c>
      <c r="AA205" s="17">
        <f t="shared" si="109"/>
        <v>0</v>
      </c>
      <c r="AB205" s="17">
        <f t="shared" si="110"/>
        <v>0</v>
      </c>
      <c r="AC205" s="17">
        <f t="shared" si="111"/>
        <v>0.005697191999999999</v>
      </c>
      <c r="AD205" s="17">
        <v>0.9930846499</v>
      </c>
      <c r="AE205" s="17">
        <f t="shared" si="112"/>
        <v>0.73610498</v>
      </c>
      <c r="AF205" s="17">
        <f t="shared" si="113"/>
        <v>0.00808231</v>
      </c>
      <c r="AG205" s="17">
        <f t="shared" si="114"/>
        <v>0.42781044</v>
      </c>
      <c r="AH205" s="17">
        <f t="shared" si="115"/>
        <v>0.29546457</v>
      </c>
      <c r="AI205" s="17">
        <f t="shared" si="116"/>
        <v>0.00474766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7">
        <f t="shared" si="125"/>
        <v>0.73135732</v>
      </c>
      <c r="AP205" s="17">
        <v>0.00808231</v>
      </c>
      <c r="AQ205" s="17">
        <f>0.42781044</f>
        <v>0.42781044</v>
      </c>
      <c r="AR205" s="17">
        <f>0.29546457</f>
        <v>0.29546457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7">
        <v>0</v>
      </c>
      <c r="AY205" s="17">
        <v>0.00474766</v>
      </c>
      <c r="AZ205" s="17">
        <v>0</v>
      </c>
      <c r="BA205" s="17">
        <v>0</v>
      </c>
      <c r="BB205" s="17">
        <v>0</v>
      </c>
      <c r="BC205" s="17">
        <v>0.00474766</v>
      </c>
      <c r="BD205" s="8"/>
      <c r="BE205" s="7"/>
      <c r="BF205" s="8"/>
      <c r="BG205" s="8"/>
    </row>
    <row r="206" spans="1:59" ht="51">
      <c r="A206" s="18"/>
      <c r="B206" s="26" t="s">
        <v>329</v>
      </c>
      <c r="C206" s="28" t="s">
        <v>308</v>
      </c>
      <c r="D206" s="17">
        <f t="shared" si="117"/>
        <v>1.6895333796</v>
      </c>
      <c r="E206" s="17">
        <f t="shared" si="87"/>
        <v>1.7068089359999998</v>
      </c>
      <c r="F206" s="17">
        <f t="shared" si="88"/>
        <v>0.008989104</v>
      </c>
      <c r="G206" s="17">
        <f t="shared" si="89"/>
        <v>0.8577467879999999</v>
      </c>
      <c r="H206" s="17">
        <f t="shared" si="90"/>
        <v>0.8333922719999999</v>
      </c>
      <c r="I206" s="17">
        <f t="shared" si="91"/>
        <v>0.006680772</v>
      </c>
      <c r="J206" s="17">
        <f t="shared" si="92"/>
        <v>0.008989104</v>
      </c>
      <c r="K206" s="17">
        <f t="shared" si="93"/>
        <v>0.008989104</v>
      </c>
      <c r="L206" s="17">
        <f t="shared" si="94"/>
        <v>0</v>
      </c>
      <c r="M206" s="17">
        <f t="shared" si="95"/>
        <v>0</v>
      </c>
      <c r="N206" s="17">
        <f t="shared" si="96"/>
        <v>0</v>
      </c>
      <c r="O206" s="17">
        <f t="shared" si="97"/>
        <v>1.6911390599999998</v>
      </c>
      <c r="P206" s="17">
        <f t="shared" si="98"/>
        <v>0</v>
      </c>
      <c r="Q206" s="17">
        <f t="shared" si="99"/>
        <v>0.8577467879999999</v>
      </c>
      <c r="R206" s="17">
        <f t="shared" si="100"/>
        <v>0.8333922719999999</v>
      </c>
      <c r="S206" s="17">
        <f t="shared" si="101"/>
        <v>0</v>
      </c>
      <c r="T206" s="17">
        <f t="shared" si="102"/>
        <v>0</v>
      </c>
      <c r="U206" s="17">
        <f t="shared" si="103"/>
        <v>0</v>
      </c>
      <c r="V206" s="17">
        <f t="shared" si="104"/>
        <v>0</v>
      </c>
      <c r="W206" s="17">
        <f t="shared" si="105"/>
        <v>0</v>
      </c>
      <c r="X206" s="17">
        <f t="shared" si="106"/>
        <v>0</v>
      </c>
      <c r="Y206" s="17">
        <f t="shared" si="107"/>
        <v>0.006680772</v>
      </c>
      <c r="Z206" s="17">
        <f t="shared" si="108"/>
        <v>0</v>
      </c>
      <c r="AA206" s="17">
        <f t="shared" si="109"/>
        <v>0</v>
      </c>
      <c r="AB206" s="17">
        <f t="shared" si="110"/>
        <v>0</v>
      </c>
      <c r="AC206" s="17">
        <f t="shared" si="111"/>
        <v>0.006680772</v>
      </c>
      <c r="AD206" s="17">
        <v>1.407944483</v>
      </c>
      <c r="AE206" s="17">
        <f t="shared" si="112"/>
        <v>1.4223407799999999</v>
      </c>
      <c r="AF206" s="17">
        <f t="shared" si="113"/>
        <v>0.00749092</v>
      </c>
      <c r="AG206" s="17">
        <f t="shared" si="114"/>
        <v>0.71478899</v>
      </c>
      <c r="AH206" s="17">
        <f t="shared" si="115"/>
        <v>0.69449356</v>
      </c>
      <c r="AI206" s="17">
        <f t="shared" si="116"/>
        <v>0.00556731</v>
      </c>
      <c r="AJ206" s="17">
        <v>0.00749092</v>
      </c>
      <c r="AK206" s="17">
        <v>0.00749092</v>
      </c>
      <c r="AL206" s="17">
        <v>0</v>
      </c>
      <c r="AM206" s="17">
        <v>0</v>
      </c>
      <c r="AN206" s="17">
        <v>0</v>
      </c>
      <c r="AO206" s="17">
        <f t="shared" si="125"/>
        <v>1.40928255</v>
      </c>
      <c r="AP206" s="17">
        <v>0</v>
      </c>
      <c r="AQ206" s="17">
        <f>0.71478899</f>
        <v>0.71478899</v>
      </c>
      <c r="AR206" s="17">
        <f>0.69449356</f>
        <v>0.69449356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0.00556731</v>
      </c>
      <c r="AZ206" s="17">
        <v>0</v>
      </c>
      <c r="BA206" s="17">
        <v>0</v>
      </c>
      <c r="BB206" s="17">
        <v>0</v>
      </c>
      <c r="BC206" s="17">
        <v>0.00556731</v>
      </c>
      <c r="BD206" s="8"/>
      <c r="BE206" s="7"/>
      <c r="BF206" s="8"/>
      <c r="BG206" s="8"/>
    </row>
    <row r="207" spans="1:59" ht="38.25">
      <c r="A207" s="18"/>
      <c r="B207" s="26" t="s">
        <v>330</v>
      </c>
      <c r="C207" s="28" t="s">
        <v>308</v>
      </c>
      <c r="D207" s="17">
        <f t="shared" si="117"/>
        <v>1.535939436</v>
      </c>
      <c r="E207" s="17">
        <f t="shared" si="87"/>
        <v>1.535601012</v>
      </c>
      <c r="F207" s="17">
        <f t="shared" si="88"/>
        <v>0.012419148</v>
      </c>
      <c r="G207" s="17">
        <f t="shared" si="89"/>
        <v>0.6664119119999999</v>
      </c>
      <c r="H207" s="17">
        <f t="shared" si="90"/>
        <v>0.8567699520000001</v>
      </c>
      <c r="I207" s="17">
        <f t="shared" si="91"/>
        <v>0</v>
      </c>
      <c r="J207" s="17">
        <f t="shared" si="92"/>
        <v>0.012419148</v>
      </c>
      <c r="K207" s="17">
        <f t="shared" si="93"/>
        <v>0.012419148</v>
      </c>
      <c r="L207" s="17">
        <f t="shared" si="94"/>
        <v>0</v>
      </c>
      <c r="M207" s="17">
        <f t="shared" si="95"/>
        <v>0</v>
      </c>
      <c r="N207" s="17">
        <f t="shared" si="96"/>
        <v>0</v>
      </c>
      <c r="O207" s="17">
        <f t="shared" si="97"/>
        <v>0</v>
      </c>
      <c r="P207" s="17">
        <f t="shared" si="98"/>
        <v>0</v>
      </c>
      <c r="Q207" s="17">
        <f t="shared" si="99"/>
        <v>0</v>
      </c>
      <c r="R207" s="17">
        <f t="shared" si="100"/>
        <v>0</v>
      </c>
      <c r="S207" s="17">
        <f t="shared" si="101"/>
        <v>0</v>
      </c>
      <c r="T207" s="17">
        <f t="shared" si="102"/>
        <v>0</v>
      </c>
      <c r="U207" s="17">
        <f t="shared" si="103"/>
        <v>0</v>
      </c>
      <c r="V207" s="17">
        <f t="shared" si="104"/>
        <v>0</v>
      </c>
      <c r="W207" s="17">
        <f t="shared" si="105"/>
        <v>0</v>
      </c>
      <c r="X207" s="17">
        <f t="shared" si="106"/>
        <v>0</v>
      </c>
      <c r="Y207" s="17">
        <f t="shared" si="107"/>
        <v>1.523181864</v>
      </c>
      <c r="Z207" s="17">
        <f t="shared" si="108"/>
        <v>0</v>
      </c>
      <c r="AA207" s="17">
        <f t="shared" si="109"/>
        <v>0.6664119119999999</v>
      </c>
      <c r="AB207" s="17">
        <f t="shared" si="110"/>
        <v>0.8567699520000001</v>
      </c>
      <c r="AC207" s="17">
        <f t="shared" si="111"/>
        <v>0</v>
      </c>
      <c r="AD207" s="17">
        <v>1.2799495300000001</v>
      </c>
      <c r="AE207" s="17">
        <f t="shared" si="112"/>
        <v>1.2796675100000001</v>
      </c>
      <c r="AF207" s="17">
        <f t="shared" si="113"/>
        <v>0.01034929</v>
      </c>
      <c r="AG207" s="17">
        <f t="shared" si="114"/>
        <v>0.55534326</v>
      </c>
      <c r="AH207" s="17">
        <f t="shared" si="115"/>
        <v>0.71397496</v>
      </c>
      <c r="AI207" s="17">
        <f t="shared" si="116"/>
        <v>0</v>
      </c>
      <c r="AJ207" s="17">
        <v>0.01034929</v>
      </c>
      <c r="AK207" s="17">
        <v>0.01034929</v>
      </c>
      <c r="AL207" s="17">
        <v>0</v>
      </c>
      <c r="AM207" s="17">
        <v>0</v>
      </c>
      <c r="AN207" s="17">
        <v>0</v>
      </c>
      <c r="AO207" s="17">
        <f t="shared" si="125"/>
        <v>0</v>
      </c>
      <c r="AP207" s="17">
        <v>0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1.2693182200000002</v>
      </c>
      <c r="AZ207" s="17">
        <v>0</v>
      </c>
      <c r="BA207" s="17">
        <v>0.55534326</v>
      </c>
      <c r="BB207" s="17">
        <v>0.71397496</v>
      </c>
      <c r="BC207" s="17">
        <v>0</v>
      </c>
      <c r="BD207" s="8"/>
      <c r="BE207" s="7"/>
      <c r="BF207" s="8"/>
      <c r="BG207" s="8"/>
    </row>
    <row r="208" spans="1:59" ht="38.25">
      <c r="A208" s="18"/>
      <c r="B208" s="26" t="s">
        <v>331</v>
      </c>
      <c r="C208" s="28" t="s">
        <v>308</v>
      </c>
      <c r="D208" s="17">
        <f t="shared" si="117"/>
        <v>1.3209222331200003</v>
      </c>
      <c r="E208" s="17">
        <f t="shared" si="87"/>
        <v>1.324918824</v>
      </c>
      <c r="F208" s="17">
        <f t="shared" si="88"/>
        <v>0.013010544</v>
      </c>
      <c r="G208" s="17">
        <f t="shared" si="89"/>
        <v>0.470208384</v>
      </c>
      <c r="H208" s="17">
        <f t="shared" si="90"/>
        <v>0.841699896</v>
      </c>
      <c r="I208" s="17">
        <f t="shared" si="91"/>
        <v>0</v>
      </c>
      <c r="J208" s="17">
        <f t="shared" si="92"/>
        <v>0</v>
      </c>
      <c r="K208" s="17">
        <f t="shared" si="93"/>
        <v>0</v>
      </c>
      <c r="L208" s="17">
        <f t="shared" si="94"/>
        <v>0</v>
      </c>
      <c r="M208" s="17">
        <f t="shared" si="95"/>
        <v>0</v>
      </c>
      <c r="N208" s="17">
        <f t="shared" si="96"/>
        <v>0</v>
      </c>
      <c r="O208" s="17">
        <f t="shared" si="97"/>
        <v>0</v>
      </c>
      <c r="P208" s="17">
        <f t="shared" si="98"/>
        <v>0</v>
      </c>
      <c r="Q208" s="17">
        <f t="shared" si="99"/>
        <v>0</v>
      </c>
      <c r="R208" s="17">
        <f t="shared" si="100"/>
        <v>0</v>
      </c>
      <c r="S208" s="17">
        <f t="shared" si="101"/>
        <v>0</v>
      </c>
      <c r="T208" s="17">
        <f t="shared" si="102"/>
        <v>0</v>
      </c>
      <c r="U208" s="17">
        <f t="shared" si="103"/>
        <v>0</v>
      </c>
      <c r="V208" s="17">
        <f t="shared" si="104"/>
        <v>0</v>
      </c>
      <c r="W208" s="17">
        <f t="shared" si="105"/>
        <v>0</v>
      </c>
      <c r="X208" s="17">
        <f t="shared" si="106"/>
        <v>0</v>
      </c>
      <c r="Y208" s="17">
        <f t="shared" si="107"/>
        <v>1.324918824</v>
      </c>
      <c r="Z208" s="17">
        <f t="shared" si="108"/>
        <v>0.013010544</v>
      </c>
      <c r="AA208" s="17">
        <f t="shared" si="109"/>
        <v>0.470208384</v>
      </c>
      <c r="AB208" s="17">
        <f t="shared" si="110"/>
        <v>0.841699896</v>
      </c>
      <c r="AC208" s="17">
        <f t="shared" si="111"/>
        <v>0</v>
      </c>
      <c r="AD208" s="17">
        <v>1.1007685276000003</v>
      </c>
      <c r="AE208" s="17">
        <f t="shared" si="112"/>
        <v>1.10409902</v>
      </c>
      <c r="AF208" s="17">
        <f t="shared" si="113"/>
        <v>0.01084212</v>
      </c>
      <c r="AG208" s="17">
        <f t="shared" si="114"/>
        <v>0.39184032</v>
      </c>
      <c r="AH208" s="17">
        <f t="shared" si="115"/>
        <v>0.70141658</v>
      </c>
      <c r="AI208" s="17">
        <f t="shared" si="116"/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f t="shared" si="125"/>
        <v>0</v>
      </c>
      <c r="AP208" s="17">
        <v>0</v>
      </c>
      <c r="AQ208" s="17">
        <v>0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1.10409902</v>
      </c>
      <c r="AZ208" s="17">
        <v>0.01084212</v>
      </c>
      <c r="BA208" s="17">
        <v>0.39184032</v>
      </c>
      <c r="BB208" s="17">
        <v>0.70141658</v>
      </c>
      <c r="BC208" s="17">
        <v>0</v>
      </c>
      <c r="BD208" s="8"/>
      <c r="BE208" s="7"/>
      <c r="BF208" s="8"/>
      <c r="BG208" s="8"/>
    </row>
    <row r="209" spans="1:59" ht="13.5">
      <c r="A209" s="18"/>
      <c r="B209" s="25" t="s">
        <v>138</v>
      </c>
      <c r="C209" s="28"/>
      <c r="D209" s="17">
        <f t="shared" si="117"/>
        <v>0</v>
      </c>
      <c r="E209" s="17">
        <f t="shared" si="87"/>
        <v>0</v>
      </c>
      <c r="F209" s="17">
        <f t="shared" si="88"/>
        <v>0</v>
      </c>
      <c r="G209" s="17">
        <f t="shared" si="89"/>
        <v>0</v>
      </c>
      <c r="H209" s="17">
        <f t="shared" si="90"/>
        <v>0</v>
      </c>
      <c r="I209" s="17">
        <f t="shared" si="91"/>
        <v>0</v>
      </c>
      <c r="J209" s="17">
        <f t="shared" si="92"/>
        <v>0</v>
      </c>
      <c r="K209" s="17">
        <f t="shared" si="93"/>
        <v>0</v>
      </c>
      <c r="L209" s="17">
        <f t="shared" si="94"/>
        <v>0</v>
      </c>
      <c r="M209" s="17">
        <f t="shared" si="95"/>
        <v>0</v>
      </c>
      <c r="N209" s="17">
        <f t="shared" si="96"/>
        <v>0</v>
      </c>
      <c r="O209" s="17">
        <f t="shared" si="97"/>
        <v>0</v>
      </c>
      <c r="P209" s="17">
        <f t="shared" si="98"/>
        <v>0</v>
      </c>
      <c r="Q209" s="17">
        <f t="shared" si="99"/>
        <v>0</v>
      </c>
      <c r="R209" s="17">
        <f t="shared" si="100"/>
        <v>0</v>
      </c>
      <c r="S209" s="17">
        <f t="shared" si="101"/>
        <v>0</v>
      </c>
      <c r="T209" s="17">
        <f t="shared" si="102"/>
        <v>0</v>
      </c>
      <c r="U209" s="17">
        <f t="shared" si="103"/>
        <v>0</v>
      </c>
      <c r="V209" s="17">
        <f t="shared" si="104"/>
        <v>0</v>
      </c>
      <c r="W209" s="17">
        <f t="shared" si="105"/>
        <v>0</v>
      </c>
      <c r="X209" s="17">
        <f t="shared" si="106"/>
        <v>0</v>
      </c>
      <c r="Y209" s="17">
        <f t="shared" si="107"/>
        <v>0</v>
      </c>
      <c r="Z209" s="17">
        <f t="shared" si="108"/>
        <v>0</v>
      </c>
      <c r="AA209" s="17">
        <f t="shared" si="109"/>
        <v>0</v>
      </c>
      <c r="AB209" s="17">
        <f t="shared" si="110"/>
        <v>0</v>
      </c>
      <c r="AC209" s="17">
        <f t="shared" si="111"/>
        <v>0</v>
      </c>
      <c r="AD209" s="17">
        <v>0</v>
      </c>
      <c r="AE209" s="17">
        <f t="shared" si="112"/>
        <v>0</v>
      </c>
      <c r="AF209" s="17">
        <f t="shared" si="113"/>
        <v>0</v>
      </c>
      <c r="AG209" s="17">
        <f t="shared" si="114"/>
        <v>0</v>
      </c>
      <c r="AH209" s="17">
        <f t="shared" si="115"/>
        <v>0</v>
      </c>
      <c r="AI209" s="17">
        <f t="shared" si="116"/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f t="shared" si="125"/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7">
        <v>0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8"/>
      <c r="BE209" s="7"/>
      <c r="BF209" s="8"/>
      <c r="BG209" s="8"/>
    </row>
    <row r="210" spans="1:59" ht="25.5">
      <c r="A210" s="18"/>
      <c r="B210" s="26" t="s">
        <v>332</v>
      </c>
      <c r="C210" s="28" t="s">
        <v>308</v>
      </c>
      <c r="D210" s="17">
        <f t="shared" si="117"/>
        <v>0.52406153814</v>
      </c>
      <c r="E210" s="17">
        <f t="shared" si="87"/>
        <v>0.61460754</v>
      </c>
      <c r="F210" s="17">
        <f t="shared" si="88"/>
        <v>0.00520422</v>
      </c>
      <c r="G210" s="17">
        <f t="shared" si="89"/>
        <v>0.253842936</v>
      </c>
      <c r="H210" s="17">
        <f t="shared" si="90"/>
        <v>0.35279124</v>
      </c>
      <c r="I210" s="17">
        <f t="shared" si="91"/>
        <v>0.002769144</v>
      </c>
      <c r="J210" s="17">
        <f t="shared" si="92"/>
        <v>0</v>
      </c>
      <c r="K210" s="17">
        <f t="shared" si="93"/>
        <v>0</v>
      </c>
      <c r="L210" s="17">
        <f t="shared" si="94"/>
        <v>0</v>
      </c>
      <c r="M210" s="17">
        <f t="shared" si="95"/>
        <v>0</v>
      </c>
      <c r="N210" s="17">
        <f t="shared" si="96"/>
        <v>0</v>
      </c>
      <c r="O210" s="17">
        <f t="shared" si="97"/>
        <v>0.6066341759999999</v>
      </c>
      <c r="P210" s="17">
        <f t="shared" si="98"/>
        <v>0</v>
      </c>
      <c r="Q210" s="17">
        <f t="shared" si="99"/>
        <v>0.253842936</v>
      </c>
      <c r="R210" s="17">
        <f t="shared" si="100"/>
        <v>0.35279124</v>
      </c>
      <c r="S210" s="17">
        <f t="shared" si="101"/>
        <v>0</v>
      </c>
      <c r="T210" s="17">
        <f t="shared" si="102"/>
        <v>0</v>
      </c>
      <c r="U210" s="17">
        <f t="shared" si="103"/>
        <v>0</v>
      </c>
      <c r="V210" s="17">
        <f t="shared" si="104"/>
        <v>0</v>
      </c>
      <c r="W210" s="17">
        <f t="shared" si="105"/>
        <v>0</v>
      </c>
      <c r="X210" s="17">
        <f t="shared" si="106"/>
        <v>0</v>
      </c>
      <c r="Y210" s="17">
        <f t="shared" si="107"/>
        <v>0.007973363999999998</v>
      </c>
      <c r="Z210" s="17">
        <f t="shared" si="108"/>
        <v>0.00520422</v>
      </c>
      <c r="AA210" s="17">
        <f t="shared" si="109"/>
        <v>0</v>
      </c>
      <c r="AB210" s="17">
        <f t="shared" si="110"/>
        <v>0</v>
      </c>
      <c r="AC210" s="17">
        <f t="shared" si="111"/>
        <v>0.002769144</v>
      </c>
      <c r="AD210" s="17">
        <v>0.43671794845</v>
      </c>
      <c r="AE210" s="17">
        <f t="shared" si="112"/>
        <v>0.51217295</v>
      </c>
      <c r="AF210" s="17">
        <f t="shared" si="113"/>
        <v>0.00433685</v>
      </c>
      <c r="AG210" s="17">
        <f t="shared" si="114"/>
        <v>0.21153578</v>
      </c>
      <c r="AH210" s="17">
        <f t="shared" si="115"/>
        <v>0.2939927</v>
      </c>
      <c r="AI210" s="17">
        <f t="shared" si="116"/>
        <v>0.00230762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f t="shared" si="125"/>
        <v>0.50552848</v>
      </c>
      <c r="AP210" s="17">
        <v>0</v>
      </c>
      <c r="AQ210" s="17">
        <v>0.21153578</v>
      </c>
      <c r="AR210" s="17">
        <v>0.2939927</v>
      </c>
      <c r="AS210" s="17">
        <v>0</v>
      </c>
      <c r="AT210" s="17">
        <v>0</v>
      </c>
      <c r="AU210" s="17">
        <v>0</v>
      </c>
      <c r="AV210" s="17">
        <v>0</v>
      </c>
      <c r="AW210" s="17">
        <v>0</v>
      </c>
      <c r="AX210" s="17">
        <v>0</v>
      </c>
      <c r="AY210" s="17">
        <v>0.0066444699999999995</v>
      </c>
      <c r="AZ210" s="17">
        <v>0.00433685</v>
      </c>
      <c r="BA210" s="17">
        <v>0</v>
      </c>
      <c r="BB210" s="17">
        <v>0</v>
      </c>
      <c r="BC210" s="17">
        <v>0.00230762</v>
      </c>
      <c r="BD210" s="8"/>
      <c r="BE210" s="7"/>
      <c r="BF210" s="8"/>
      <c r="BG210" s="8"/>
    </row>
    <row r="211" spans="1:59" ht="38.25">
      <c r="A211" s="18"/>
      <c r="B211" s="26" t="s">
        <v>333</v>
      </c>
      <c r="C211" s="28" t="s">
        <v>308</v>
      </c>
      <c r="D211" s="17">
        <f t="shared" si="117"/>
        <v>0.957668619012</v>
      </c>
      <c r="E211" s="17">
        <f t="shared" si="87"/>
        <v>0.967086624</v>
      </c>
      <c r="F211" s="17">
        <f t="shared" si="88"/>
        <v>0.00840954</v>
      </c>
      <c r="G211" s="17">
        <f t="shared" si="89"/>
        <v>0.436430772</v>
      </c>
      <c r="H211" s="17">
        <f t="shared" si="90"/>
        <v>0.5222463119999999</v>
      </c>
      <c r="I211" s="17">
        <f t="shared" si="91"/>
        <v>0</v>
      </c>
      <c r="J211" s="17">
        <f t="shared" si="92"/>
        <v>0</v>
      </c>
      <c r="K211" s="17">
        <f t="shared" si="93"/>
        <v>0</v>
      </c>
      <c r="L211" s="17">
        <f t="shared" si="94"/>
        <v>0</v>
      </c>
      <c r="M211" s="17">
        <f t="shared" si="95"/>
        <v>0</v>
      </c>
      <c r="N211" s="17">
        <f t="shared" si="96"/>
        <v>0</v>
      </c>
      <c r="O211" s="17">
        <f t="shared" si="97"/>
        <v>0.9586770840000001</v>
      </c>
      <c r="P211" s="17">
        <f t="shared" si="98"/>
        <v>0</v>
      </c>
      <c r="Q211" s="17">
        <f t="shared" si="99"/>
        <v>0.436430772</v>
      </c>
      <c r="R211" s="17">
        <f t="shared" si="100"/>
        <v>0.5222463119999999</v>
      </c>
      <c r="S211" s="17">
        <f t="shared" si="101"/>
        <v>0</v>
      </c>
      <c r="T211" s="17">
        <f t="shared" si="102"/>
        <v>0</v>
      </c>
      <c r="U211" s="17">
        <f t="shared" si="103"/>
        <v>0</v>
      </c>
      <c r="V211" s="17">
        <f t="shared" si="104"/>
        <v>0</v>
      </c>
      <c r="W211" s="17">
        <f t="shared" si="105"/>
        <v>0</v>
      </c>
      <c r="X211" s="17">
        <f t="shared" si="106"/>
        <v>0</v>
      </c>
      <c r="Y211" s="17">
        <f t="shared" si="107"/>
        <v>0.00840954</v>
      </c>
      <c r="Z211" s="17">
        <f t="shared" si="108"/>
        <v>0.00840954</v>
      </c>
      <c r="AA211" s="17">
        <f t="shared" si="109"/>
        <v>0</v>
      </c>
      <c r="AB211" s="17">
        <f t="shared" si="110"/>
        <v>0</v>
      </c>
      <c r="AC211" s="17">
        <f t="shared" si="111"/>
        <v>0</v>
      </c>
      <c r="AD211" s="17">
        <v>0.79805718251</v>
      </c>
      <c r="AE211" s="17">
        <f t="shared" si="112"/>
        <v>0.80590552</v>
      </c>
      <c r="AF211" s="17">
        <f t="shared" si="113"/>
        <v>0.00700795</v>
      </c>
      <c r="AG211" s="17">
        <f t="shared" si="114"/>
        <v>0.36369231</v>
      </c>
      <c r="AH211" s="17">
        <f t="shared" si="115"/>
        <v>0.43520526</v>
      </c>
      <c r="AI211" s="17">
        <f t="shared" si="116"/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f t="shared" si="125"/>
        <v>0.7988975700000001</v>
      </c>
      <c r="AP211" s="17">
        <v>0</v>
      </c>
      <c r="AQ211" s="17">
        <f>0.15029687+0.21339544</f>
        <v>0.36369231</v>
      </c>
      <c r="AR211" s="17">
        <f>0.24957674+0.18562852</f>
        <v>0.43520526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0.00700795</v>
      </c>
      <c r="AZ211" s="17">
        <v>0.00700795</v>
      </c>
      <c r="BA211" s="17">
        <v>0</v>
      </c>
      <c r="BB211" s="17">
        <v>0</v>
      </c>
      <c r="BC211" s="17">
        <v>0</v>
      </c>
      <c r="BD211" s="8"/>
      <c r="BE211" s="7"/>
      <c r="BF211" s="8"/>
      <c r="BG211" s="8"/>
    </row>
    <row r="212" spans="1:59" ht="25.5">
      <c r="A212" s="18"/>
      <c r="B212" s="26" t="s">
        <v>334</v>
      </c>
      <c r="C212" s="28" t="s">
        <v>308</v>
      </c>
      <c r="D212" s="17">
        <f t="shared" si="117"/>
        <v>1.1256554682239999</v>
      </c>
      <c r="E212" s="17">
        <f aca="true" t="shared" si="126" ref="E212:E275">1.2*AE212</f>
        <v>0.825977784</v>
      </c>
      <c r="F212" s="17">
        <f aca="true" t="shared" si="127" ref="F212:F275">1.2*AF212</f>
        <v>0.008303088</v>
      </c>
      <c r="G212" s="17">
        <f aca="true" t="shared" si="128" ref="G212:G275">1.2*AG212</f>
        <v>0.465536328</v>
      </c>
      <c r="H212" s="17">
        <f aca="true" t="shared" si="129" ref="H212:H275">1.2*AH212</f>
        <v>0.34764416400000003</v>
      </c>
      <c r="I212" s="17">
        <f aca="true" t="shared" si="130" ref="I212:I275">1.2*AI212</f>
        <v>0.004494204</v>
      </c>
      <c r="J212" s="17">
        <f aca="true" t="shared" si="131" ref="J212:J275">1.2*AJ212</f>
        <v>0.813180492</v>
      </c>
      <c r="K212" s="17">
        <f aca="true" t="shared" si="132" ref="K212:K275">1.2*AK212</f>
        <v>0</v>
      </c>
      <c r="L212" s="17">
        <f aca="true" t="shared" si="133" ref="L212:L275">1.2*AL212</f>
        <v>0.465536328</v>
      </c>
      <c r="M212" s="17">
        <f aca="true" t="shared" si="134" ref="M212:M275">1.2*AM212</f>
        <v>0.34764416400000003</v>
      </c>
      <c r="N212" s="17">
        <f aca="true" t="shared" si="135" ref="N212:N275">1.2*AN212</f>
        <v>0</v>
      </c>
      <c r="O212" s="17">
        <f aca="true" t="shared" si="136" ref="O212:O275">1.2*AO212</f>
        <v>0</v>
      </c>
      <c r="P212" s="17">
        <f aca="true" t="shared" si="137" ref="P212:P275">1.2*AP212</f>
        <v>0</v>
      </c>
      <c r="Q212" s="17">
        <f aca="true" t="shared" si="138" ref="Q212:Q275">1.2*AQ212</f>
        <v>0</v>
      </c>
      <c r="R212" s="17">
        <f aca="true" t="shared" si="139" ref="R212:R275">1.2*AR212</f>
        <v>0</v>
      </c>
      <c r="S212" s="17">
        <f aca="true" t="shared" si="140" ref="S212:S275">1.2*AS212</f>
        <v>0</v>
      </c>
      <c r="T212" s="17">
        <f aca="true" t="shared" si="141" ref="T212:T275">1.2*AT212</f>
        <v>0</v>
      </c>
      <c r="U212" s="17">
        <f aca="true" t="shared" si="142" ref="U212:U275">1.2*AU212</f>
        <v>0</v>
      </c>
      <c r="V212" s="17">
        <f aca="true" t="shared" si="143" ref="V212:V275">1.2*AV212</f>
        <v>0</v>
      </c>
      <c r="W212" s="17">
        <f aca="true" t="shared" si="144" ref="W212:W275">1.2*AW212</f>
        <v>0</v>
      </c>
      <c r="X212" s="17">
        <f aca="true" t="shared" si="145" ref="X212:X275">1.2*AX212</f>
        <v>0</v>
      </c>
      <c r="Y212" s="17">
        <f aca="true" t="shared" si="146" ref="Y212:Y275">1.2*AY212</f>
        <v>0.012797291999999998</v>
      </c>
      <c r="Z212" s="17">
        <f aca="true" t="shared" si="147" ref="Z212:Z275">1.2*AZ212</f>
        <v>0.008303088</v>
      </c>
      <c r="AA212" s="17">
        <f aca="true" t="shared" si="148" ref="AA212:AA275">1.2*BA212</f>
        <v>0</v>
      </c>
      <c r="AB212" s="17">
        <f aca="true" t="shared" si="149" ref="AB212:AB275">1.2*BB212</f>
        <v>0</v>
      </c>
      <c r="AC212" s="17">
        <f aca="true" t="shared" si="150" ref="AC212:AC275">1.2*BC212</f>
        <v>0.004494204</v>
      </c>
      <c r="AD212" s="17">
        <v>0.93804622352</v>
      </c>
      <c r="AE212" s="17">
        <f aca="true" t="shared" si="151" ref="AE212:AE275">AJ212+AO212+AT212+AY212</f>
        <v>0.68831482</v>
      </c>
      <c r="AF212" s="17">
        <f aca="true" t="shared" si="152" ref="AF212:AF275">AK212+AP212+AU212+AZ212</f>
        <v>0.00691924</v>
      </c>
      <c r="AG212" s="17">
        <f aca="true" t="shared" si="153" ref="AG212:AG275">AL212+AQ212+AV212+BA212</f>
        <v>0.38794694</v>
      </c>
      <c r="AH212" s="17">
        <f aca="true" t="shared" si="154" ref="AH212:AH275">AM212+AR212+AW212+BB212</f>
        <v>0.28970347</v>
      </c>
      <c r="AI212" s="17">
        <f aca="true" t="shared" si="155" ref="AI212:AI275">AN212+AS212+AX212+BC212</f>
        <v>0.00374517</v>
      </c>
      <c r="AJ212" s="17">
        <v>0.67765041</v>
      </c>
      <c r="AK212" s="17">
        <v>0</v>
      </c>
      <c r="AL212" s="17">
        <v>0.38794694</v>
      </c>
      <c r="AM212" s="17">
        <v>0.28970347</v>
      </c>
      <c r="AN212" s="17">
        <v>0</v>
      </c>
      <c r="AO212" s="17">
        <f t="shared" si="125"/>
        <v>0</v>
      </c>
      <c r="AP212" s="17">
        <v>0</v>
      </c>
      <c r="AQ212" s="17">
        <v>0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0</v>
      </c>
      <c r="AX212" s="17">
        <v>0</v>
      </c>
      <c r="AY212" s="17">
        <v>0.01066441</v>
      </c>
      <c r="AZ212" s="17">
        <v>0.00691924</v>
      </c>
      <c r="BA212" s="17">
        <v>0</v>
      </c>
      <c r="BB212" s="17">
        <v>0</v>
      </c>
      <c r="BC212" s="17">
        <v>0.00374517</v>
      </c>
      <c r="BD212" s="8"/>
      <c r="BE212" s="7"/>
      <c r="BF212" s="8"/>
      <c r="BG212" s="8"/>
    </row>
    <row r="213" spans="1:59" s="23" customFormat="1" ht="25.5">
      <c r="A213" s="18"/>
      <c r="B213" s="26" t="s">
        <v>335</v>
      </c>
      <c r="C213" s="28" t="s">
        <v>308</v>
      </c>
      <c r="D213" s="17">
        <f t="shared" si="117"/>
        <v>0.20100990504000005</v>
      </c>
      <c r="E213" s="17">
        <f t="shared" si="126"/>
        <v>0.214328832</v>
      </c>
      <c r="F213" s="17">
        <f t="shared" si="127"/>
        <v>0.0035412479999999994</v>
      </c>
      <c r="G213" s="17">
        <f t="shared" si="128"/>
        <v>0.133816584</v>
      </c>
      <c r="H213" s="17">
        <f t="shared" si="129"/>
        <v>0.076078212</v>
      </c>
      <c r="I213" s="17">
        <f t="shared" si="130"/>
        <v>0.000892788</v>
      </c>
      <c r="J213" s="17">
        <f t="shared" si="131"/>
        <v>0.209894796</v>
      </c>
      <c r="K213" s="17">
        <f t="shared" si="132"/>
        <v>0</v>
      </c>
      <c r="L213" s="17">
        <f t="shared" si="133"/>
        <v>0.133816584</v>
      </c>
      <c r="M213" s="17">
        <f t="shared" si="134"/>
        <v>0.076078212</v>
      </c>
      <c r="N213" s="17">
        <f t="shared" si="135"/>
        <v>0</v>
      </c>
      <c r="O213" s="17">
        <f t="shared" si="136"/>
        <v>0</v>
      </c>
      <c r="P213" s="17">
        <f t="shared" si="137"/>
        <v>0</v>
      </c>
      <c r="Q213" s="17">
        <f t="shared" si="138"/>
        <v>0</v>
      </c>
      <c r="R213" s="17">
        <f t="shared" si="139"/>
        <v>0</v>
      </c>
      <c r="S213" s="17">
        <f t="shared" si="140"/>
        <v>0</v>
      </c>
      <c r="T213" s="17">
        <f t="shared" si="141"/>
        <v>0</v>
      </c>
      <c r="U213" s="17">
        <f t="shared" si="142"/>
        <v>0</v>
      </c>
      <c r="V213" s="17">
        <f t="shared" si="143"/>
        <v>0</v>
      </c>
      <c r="W213" s="17">
        <f t="shared" si="144"/>
        <v>0</v>
      </c>
      <c r="X213" s="17">
        <f t="shared" si="145"/>
        <v>0</v>
      </c>
      <c r="Y213" s="17">
        <f t="shared" si="146"/>
        <v>0.004434036</v>
      </c>
      <c r="Z213" s="17">
        <f t="shared" si="147"/>
        <v>0.0035412479999999994</v>
      </c>
      <c r="AA213" s="17">
        <f t="shared" si="148"/>
        <v>0</v>
      </c>
      <c r="AB213" s="17">
        <f t="shared" si="149"/>
        <v>0</v>
      </c>
      <c r="AC213" s="17">
        <f t="shared" si="150"/>
        <v>0.000892788</v>
      </c>
      <c r="AD213" s="21">
        <v>0.16750825420000004</v>
      </c>
      <c r="AE213" s="17">
        <f t="shared" si="151"/>
        <v>0.17860736</v>
      </c>
      <c r="AF213" s="17">
        <f t="shared" si="152"/>
        <v>0.00295104</v>
      </c>
      <c r="AG213" s="17">
        <f t="shared" si="153"/>
        <v>0.11151382</v>
      </c>
      <c r="AH213" s="17">
        <f t="shared" si="154"/>
        <v>0.06339851</v>
      </c>
      <c r="AI213" s="17">
        <f t="shared" si="155"/>
        <v>0.00074399</v>
      </c>
      <c r="AJ213" s="17">
        <v>0.17491233</v>
      </c>
      <c r="AK213" s="21">
        <v>0</v>
      </c>
      <c r="AL213" s="21">
        <v>0.11151382</v>
      </c>
      <c r="AM213" s="21">
        <v>0.06339851</v>
      </c>
      <c r="AN213" s="21">
        <v>0</v>
      </c>
      <c r="AO213" s="17">
        <f t="shared" si="125"/>
        <v>0</v>
      </c>
      <c r="AP213" s="21">
        <v>0</v>
      </c>
      <c r="AQ213" s="21">
        <v>0</v>
      </c>
      <c r="AR213" s="21">
        <v>0</v>
      </c>
      <c r="AS213" s="21">
        <v>0</v>
      </c>
      <c r="AT213" s="21">
        <v>0</v>
      </c>
      <c r="AU213" s="21">
        <v>0</v>
      </c>
      <c r="AV213" s="21">
        <v>0</v>
      </c>
      <c r="AW213" s="21">
        <v>0</v>
      </c>
      <c r="AX213" s="21">
        <v>0</v>
      </c>
      <c r="AY213" s="17">
        <v>0.0036950299999999998</v>
      </c>
      <c r="AZ213" s="17">
        <v>0.00295104</v>
      </c>
      <c r="BA213" s="17">
        <v>0</v>
      </c>
      <c r="BB213" s="17">
        <v>0</v>
      </c>
      <c r="BC213" s="17">
        <v>0.00074399</v>
      </c>
      <c r="BD213" s="22"/>
      <c r="BE213" s="7"/>
      <c r="BF213" s="22"/>
      <c r="BG213" s="22"/>
    </row>
    <row r="214" spans="1:59" s="23" customFormat="1" ht="25.5">
      <c r="A214" s="18"/>
      <c r="B214" s="26" t="s">
        <v>336</v>
      </c>
      <c r="C214" s="28" t="s">
        <v>308</v>
      </c>
      <c r="D214" s="17">
        <f t="shared" si="117"/>
        <v>0.8815720121039999</v>
      </c>
      <c r="E214" s="17">
        <f t="shared" si="126"/>
        <v>0.926549676</v>
      </c>
      <c r="F214" s="17">
        <f t="shared" si="127"/>
        <v>0.006682692</v>
      </c>
      <c r="G214" s="17">
        <f t="shared" si="128"/>
        <v>0.20526876</v>
      </c>
      <c r="H214" s="17">
        <f t="shared" si="129"/>
        <v>0.7145982240000001</v>
      </c>
      <c r="I214" s="17">
        <f t="shared" si="130"/>
        <v>0</v>
      </c>
      <c r="J214" s="17">
        <f t="shared" si="131"/>
        <v>0</v>
      </c>
      <c r="K214" s="17">
        <f t="shared" si="132"/>
        <v>0</v>
      </c>
      <c r="L214" s="17">
        <f t="shared" si="133"/>
        <v>0</v>
      </c>
      <c r="M214" s="17">
        <f t="shared" si="134"/>
        <v>0</v>
      </c>
      <c r="N214" s="17">
        <f t="shared" si="135"/>
        <v>0</v>
      </c>
      <c r="O214" s="17">
        <f t="shared" si="136"/>
        <v>0.919866984</v>
      </c>
      <c r="P214" s="17">
        <f t="shared" si="137"/>
        <v>0</v>
      </c>
      <c r="Q214" s="17">
        <f t="shared" si="138"/>
        <v>0.20526876</v>
      </c>
      <c r="R214" s="17">
        <f t="shared" si="139"/>
        <v>0.7145982240000001</v>
      </c>
      <c r="S214" s="17">
        <f t="shared" si="140"/>
        <v>0</v>
      </c>
      <c r="T214" s="17">
        <f t="shared" si="141"/>
        <v>0</v>
      </c>
      <c r="U214" s="17">
        <f t="shared" si="142"/>
        <v>0</v>
      </c>
      <c r="V214" s="17">
        <f t="shared" si="143"/>
        <v>0</v>
      </c>
      <c r="W214" s="17">
        <f t="shared" si="144"/>
        <v>0</v>
      </c>
      <c r="X214" s="17">
        <f t="shared" si="145"/>
        <v>0</v>
      </c>
      <c r="Y214" s="17">
        <f t="shared" si="146"/>
        <v>0.006682692</v>
      </c>
      <c r="Z214" s="17">
        <f t="shared" si="147"/>
        <v>0.006682692</v>
      </c>
      <c r="AA214" s="17">
        <f t="shared" si="148"/>
        <v>0</v>
      </c>
      <c r="AB214" s="17">
        <f t="shared" si="149"/>
        <v>0</v>
      </c>
      <c r="AC214" s="17">
        <f t="shared" si="150"/>
        <v>0</v>
      </c>
      <c r="AD214" s="21">
        <v>0.7346433434199999</v>
      </c>
      <c r="AE214" s="17">
        <f t="shared" si="151"/>
        <v>0.77212473</v>
      </c>
      <c r="AF214" s="17">
        <f t="shared" si="152"/>
        <v>0.00556891</v>
      </c>
      <c r="AG214" s="17">
        <f t="shared" si="153"/>
        <v>0.1710573</v>
      </c>
      <c r="AH214" s="17">
        <f t="shared" si="154"/>
        <v>0.59549852</v>
      </c>
      <c r="AI214" s="17">
        <f t="shared" si="155"/>
        <v>0</v>
      </c>
      <c r="AJ214" s="17">
        <v>0</v>
      </c>
      <c r="AK214" s="21">
        <v>0</v>
      </c>
      <c r="AL214" s="21">
        <v>0</v>
      </c>
      <c r="AM214" s="21">
        <v>0</v>
      </c>
      <c r="AN214" s="21">
        <v>0</v>
      </c>
      <c r="AO214" s="17">
        <f t="shared" si="125"/>
        <v>0.76655582</v>
      </c>
      <c r="AP214" s="21">
        <v>0</v>
      </c>
      <c r="AQ214" s="21">
        <f>0.1710573</f>
        <v>0.1710573</v>
      </c>
      <c r="AR214" s="21">
        <f>0.59549852</f>
        <v>0.59549852</v>
      </c>
      <c r="AS214" s="21">
        <v>0</v>
      </c>
      <c r="AT214" s="21">
        <v>0</v>
      </c>
      <c r="AU214" s="21">
        <v>0</v>
      </c>
      <c r="AV214" s="21">
        <v>0</v>
      </c>
      <c r="AW214" s="21">
        <v>0</v>
      </c>
      <c r="AX214" s="21">
        <v>0</v>
      </c>
      <c r="AY214" s="17">
        <v>0.00556891</v>
      </c>
      <c r="AZ214" s="17">
        <v>0.00556891</v>
      </c>
      <c r="BA214" s="17">
        <v>0</v>
      </c>
      <c r="BB214" s="17">
        <v>0</v>
      </c>
      <c r="BC214" s="17">
        <v>0</v>
      </c>
      <c r="BD214" s="22"/>
      <c r="BE214" s="7"/>
      <c r="BF214" s="22"/>
      <c r="BG214" s="22"/>
    </row>
    <row r="215" spans="1:59" s="23" customFormat="1" ht="13.5">
      <c r="A215" s="18"/>
      <c r="B215" s="25" t="s">
        <v>149</v>
      </c>
      <c r="C215" s="28"/>
      <c r="D215" s="17">
        <f t="shared" si="117"/>
        <v>0</v>
      </c>
      <c r="E215" s="17">
        <f t="shared" si="126"/>
        <v>0</v>
      </c>
      <c r="F215" s="17">
        <f t="shared" si="127"/>
        <v>0</v>
      </c>
      <c r="G215" s="17">
        <f t="shared" si="128"/>
        <v>0</v>
      </c>
      <c r="H215" s="17">
        <f t="shared" si="129"/>
        <v>0</v>
      </c>
      <c r="I215" s="17">
        <f t="shared" si="130"/>
        <v>0</v>
      </c>
      <c r="J215" s="17">
        <f t="shared" si="131"/>
        <v>0</v>
      </c>
      <c r="K215" s="17">
        <f t="shared" si="132"/>
        <v>0</v>
      </c>
      <c r="L215" s="17">
        <f t="shared" si="133"/>
        <v>0</v>
      </c>
      <c r="M215" s="17">
        <f t="shared" si="134"/>
        <v>0</v>
      </c>
      <c r="N215" s="17">
        <f t="shared" si="135"/>
        <v>0</v>
      </c>
      <c r="O215" s="17">
        <f t="shared" si="136"/>
        <v>0</v>
      </c>
      <c r="P215" s="17">
        <f t="shared" si="137"/>
        <v>0</v>
      </c>
      <c r="Q215" s="17">
        <f t="shared" si="138"/>
        <v>0</v>
      </c>
      <c r="R215" s="17">
        <f t="shared" si="139"/>
        <v>0</v>
      </c>
      <c r="S215" s="17">
        <f t="shared" si="140"/>
        <v>0</v>
      </c>
      <c r="T215" s="17">
        <f t="shared" si="141"/>
        <v>0</v>
      </c>
      <c r="U215" s="17">
        <f t="shared" si="142"/>
        <v>0</v>
      </c>
      <c r="V215" s="17">
        <f t="shared" si="143"/>
        <v>0</v>
      </c>
      <c r="W215" s="17">
        <f t="shared" si="144"/>
        <v>0</v>
      </c>
      <c r="X215" s="17">
        <f t="shared" si="145"/>
        <v>0</v>
      </c>
      <c r="Y215" s="17">
        <f t="shared" si="146"/>
        <v>0</v>
      </c>
      <c r="Z215" s="17">
        <f t="shared" si="147"/>
        <v>0</v>
      </c>
      <c r="AA215" s="17">
        <f t="shared" si="148"/>
        <v>0</v>
      </c>
      <c r="AB215" s="17">
        <f t="shared" si="149"/>
        <v>0</v>
      </c>
      <c r="AC215" s="17">
        <f t="shared" si="150"/>
        <v>0</v>
      </c>
      <c r="AD215" s="21">
        <v>0</v>
      </c>
      <c r="AE215" s="17">
        <f t="shared" si="151"/>
        <v>0</v>
      </c>
      <c r="AF215" s="17">
        <f t="shared" si="152"/>
        <v>0</v>
      </c>
      <c r="AG215" s="17">
        <f t="shared" si="153"/>
        <v>0</v>
      </c>
      <c r="AH215" s="17">
        <f t="shared" si="154"/>
        <v>0</v>
      </c>
      <c r="AI215" s="17">
        <f t="shared" si="155"/>
        <v>0</v>
      </c>
      <c r="AJ215" s="17">
        <v>0</v>
      </c>
      <c r="AK215" s="21">
        <v>0</v>
      </c>
      <c r="AL215" s="21">
        <v>0</v>
      </c>
      <c r="AM215" s="21">
        <v>0</v>
      </c>
      <c r="AN215" s="21">
        <v>0</v>
      </c>
      <c r="AO215" s="17">
        <f t="shared" si="125"/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21">
        <v>0</v>
      </c>
      <c r="AW215" s="21">
        <v>0</v>
      </c>
      <c r="AX215" s="21">
        <v>0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22"/>
      <c r="BE215" s="7"/>
      <c r="BF215" s="22"/>
      <c r="BG215" s="22"/>
    </row>
    <row r="216" spans="1:59" ht="25.5">
      <c r="A216" s="18"/>
      <c r="B216" s="26" t="s">
        <v>337</v>
      </c>
      <c r="C216" s="28" t="s">
        <v>308</v>
      </c>
      <c r="D216" s="17">
        <f t="shared" si="117"/>
        <v>0.76096606908</v>
      </c>
      <c r="E216" s="17">
        <f t="shared" si="126"/>
        <v>1.009392948</v>
      </c>
      <c r="F216" s="17">
        <f t="shared" si="127"/>
        <v>0.009864359999999999</v>
      </c>
      <c r="G216" s="17">
        <f t="shared" si="128"/>
        <v>0.32377086</v>
      </c>
      <c r="H216" s="17">
        <f t="shared" si="129"/>
        <v>0.669092088</v>
      </c>
      <c r="I216" s="17">
        <f t="shared" si="130"/>
        <v>0.00666564</v>
      </c>
      <c r="J216" s="17">
        <f t="shared" si="131"/>
        <v>0.009864359999999999</v>
      </c>
      <c r="K216" s="17">
        <f t="shared" si="132"/>
        <v>0.009864359999999999</v>
      </c>
      <c r="L216" s="17">
        <f t="shared" si="133"/>
        <v>0</v>
      </c>
      <c r="M216" s="17">
        <f t="shared" si="134"/>
        <v>0</v>
      </c>
      <c r="N216" s="17">
        <f t="shared" si="135"/>
        <v>0</v>
      </c>
      <c r="O216" s="17">
        <f t="shared" si="136"/>
        <v>0.992862948</v>
      </c>
      <c r="P216" s="17">
        <f t="shared" si="137"/>
        <v>0</v>
      </c>
      <c r="Q216" s="17">
        <f t="shared" si="138"/>
        <v>0.32377086</v>
      </c>
      <c r="R216" s="17">
        <f t="shared" si="139"/>
        <v>0.669092088</v>
      </c>
      <c r="S216" s="17">
        <f t="shared" si="140"/>
        <v>0</v>
      </c>
      <c r="T216" s="17">
        <f t="shared" si="141"/>
        <v>0</v>
      </c>
      <c r="U216" s="17">
        <f t="shared" si="142"/>
        <v>0</v>
      </c>
      <c r="V216" s="17">
        <f t="shared" si="143"/>
        <v>0</v>
      </c>
      <c r="W216" s="17">
        <f t="shared" si="144"/>
        <v>0</v>
      </c>
      <c r="X216" s="17">
        <f t="shared" si="145"/>
        <v>0</v>
      </c>
      <c r="Y216" s="17">
        <f t="shared" si="146"/>
        <v>0.00666564</v>
      </c>
      <c r="Z216" s="17">
        <f t="shared" si="147"/>
        <v>0</v>
      </c>
      <c r="AA216" s="17">
        <f t="shared" si="148"/>
        <v>0</v>
      </c>
      <c r="AB216" s="17">
        <f t="shared" si="149"/>
        <v>0</v>
      </c>
      <c r="AC216" s="17">
        <f t="shared" si="150"/>
        <v>0.00666564</v>
      </c>
      <c r="AD216" s="17">
        <v>0.6341383909</v>
      </c>
      <c r="AE216" s="17">
        <f t="shared" si="151"/>
        <v>0.84116079</v>
      </c>
      <c r="AF216" s="17">
        <f t="shared" si="152"/>
        <v>0.0082203</v>
      </c>
      <c r="AG216" s="17">
        <f t="shared" si="153"/>
        <v>0.26980905</v>
      </c>
      <c r="AH216" s="17">
        <f t="shared" si="154"/>
        <v>0.55757674</v>
      </c>
      <c r="AI216" s="17">
        <f t="shared" si="155"/>
        <v>0.0055547</v>
      </c>
      <c r="AJ216" s="17">
        <v>0.0082203</v>
      </c>
      <c r="AK216" s="17">
        <v>0.0082203</v>
      </c>
      <c r="AL216" s="17">
        <v>0</v>
      </c>
      <c r="AM216" s="17">
        <v>0</v>
      </c>
      <c r="AN216" s="17">
        <v>0</v>
      </c>
      <c r="AO216" s="17">
        <f t="shared" si="125"/>
        <v>0.82738579</v>
      </c>
      <c r="AP216" s="17">
        <v>0</v>
      </c>
      <c r="AQ216" s="17">
        <f>0.26980905</f>
        <v>0.26980905</v>
      </c>
      <c r="AR216" s="17">
        <f>0.55757674</f>
        <v>0.55757674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0.0055547</v>
      </c>
      <c r="AZ216" s="17">
        <v>0</v>
      </c>
      <c r="BA216" s="17">
        <v>0</v>
      </c>
      <c r="BB216" s="17">
        <v>0</v>
      </c>
      <c r="BC216" s="17">
        <v>0.0055547</v>
      </c>
      <c r="BD216" s="8"/>
      <c r="BE216" s="7"/>
      <c r="BF216" s="8"/>
      <c r="BG216" s="8"/>
    </row>
    <row r="217" spans="1:59" ht="25.5">
      <c r="A217" s="18"/>
      <c r="B217" s="26" t="s">
        <v>338</v>
      </c>
      <c r="C217" s="28" t="s">
        <v>308</v>
      </c>
      <c r="D217" s="17">
        <f t="shared" si="117"/>
        <v>1.04812307628</v>
      </c>
      <c r="E217" s="17">
        <f t="shared" si="126"/>
        <v>1.062157356</v>
      </c>
      <c r="F217" s="17">
        <f t="shared" si="127"/>
        <v>0.00914286</v>
      </c>
      <c r="G217" s="17">
        <f t="shared" si="128"/>
        <v>0.457888308</v>
      </c>
      <c r="H217" s="17">
        <f t="shared" si="129"/>
        <v>0.589792164</v>
      </c>
      <c r="I217" s="17">
        <f t="shared" si="130"/>
        <v>0.005334024</v>
      </c>
      <c r="J217" s="17">
        <f t="shared" si="131"/>
        <v>0.00914286</v>
      </c>
      <c r="K217" s="17">
        <f t="shared" si="132"/>
        <v>0.00914286</v>
      </c>
      <c r="L217" s="17">
        <f t="shared" si="133"/>
        <v>0</v>
      </c>
      <c r="M217" s="17">
        <f t="shared" si="134"/>
        <v>0</v>
      </c>
      <c r="N217" s="17">
        <f t="shared" si="135"/>
        <v>0</v>
      </c>
      <c r="O217" s="17">
        <f t="shared" si="136"/>
        <v>0</v>
      </c>
      <c r="P217" s="17">
        <f t="shared" si="137"/>
        <v>0</v>
      </c>
      <c r="Q217" s="17">
        <f t="shared" si="138"/>
        <v>0</v>
      </c>
      <c r="R217" s="17">
        <f t="shared" si="139"/>
        <v>0</v>
      </c>
      <c r="S217" s="17">
        <f t="shared" si="140"/>
        <v>0</v>
      </c>
      <c r="T217" s="17">
        <f t="shared" si="141"/>
        <v>1.047680472</v>
      </c>
      <c r="U217" s="17">
        <f t="shared" si="142"/>
        <v>0</v>
      </c>
      <c r="V217" s="17">
        <f t="shared" si="143"/>
        <v>0.457888308</v>
      </c>
      <c r="W217" s="17">
        <f t="shared" si="144"/>
        <v>0.589792164</v>
      </c>
      <c r="X217" s="17">
        <f t="shared" si="145"/>
        <v>0</v>
      </c>
      <c r="Y217" s="17">
        <f t="shared" si="146"/>
        <v>0.005334024</v>
      </c>
      <c r="Z217" s="17">
        <f t="shared" si="147"/>
        <v>0</v>
      </c>
      <c r="AA217" s="17">
        <f t="shared" si="148"/>
        <v>0</v>
      </c>
      <c r="AB217" s="17">
        <f t="shared" si="149"/>
        <v>0</v>
      </c>
      <c r="AC217" s="17">
        <f t="shared" si="150"/>
        <v>0.005334024</v>
      </c>
      <c r="AD217" s="17">
        <v>0.8734358969</v>
      </c>
      <c r="AE217" s="17">
        <f t="shared" si="151"/>
        <v>0.88513113</v>
      </c>
      <c r="AF217" s="17">
        <f t="shared" si="152"/>
        <v>0.00761905</v>
      </c>
      <c r="AG217" s="17">
        <f t="shared" si="153"/>
        <v>0.38157359</v>
      </c>
      <c r="AH217" s="17">
        <f t="shared" si="154"/>
        <v>0.49149347</v>
      </c>
      <c r="AI217" s="17">
        <f t="shared" si="155"/>
        <v>0.00444502</v>
      </c>
      <c r="AJ217" s="17">
        <v>0.00761905</v>
      </c>
      <c r="AK217" s="17">
        <v>0.00761905</v>
      </c>
      <c r="AL217" s="17">
        <v>0</v>
      </c>
      <c r="AM217" s="17">
        <v>0</v>
      </c>
      <c r="AN217" s="17">
        <v>0</v>
      </c>
      <c r="AO217" s="17">
        <f t="shared" si="125"/>
        <v>0</v>
      </c>
      <c r="AP217" s="17">
        <v>0</v>
      </c>
      <c r="AQ217" s="17">
        <v>0</v>
      </c>
      <c r="AR217" s="17">
        <v>0</v>
      </c>
      <c r="AS217" s="17">
        <v>0</v>
      </c>
      <c r="AT217" s="17">
        <v>0.87306706</v>
      </c>
      <c r="AU217" s="17">
        <v>0</v>
      </c>
      <c r="AV217" s="17">
        <v>0.38157359</v>
      </c>
      <c r="AW217" s="17">
        <v>0.49149347</v>
      </c>
      <c r="AX217" s="17">
        <v>0</v>
      </c>
      <c r="AY217" s="17">
        <v>0.00444502</v>
      </c>
      <c r="AZ217" s="17">
        <v>0</v>
      </c>
      <c r="BA217" s="17">
        <v>0</v>
      </c>
      <c r="BB217" s="17">
        <v>0</v>
      </c>
      <c r="BC217" s="17">
        <v>0.00444502</v>
      </c>
      <c r="BD217" s="8"/>
      <c r="BE217" s="7"/>
      <c r="BF217" s="8"/>
      <c r="BG217" s="8"/>
    </row>
    <row r="218" spans="1:59" ht="25.5">
      <c r="A218" s="18"/>
      <c r="B218" s="26" t="s">
        <v>339</v>
      </c>
      <c r="C218" s="28" t="s">
        <v>308</v>
      </c>
      <c r="D218" s="17">
        <f t="shared" si="117"/>
        <v>1.0050495252</v>
      </c>
      <c r="E218" s="17">
        <f t="shared" si="126"/>
        <v>1.04964192</v>
      </c>
      <c r="F218" s="17">
        <f t="shared" si="127"/>
        <v>0.0063160199999999994</v>
      </c>
      <c r="G218" s="17">
        <f t="shared" si="128"/>
        <v>0.38767916399999997</v>
      </c>
      <c r="H218" s="17">
        <f t="shared" si="129"/>
        <v>0.650494296</v>
      </c>
      <c r="I218" s="17">
        <f t="shared" si="130"/>
        <v>0.00515244</v>
      </c>
      <c r="J218" s="17">
        <f t="shared" si="131"/>
        <v>1.04448948</v>
      </c>
      <c r="K218" s="17">
        <f t="shared" si="132"/>
        <v>0.0063160199999999994</v>
      </c>
      <c r="L218" s="17">
        <f t="shared" si="133"/>
        <v>0.38767916399999997</v>
      </c>
      <c r="M218" s="17">
        <f t="shared" si="134"/>
        <v>0.650494296</v>
      </c>
      <c r="N218" s="17">
        <f t="shared" si="135"/>
        <v>0</v>
      </c>
      <c r="O218" s="17">
        <f t="shared" si="136"/>
        <v>0</v>
      </c>
      <c r="P218" s="17">
        <f t="shared" si="137"/>
        <v>0</v>
      </c>
      <c r="Q218" s="17">
        <f t="shared" si="138"/>
        <v>0</v>
      </c>
      <c r="R218" s="17">
        <f t="shared" si="139"/>
        <v>0</v>
      </c>
      <c r="S218" s="17">
        <f t="shared" si="140"/>
        <v>0</v>
      </c>
      <c r="T218" s="17">
        <f t="shared" si="141"/>
        <v>0</v>
      </c>
      <c r="U218" s="17">
        <f t="shared" si="142"/>
        <v>0</v>
      </c>
      <c r="V218" s="17">
        <f t="shared" si="143"/>
        <v>0</v>
      </c>
      <c r="W218" s="17">
        <f t="shared" si="144"/>
        <v>0</v>
      </c>
      <c r="X218" s="17">
        <f t="shared" si="145"/>
        <v>0</v>
      </c>
      <c r="Y218" s="17">
        <f t="shared" si="146"/>
        <v>0.00515244</v>
      </c>
      <c r="Z218" s="17">
        <f t="shared" si="147"/>
        <v>0</v>
      </c>
      <c r="AA218" s="17">
        <f t="shared" si="148"/>
        <v>0</v>
      </c>
      <c r="AB218" s="17">
        <f t="shared" si="149"/>
        <v>0</v>
      </c>
      <c r="AC218" s="17">
        <f t="shared" si="150"/>
        <v>0.00515244</v>
      </c>
      <c r="AD218" s="17">
        <v>0.837541271</v>
      </c>
      <c r="AE218" s="17">
        <f t="shared" si="151"/>
        <v>0.8747016</v>
      </c>
      <c r="AF218" s="17">
        <f t="shared" si="152"/>
        <v>0.00526335</v>
      </c>
      <c r="AG218" s="17">
        <f t="shared" si="153"/>
        <v>0.32306597</v>
      </c>
      <c r="AH218" s="17">
        <f t="shared" si="154"/>
        <v>0.54207858</v>
      </c>
      <c r="AI218" s="17">
        <f t="shared" si="155"/>
        <v>0.0042937</v>
      </c>
      <c r="AJ218" s="17">
        <v>0.8704079</v>
      </c>
      <c r="AK218" s="17">
        <v>0.00526335</v>
      </c>
      <c r="AL218" s="17">
        <v>0.32306597</v>
      </c>
      <c r="AM218" s="17">
        <v>0.54207858</v>
      </c>
      <c r="AN218" s="17">
        <v>0</v>
      </c>
      <c r="AO218" s="17">
        <f t="shared" si="125"/>
        <v>0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0.0042937</v>
      </c>
      <c r="AZ218" s="17">
        <v>0</v>
      </c>
      <c r="BA218" s="17">
        <v>0</v>
      </c>
      <c r="BB218" s="17">
        <v>0</v>
      </c>
      <c r="BC218" s="17">
        <v>0.0042937</v>
      </c>
      <c r="BD218" s="8"/>
      <c r="BE218" s="7"/>
      <c r="BF218" s="8"/>
      <c r="BG218" s="8"/>
    </row>
    <row r="219" spans="1:59" ht="25.5">
      <c r="A219" s="18"/>
      <c r="B219" s="26" t="s">
        <v>340</v>
      </c>
      <c r="C219" s="28" t="s">
        <v>308</v>
      </c>
      <c r="D219" s="17">
        <f t="shared" si="117"/>
        <v>0.8614710216</v>
      </c>
      <c r="E219" s="17">
        <f t="shared" si="126"/>
        <v>0.9303777599999998</v>
      </c>
      <c r="F219" s="17">
        <f t="shared" si="127"/>
        <v>0.010644984</v>
      </c>
      <c r="G219" s="17">
        <f t="shared" si="128"/>
        <v>0.289773996</v>
      </c>
      <c r="H219" s="17">
        <f t="shared" si="129"/>
        <v>0.6241707959999999</v>
      </c>
      <c r="I219" s="17">
        <f t="shared" si="130"/>
        <v>0.0057879839999999995</v>
      </c>
      <c r="J219" s="17">
        <f t="shared" si="131"/>
        <v>0</v>
      </c>
      <c r="K219" s="17">
        <f t="shared" si="132"/>
        <v>0</v>
      </c>
      <c r="L219" s="17">
        <f t="shared" si="133"/>
        <v>0</v>
      </c>
      <c r="M219" s="17">
        <f t="shared" si="134"/>
        <v>0</v>
      </c>
      <c r="N219" s="17">
        <f t="shared" si="135"/>
        <v>0</v>
      </c>
      <c r="O219" s="17">
        <f t="shared" si="136"/>
        <v>0.010644984</v>
      </c>
      <c r="P219" s="17">
        <f t="shared" si="137"/>
        <v>0.010644984</v>
      </c>
      <c r="Q219" s="17">
        <f t="shared" si="138"/>
        <v>0</v>
      </c>
      <c r="R219" s="17">
        <f t="shared" si="139"/>
        <v>0</v>
      </c>
      <c r="S219" s="17">
        <f t="shared" si="140"/>
        <v>0</v>
      </c>
      <c r="T219" s="17">
        <f t="shared" si="141"/>
        <v>0.9139447919999999</v>
      </c>
      <c r="U219" s="17">
        <f t="shared" si="142"/>
        <v>0</v>
      </c>
      <c r="V219" s="17">
        <f t="shared" si="143"/>
        <v>0.289773996</v>
      </c>
      <c r="W219" s="17">
        <f t="shared" si="144"/>
        <v>0.6241707959999999</v>
      </c>
      <c r="X219" s="17">
        <f t="shared" si="145"/>
        <v>0</v>
      </c>
      <c r="Y219" s="17">
        <f t="shared" si="146"/>
        <v>0.0057879839999999995</v>
      </c>
      <c r="Z219" s="17">
        <f t="shared" si="147"/>
        <v>0</v>
      </c>
      <c r="AA219" s="17">
        <f t="shared" si="148"/>
        <v>0</v>
      </c>
      <c r="AB219" s="17">
        <f t="shared" si="149"/>
        <v>0</v>
      </c>
      <c r="AC219" s="17">
        <f t="shared" si="150"/>
        <v>0.0057879839999999995</v>
      </c>
      <c r="AD219" s="17">
        <v>0.717892518</v>
      </c>
      <c r="AE219" s="17">
        <f t="shared" si="151"/>
        <v>0.7753147999999999</v>
      </c>
      <c r="AF219" s="17">
        <f t="shared" si="152"/>
        <v>0.00887082</v>
      </c>
      <c r="AG219" s="17">
        <f t="shared" si="153"/>
        <v>0.24147833</v>
      </c>
      <c r="AH219" s="17">
        <f t="shared" si="154"/>
        <v>0.52014233</v>
      </c>
      <c r="AI219" s="17">
        <f t="shared" si="155"/>
        <v>0.00482332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f t="shared" si="125"/>
        <v>0.00887082</v>
      </c>
      <c r="AP219" s="17">
        <v>0.00887082</v>
      </c>
      <c r="AQ219" s="17">
        <v>0</v>
      </c>
      <c r="AR219" s="17">
        <v>0</v>
      </c>
      <c r="AS219" s="17">
        <v>0</v>
      </c>
      <c r="AT219" s="17">
        <v>0.76162066</v>
      </c>
      <c r="AU219" s="17">
        <v>0</v>
      </c>
      <c r="AV219" s="17">
        <v>0.24147833</v>
      </c>
      <c r="AW219" s="17">
        <v>0.52014233</v>
      </c>
      <c r="AX219" s="17">
        <v>0</v>
      </c>
      <c r="AY219" s="17">
        <v>0.00482332</v>
      </c>
      <c r="AZ219" s="17">
        <v>0</v>
      </c>
      <c r="BA219" s="17">
        <v>0</v>
      </c>
      <c r="BB219" s="17">
        <v>0</v>
      </c>
      <c r="BC219" s="17">
        <v>0.00482332</v>
      </c>
      <c r="BD219" s="8"/>
      <c r="BE219" s="7"/>
      <c r="BF219" s="8"/>
      <c r="BG219" s="8"/>
    </row>
    <row r="220" spans="1:59" ht="25.5">
      <c r="A220" s="18"/>
      <c r="B220" s="26" t="s">
        <v>341</v>
      </c>
      <c r="C220" s="28" t="s">
        <v>308</v>
      </c>
      <c r="D220" s="17">
        <f t="shared" si="117"/>
        <v>0.27997808202</v>
      </c>
      <c r="E220" s="17">
        <f t="shared" si="126"/>
        <v>0.37919745599999993</v>
      </c>
      <c r="F220" s="17">
        <f t="shared" si="127"/>
        <v>0.002483832</v>
      </c>
      <c r="G220" s="17">
        <f t="shared" si="128"/>
        <v>0.1024827</v>
      </c>
      <c r="H220" s="17">
        <f t="shared" si="129"/>
        <v>0.274230924</v>
      </c>
      <c r="I220" s="17">
        <f t="shared" si="130"/>
        <v>0</v>
      </c>
      <c r="J220" s="17">
        <f t="shared" si="131"/>
        <v>0</v>
      </c>
      <c r="K220" s="17">
        <f t="shared" si="132"/>
        <v>0</v>
      </c>
      <c r="L220" s="17">
        <f t="shared" si="133"/>
        <v>0</v>
      </c>
      <c r="M220" s="17">
        <f t="shared" si="134"/>
        <v>0</v>
      </c>
      <c r="N220" s="17">
        <f t="shared" si="135"/>
        <v>0</v>
      </c>
      <c r="O220" s="17">
        <f t="shared" si="136"/>
        <v>0.002483832</v>
      </c>
      <c r="P220" s="17">
        <f t="shared" si="137"/>
        <v>0.002483832</v>
      </c>
      <c r="Q220" s="17">
        <f t="shared" si="138"/>
        <v>0</v>
      </c>
      <c r="R220" s="17">
        <f t="shared" si="139"/>
        <v>0</v>
      </c>
      <c r="S220" s="17">
        <f t="shared" si="140"/>
        <v>0</v>
      </c>
      <c r="T220" s="17">
        <f t="shared" si="141"/>
        <v>0</v>
      </c>
      <c r="U220" s="17">
        <f t="shared" si="142"/>
        <v>0</v>
      </c>
      <c r="V220" s="17">
        <f t="shared" si="143"/>
        <v>0</v>
      </c>
      <c r="W220" s="17">
        <f t="shared" si="144"/>
        <v>0</v>
      </c>
      <c r="X220" s="17">
        <f t="shared" si="145"/>
        <v>0</v>
      </c>
      <c r="Y220" s="17">
        <f t="shared" si="146"/>
        <v>0.37671362399999997</v>
      </c>
      <c r="Z220" s="17">
        <f t="shared" si="147"/>
        <v>0</v>
      </c>
      <c r="AA220" s="17">
        <f t="shared" si="148"/>
        <v>0.1024827</v>
      </c>
      <c r="AB220" s="17">
        <f t="shared" si="149"/>
        <v>0.274230924</v>
      </c>
      <c r="AC220" s="17">
        <f t="shared" si="150"/>
        <v>0</v>
      </c>
      <c r="AD220" s="17">
        <v>0.23331506835000002</v>
      </c>
      <c r="AE220" s="17">
        <f t="shared" si="151"/>
        <v>0.31599787999999995</v>
      </c>
      <c r="AF220" s="17">
        <f t="shared" si="152"/>
        <v>0.00206986</v>
      </c>
      <c r="AG220" s="17">
        <f t="shared" si="153"/>
        <v>0.08540225</v>
      </c>
      <c r="AH220" s="17">
        <f t="shared" si="154"/>
        <v>0.22852577</v>
      </c>
      <c r="AI220" s="17">
        <f t="shared" si="155"/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f t="shared" si="125"/>
        <v>0.00206986</v>
      </c>
      <c r="AP220" s="17">
        <f>0.00206986</f>
        <v>0.00206986</v>
      </c>
      <c r="AQ220" s="17">
        <v>0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0</v>
      </c>
      <c r="AY220" s="17">
        <v>0.31392802</v>
      </c>
      <c r="AZ220" s="17">
        <v>0</v>
      </c>
      <c r="BA220" s="17">
        <v>0.08540225</v>
      </c>
      <c r="BB220" s="17">
        <v>0.22852577</v>
      </c>
      <c r="BC220" s="17">
        <v>0</v>
      </c>
      <c r="BD220" s="8"/>
      <c r="BE220" s="7"/>
      <c r="BF220" s="8"/>
      <c r="BG220" s="8"/>
    </row>
    <row r="221" spans="1:59" ht="38.25">
      <c r="A221" s="18"/>
      <c r="B221" s="26" t="s">
        <v>342</v>
      </c>
      <c r="C221" s="28" t="s">
        <v>308</v>
      </c>
      <c r="D221" s="17">
        <f t="shared" si="117"/>
        <v>0.88300779714</v>
      </c>
      <c r="E221" s="17">
        <f t="shared" si="126"/>
        <v>0.888237372</v>
      </c>
      <c r="F221" s="17">
        <f t="shared" si="127"/>
        <v>0.007368695999999999</v>
      </c>
      <c r="G221" s="17">
        <f t="shared" si="128"/>
        <v>0.3517656</v>
      </c>
      <c r="H221" s="17">
        <f t="shared" si="129"/>
        <v>0.5246618399999999</v>
      </c>
      <c r="I221" s="17">
        <f t="shared" si="130"/>
        <v>0.004441236</v>
      </c>
      <c r="J221" s="17">
        <f t="shared" si="131"/>
        <v>0.506592372</v>
      </c>
      <c r="K221" s="17">
        <f t="shared" si="132"/>
        <v>0.007368695999999999</v>
      </c>
      <c r="L221" s="17">
        <f t="shared" si="133"/>
        <v>0.18934538399999998</v>
      </c>
      <c r="M221" s="17">
        <f t="shared" si="134"/>
        <v>0.309878292</v>
      </c>
      <c r="N221" s="17">
        <f t="shared" si="135"/>
        <v>0</v>
      </c>
      <c r="O221" s="17">
        <f t="shared" si="136"/>
        <v>0.37720376399999994</v>
      </c>
      <c r="P221" s="17">
        <f t="shared" si="137"/>
        <v>0</v>
      </c>
      <c r="Q221" s="17">
        <f t="shared" si="138"/>
        <v>0.16242021599999998</v>
      </c>
      <c r="R221" s="17">
        <f t="shared" si="139"/>
        <v>0.214783548</v>
      </c>
      <c r="S221" s="17">
        <f t="shared" si="140"/>
        <v>0</v>
      </c>
      <c r="T221" s="17">
        <f t="shared" si="141"/>
        <v>0</v>
      </c>
      <c r="U221" s="17">
        <f t="shared" si="142"/>
        <v>0</v>
      </c>
      <c r="V221" s="17">
        <f t="shared" si="143"/>
        <v>0</v>
      </c>
      <c r="W221" s="17">
        <f t="shared" si="144"/>
        <v>0</v>
      </c>
      <c r="X221" s="17">
        <f t="shared" si="145"/>
        <v>0</v>
      </c>
      <c r="Y221" s="17">
        <f t="shared" si="146"/>
        <v>0.004441236</v>
      </c>
      <c r="Z221" s="17">
        <f t="shared" si="147"/>
        <v>0</v>
      </c>
      <c r="AA221" s="17">
        <f t="shared" si="148"/>
        <v>0</v>
      </c>
      <c r="AB221" s="17">
        <f t="shared" si="149"/>
        <v>0</v>
      </c>
      <c r="AC221" s="17">
        <f t="shared" si="150"/>
        <v>0.004441236</v>
      </c>
      <c r="AD221" s="21">
        <v>0.73583983095</v>
      </c>
      <c r="AE221" s="17">
        <f t="shared" si="151"/>
        <v>0.74019781</v>
      </c>
      <c r="AF221" s="17">
        <f t="shared" si="152"/>
        <v>0.00614058</v>
      </c>
      <c r="AG221" s="17">
        <f t="shared" si="153"/>
        <v>0.293138</v>
      </c>
      <c r="AH221" s="17">
        <f t="shared" si="154"/>
        <v>0.4372182</v>
      </c>
      <c r="AI221" s="17">
        <f t="shared" si="155"/>
        <v>0.00370103</v>
      </c>
      <c r="AJ221" s="17">
        <v>0.42216031</v>
      </c>
      <c r="AK221" s="21">
        <v>0.00614058</v>
      </c>
      <c r="AL221" s="21">
        <v>0.15778782</v>
      </c>
      <c r="AM221" s="21">
        <v>0.25823191</v>
      </c>
      <c r="AN221" s="21">
        <v>0</v>
      </c>
      <c r="AO221" s="17">
        <f t="shared" si="125"/>
        <v>0.31433647</v>
      </c>
      <c r="AP221" s="21">
        <v>0</v>
      </c>
      <c r="AQ221" s="21">
        <f>0.13535018</f>
        <v>0.13535018</v>
      </c>
      <c r="AR221" s="21">
        <f>0.17898629</f>
        <v>0.17898629</v>
      </c>
      <c r="AS221" s="21">
        <v>0</v>
      </c>
      <c r="AT221" s="21">
        <v>0</v>
      </c>
      <c r="AU221" s="21">
        <v>0</v>
      </c>
      <c r="AV221" s="21">
        <v>0</v>
      </c>
      <c r="AW221" s="21">
        <v>0</v>
      </c>
      <c r="AX221" s="21">
        <v>0</v>
      </c>
      <c r="AY221" s="17">
        <v>0.00370103</v>
      </c>
      <c r="AZ221" s="17">
        <v>0</v>
      </c>
      <c r="BA221" s="17">
        <v>0</v>
      </c>
      <c r="BB221" s="17">
        <v>0</v>
      </c>
      <c r="BC221" s="17">
        <v>0.00370103</v>
      </c>
      <c r="BD221" s="8"/>
      <c r="BE221" s="7"/>
      <c r="BF221" s="8"/>
      <c r="BG221" s="8"/>
    </row>
    <row r="222" spans="1:59" ht="25.5">
      <c r="A222" s="18"/>
      <c r="B222" s="26" t="s">
        <v>343</v>
      </c>
      <c r="C222" s="28" t="s">
        <v>308</v>
      </c>
      <c r="D222" s="17">
        <f t="shared" si="117"/>
        <v>1.3209222331200003</v>
      </c>
      <c r="E222" s="17">
        <f t="shared" si="126"/>
        <v>1.0584621</v>
      </c>
      <c r="F222" s="17">
        <f t="shared" si="127"/>
        <v>0.012052488</v>
      </c>
      <c r="G222" s="17">
        <f t="shared" si="128"/>
        <v>0.470772996</v>
      </c>
      <c r="H222" s="17">
        <f t="shared" si="129"/>
        <v>0.570105876</v>
      </c>
      <c r="I222" s="17">
        <f t="shared" si="130"/>
        <v>0.005530739999999999</v>
      </c>
      <c r="J222" s="17">
        <f t="shared" si="131"/>
        <v>1.05293136</v>
      </c>
      <c r="K222" s="17">
        <f t="shared" si="132"/>
        <v>0.012052488</v>
      </c>
      <c r="L222" s="17">
        <f t="shared" si="133"/>
        <v>0.470772996</v>
      </c>
      <c r="M222" s="17">
        <f t="shared" si="134"/>
        <v>0.570105876</v>
      </c>
      <c r="N222" s="17">
        <f t="shared" si="135"/>
        <v>0</v>
      </c>
      <c r="O222" s="17">
        <f t="shared" si="136"/>
        <v>0</v>
      </c>
      <c r="P222" s="17">
        <f t="shared" si="137"/>
        <v>0</v>
      </c>
      <c r="Q222" s="17">
        <f t="shared" si="138"/>
        <v>0</v>
      </c>
      <c r="R222" s="17">
        <f t="shared" si="139"/>
        <v>0</v>
      </c>
      <c r="S222" s="17">
        <f t="shared" si="140"/>
        <v>0</v>
      </c>
      <c r="T222" s="17">
        <f t="shared" si="141"/>
        <v>0</v>
      </c>
      <c r="U222" s="17">
        <f t="shared" si="142"/>
        <v>0</v>
      </c>
      <c r="V222" s="17">
        <f t="shared" si="143"/>
        <v>0</v>
      </c>
      <c r="W222" s="17">
        <f t="shared" si="144"/>
        <v>0</v>
      </c>
      <c r="X222" s="17">
        <f t="shared" si="145"/>
        <v>0</v>
      </c>
      <c r="Y222" s="17">
        <f t="shared" si="146"/>
        <v>0.005530739999999999</v>
      </c>
      <c r="Z222" s="17">
        <f t="shared" si="147"/>
        <v>0</v>
      </c>
      <c r="AA222" s="17">
        <f t="shared" si="148"/>
        <v>0</v>
      </c>
      <c r="AB222" s="17">
        <f t="shared" si="149"/>
        <v>0</v>
      </c>
      <c r="AC222" s="17">
        <f t="shared" si="150"/>
        <v>0.005530739999999999</v>
      </c>
      <c r="AD222" s="21">
        <v>1.1007685276000003</v>
      </c>
      <c r="AE222" s="17">
        <f t="shared" si="151"/>
        <v>0.88205175</v>
      </c>
      <c r="AF222" s="17">
        <f t="shared" si="152"/>
        <v>0.01004374</v>
      </c>
      <c r="AG222" s="17">
        <f t="shared" si="153"/>
        <v>0.39231083</v>
      </c>
      <c r="AH222" s="17">
        <f t="shared" si="154"/>
        <v>0.47508823</v>
      </c>
      <c r="AI222" s="17">
        <f t="shared" si="155"/>
        <v>0.00460895</v>
      </c>
      <c r="AJ222" s="17">
        <v>0.8774428000000001</v>
      </c>
      <c r="AK222" s="21">
        <v>0.01004374</v>
      </c>
      <c r="AL222" s="21">
        <v>0.39231083</v>
      </c>
      <c r="AM222" s="21">
        <v>0.47508823</v>
      </c>
      <c r="AN222" s="21">
        <v>0</v>
      </c>
      <c r="AO222" s="17">
        <f t="shared" si="125"/>
        <v>0</v>
      </c>
      <c r="AP222" s="21">
        <v>0</v>
      </c>
      <c r="AQ222" s="21">
        <v>0</v>
      </c>
      <c r="AR222" s="21">
        <v>0</v>
      </c>
      <c r="AS222" s="21">
        <v>0</v>
      </c>
      <c r="AT222" s="21">
        <v>0</v>
      </c>
      <c r="AU222" s="21">
        <v>0</v>
      </c>
      <c r="AV222" s="21">
        <v>0</v>
      </c>
      <c r="AW222" s="21">
        <v>0</v>
      </c>
      <c r="AX222" s="21">
        <v>0</v>
      </c>
      <c r="AY222" s="17">
        <v>0.00460895</v>
      </c>
      <c r="AZ222" s="17">
        <v>0</v>
      </c>
      <c r="BA222" s="17">
        <v>0</v>
      </c>
      <c r="BB222" s="17">
        <v>0</v>
      </c>
      <c r="BC222" s="17">
        <v>0.00460895</v>
      </c>
      <c r="BD222" s="8"/>
      <c r="BE222" s="7"/>
      <c r="BF222" s="8"/>
      <c r="BG222" s="8"/>
    </row>
    <row r="223" spans="1:61" ht="25.5">
      <c r="A223" s="18"/>
      <c r="B223" s="26" t="s">
        <v>344</v>
      </c>
      <c r="C223" s="28" t="s">
        <v>308</v>
      </c>
      <c r="D223" s="17">
        <f t="shared" si="117"/>
        <v>0.5743140144000001</v>
      </c>
      <c r="E223" s="17">
        <f t="shared" si="126"/>
        <v>0.5726617679999999</v>
      </c>
      <c r="F223" s="17">
        <f t="shared" si="127"/>
        <v>0.005405292</v>
      </c>
      <c r="G223" s="17">
        <f t="shared" si="128"/>
        <v>0.250942884</v>
      </c>
      <c r="H223" s="17">
        <f t="shared" si="129"/>
        <v>0.316313592</v>
      </c>
      <c r="I223" s="17">
        <f t="shared" si="130"/>
        <v>0</v>
      </c>
      <c r="J223" s="17">
        <f t="shared" si="131"/>
        <v>0.005405292</v>
      </c>
      <c r="K223" s="17">
        <f t="shared" si="132"/>
        <v>0.005405292</v>
      </c>
      <c r="L223" s="17">
        <f t="shared" si="133"/>
        <v>0</v>
      </c>
      <c r="M223" s="17">
        <f t="shared" si="134"/>
        <v>0</v>
      </c>
      <c r="N223" s="17">
        <f t="shared" si="135"/>
        <v>0</v>
      </c>
      <c r="O223" s="17">
        <f t="shared" si="136"/>
        <v>0</v>
      </c>
      <c r="P223" s="17">
        <f t="shared" si="137"/>
        <v>0</v>
      </c>
      <c r="Q223" s="17">
        <f t="shared" si="138"/>
        <v>0</v>
      </c>
      <c r="R223" s="17">
        <f t="shared" si="139"/>
        <v>0</v>
      </c>
      <c r="S223" s="17">
        <f t="shared" si="140"/>
        <v>0</v>
      </c>
      <c r="T223" s="17">
        <f t="shared" si="141"/>
        <v>0</v>
      </c>
      <c r="U223" s="17">
        <f t="shared" si="142"/>
        <v>0</v>
      </c>
      <c r="V223" s="17">
        <f t="shared" si="143"/>
        <v>0</v>
      </c>
      <c r="W223" s="17">
        <f t="shared" si="144"/>
        <v>0</v>
      </c>
      <c r="X223" s="17">
        <f t="shared" si="145"/>
        <v>0</v>
      </c>
      <c r="Y223" s="17">
        <f t="shared" si="146"/>
        <v>0.567256476</v>
      </c>
      <c r="Z223" s="17">
        <f t="shared" si="147"/>
        <v>0</v>
      </c>
      <c r="AA223" s="17">
        <f t="shared" si="148"/>
        <v>0.250942884</v>
      </c>
      <c r="AB223" s="17">
        <f t="shared" si="149"/>
        <v>0.316313592</v>
      </c>
      <c r="AC223" s="17">
        <f t="shared" si="150"/>
        <v>0</v>
      </c>
      <c r="AD223" s="17">
        <v>0.47859501200000004</v>
      </c>
      <c r="AE223" s="17">
        <f t="shared" si="151"/>
        <v>0.47721813999999996</v>
      </c>
      <c r="AF223" s="17">
        <f t="shared" si="152"/>
        <v>0.00450441</v>
      </c>
      <c r="AG223" s="17">
        <f t="shared" si="153"/>
        <v>0.20911907</v>
      </c>
      <c r="AH223" s="17">
        <f t="shared" si="154"/>
        <v>0.26359466</v>
      </c>
      <c r="AI223" s="17">
        <f t="shared" si="155"/>
        <v>0</v>
      </c>
      <c r="AJ223" s="17">
        <v>0.00450441</v>
      </c>
      <c r="AK223" s="17">
        <v>0.00450441</v>
      </c>
      <c r="AL223" s="17">
        <v>0</v>
      </c>
      <c r="AM223" s="17">
        <v>0</v>
      </c>
      <c r="AN223" s="17">
        <v>0</v>
      </c>
      <c r="AO223" s="17">
        <f t="shared" si="125"/>
        <v>0</v>
      </c>
      <c r="AP223" s="17">
        <v>0</v>
      </c>
      <c r="AQ223" s="17">
        <v>0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0.47271372999999994</v>
      </c>
      <c r="AZ223" s="17">
        <v>0</v>
      </c>
      <c r="BA223" s="17">
        <v>0.20911907</v>
      </c>
      <c r="BB223" s="17">
        <v>0.26359466</v>
      </c>
      <c r="BC223" s="17">
        <v>0</v>
      </c>
      <c r="BD223" s="8"/>
      <c r="BE223" s="7"/>
      <c r="BF223" s="8"/>
      <c r="BG223" s="8"/>
      <c r="BI223" s="32"/>
    </row>
    <row r="224" spans="1:59" ht="25.5">
      <c r="A224" s="18"/>
      <c r="B224" s="26" t="s">
        <v>345</v>
      </c>
      <c r="C224" s="28" t="s">
        <v>308</v>
      </c>
      <c r="D224" s="17">
        <f t="shared" si="117"/>
        <v>1.2922065324000003</v>
      </c>
      <c r="E224" s="17">
        <f t="shared" si="126"/>
        <v>1.296982992</v>
      </c>
      <c r="F224" s="17">
        <f t="shared" si="127"/>
        <v>0.0100536</v>
      </c>
      <c r="G224" s="17">
        <f t="shared" si="128"/>
        <v>0.547008384</v>
      </c>
      <c r="H224" s="17">
        <f t="shared" si="129"/>
        <v>0.739921008</v>
      </c>
      <c r="I224" s="17">
        <f t="shared" si="130"/>
        <v>0</v>
      </c>
      <c r="J224" s="17">
        <f t="shared" si="131"/>
        <v>0.0100536</v>
      </c>
      <c r="K224" s="17">
        <f t="shared" si="132"/>
        <v>0.0100536</v>
      </c>
      <c r="L224" s="17">
        <f t="shared" si="133"/>
        <v>0</v>
      </c>
      <c r="M224" s="17">
        <f t="shared" si="134"/>
        <v>0</v>
      </c>
      <c r="N224" s="17">
        <f t="shared" si="135"/>
        <v>0</v>
      </c>
      <c r="O224" s="17">
        <f t="shared" si="136"/>
        <v>0</v>
      </c>
      <c r="P224" s="17">
        <f t="shared" si="137"/>
        <v>0</v>
      </c>
      <c r="Q224" s="17">
        <f t="shared" si="138"/>
        <v>0</v>
      </c>
      <c r="R224" s="17">
        <f t="shared" si="139"/>
        <v>0</v>
      </c>
      <c r="S224" s="17">
        <f t="shared" si="140"/>
        <v>0</v>
      </c>
      <c r="T224" s="17">
        <f t="shared" si="141"/>
        <v>0</v>
      </c>
      <c r="U224" s="17">
        <f t="shared" si="142"/>
        <v>0</v>
      </c>
      <c r="V224" s="17">
        <f t="shared" si="143"/>
        <v>0</v>
      </c>
      <c r="W224" s="17">
        <f t="shared" si="144"/>
        <v>0</v>
      </c>
      <c r="X224" s="17">
        <f t="shared" si="145"/>
        <v>0</v>
      </c>
      <c r="Y224" s="17">
        <f t="shared" si="146"/>
        <v>1.286929392</v>
      </c>
      <c r="Z224" s="17">
        <f t="shared" si="147"/>
        <v>0</v>
      </c>
      <c r="AA224" s="17">
        <f t="shared" si="148"/>
        <v>0.547008384</v>
      </c>
      <c r="AB224" s="17">
        <f t="shared" si="149"/>
        <v>0.739921008</v>
      </c>
      <c r="AC224" s="17">
        <f t="shared" si="150"/>
        <v>0</v>
      </c>
      <c r="AD224" s="17">
        <v>1.0768387770000003</v>
      </c>
      <c r="AE224" s="17">
        <f t="shared" si="151"/>
        <v>1.0808191600000001</v>
      </c>
      <c r="AF224" s="17">
        <f t="shared" si="152"/>
        <v>0.008378</v>
      </c>
      <c r="AG224" s="17">
        <f t="shared" si="153"/>
        <v>0.45584032</v>
      </c>
      <c r="AH224" s="17">
        <f t="shared" si="154"/>
        <v>0.61660084</v>
      </c>
      <c r="AI224" s="17">
        <f t="shared" si="155"/>
        <v>0</v>
      </c>
      <c r="AJ224" s="17">
        <v>0.008378</v>
      </c>
      <c r="AK224" s="17">
        <v>0.008378</v>
      </c>
      <c r="AL224" s="17">
        <v>0</v>
      </c>
      <c r="AM224" s="17">
        <v>0</v>
      </c>
      <c r="AN224" s="17">
        <v>0</v>
      </c>
      <c r="AO224" s="17">
        <f t="shared" si="125"/>
        <v>0</v>
      </c>
      <c r="AP224" s="17">
        <v>0</v>
      </c>
      <c r="AQ224" s="17">
        <v>0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1.0724411600000001</v>
      </c>
      <c r="AZ224" s="17">
        <v>0</v>
      </c>
      <c r="BA224" s="17">
        <v>0.45584032</v>
      </c>
      <c r="BB224" s="17">
        <v>0.61660084</v>
      </c>
      <c r="BC224" s="17">
        <v>0</v>
      </c>
      <c r="BD224" s="8"/>
      <c r="BE224" s="7"/>
      <c r="BF224" s="8"/>
      <c r="BG224" s="8"/>
    </row>
    <row r="225" spans="1:59" ht="13.5">
      <c r="A225" s="18"/>
      <c r="B225" s="25" t="s">
        <v>196</v>
      </c>
      <c r="C225" s="28"/>
      <c r="D225" s="17">
        <f t="shared" si="117"/>
        <v>0</v>
      </c>
      <c r="E225" s="17">
        <f t="shared" si="126"/>
        <v>0</v>
      </c>
      <c r="F225" s="17">
        <f t="shared" si="127"/>
        <v>0</v>
      </c>
      <c r="G225" s="17">
        <f t="shared" si="128"/>
        <v>0</v>
      </c>
      <c r="H225" s="17">
        <f t="shared" si="129"/>
        <v>0</v>
      </c>
      <c r="I225" s="17">
        <f t="shared" si="130"/>
        <v>0</v>
      </c>
      <c r="J225" s="17">
        <f t="shared" si="131"/>
        <v>0</v>
      </c>
      <c r="K225" s="17">
        <f t="shared" si="132"/>
        <v>0</v>
      </c>
      <c r="L225" s="17">
        <f t="shared" si="133"/>
        <v>0</v>
      </c>
      <c r="M225" s="17">
        <f t="shared" si="134"/>
        <v>0</v>
      </c>
      <c r="N225" s="17">
        <f t="shared" si="135"/>
        <v>0</v>
      </c>
      <c r="O225" s="17">
        <f t="shared" si="136"/>
        <v>0</v>
      </c>
      <c r="P225" s="17">
        <f t="shared" si="137"/>
        <v>0</v>
      </c>
      <c r="Q225" s="17">
        <f t="shared" si="138"/>
        <v>0</v>
      </c>
      <c r="R225" s="17">
        <f t="shared" si="139"/>
        <v>0</v>
      </c>
      <c r="S225" s="17">
        <f t="shared" si="140"/>
        <v>0</v>
      </c>
      <c r="T225" s="17">
        <f t="shared" si="141"/>
        <v>0</v>
      </c>
      <c r="U225" s="17">
        <f t="shared" si="142"/>
        <v>0</v>
      </c>
      <c r="V225" s="17">
        <f t="shared" si="143"/>
        <v>0</v>
      </c>
      <c r="W225" s="17">
        <f t="shared" si="144"/>
        <v>0</v>
      </c>
      <c r="X225" s="17">
        <f t="shared" si="145"/>
        <v>0</v>
      </c>
      <c r="Y225" s="17">
        <f t="shared" si="146"/>
        <v>0</v>
      </c>
      <c r="Z225" s="17">
        <f t="shared" si="147"/>
        <v>0</v>
      </c>
      <c r="AA225" s="17">
        <f t="shared" si="148"/>
        <v>0</v>
      </c>
      <c r="AB225" s="17">
        <f t="shared" si="149"/>
        <v>0</v>
      </c>
      <c r="AC225" s="17">
        <f t="shared" si="150"/>
        <v>0</v>
      </c>
      <c r="AD225" s="17">
        <v>0</v>
      </c>
      <c r="AE225" s="17">
        <f t="shared" si="151"/>
        <v>0</v>
      </c>
      <c r="AF225" s="17">
        <f t="shared" si="152"/>
        <v>0</v>
      </c>
      <c r="AG225" s="17">
        <f t="shared" si="153"/>
        <v>0</v>
      </c>
      <c r="AH225" s="17">
        <f t="shared" si="154"/>
        <v>0</v>
      </c>
      <c r="AI225" s="17">
        <f t="shared" si="155"/>
        <v>0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7">
        <f t="shared" si="125"/>
        <v>0</v>
      </c>
      <c r="AP225" s="17">
        <v>0</v>
      </c>
      <c r="AQ225" s="17">
        <v>0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8"/>
      <c r="BE225" s="7"/>
      <c r="BF225" s="8"/>
      <c r="BG225" s="8"/>
    </row>
    <row r="226" spans="1:59" ht="38.25">
      <c r="A226" s="18"/>
      <c r="B226" s="26" t="s">
        <v>346</v>
      </c>
      <c r="C226" s="28" t="s">
        <v>308</v>
      </c>
      <c r="D226" s="17">
        <f t="shared" si="117"/>
        <v>0.3071878871999999</v>
      </c>
      <c r="E226" s="17">
        <f t="shared" si="126"/>
        <v>0.31148585999999995</v>
      </c>
      <c r="F226" s="17">
        <f t="shared" si="127"/>
        <v>0.0036666119999999996</v>
      </c>
      <c r="G226" s="17">
        <f t="shared" si="128"/>
        <v>0.051307344</v>
      </c>
      <c r="H226" s="17">
        <f t="shared" si="129"/>
        <v>0.25651190399999996</v>
      </c>
      <c r="I226" s="17">
        <f t="shared" si="130"/>
        <v>0</v>
      </c>
      <c r="J226" s="17">
        <f t="shared" si="131"/>
        <v>0</v>
      </c>
      <c r="K226" s="17">
        <f t="shared" si="132"/>
        <v>0</v>
      </c>
      <c r="L226" s="17">
        <f t="shared" si="133"/>
        <v>0</v>
      </c>
      <c r="M226" s="17">
        <f t="shared" si="134"/>
        <v>0</v>
      </c>
      <c r="N226" s="17">
        <f t="shared" si="135"/>
        <v>0</v>
      </c>
      <c r="O226" s="17">
        <f t="shared" si="136"/>
        <v>0.0036666119999999996</v>
      </c>
      <c r="P226" s="17">
        <f t="shared" si="137"/>
        <v>0.0036666119999999996</v>
      </c>
      <c r="Q226" s="17">
        <f t="shared" si="138"/>
        <v>0</v>
      </c>
      <c r="R226" s="17">
        <f t="shared" si="139"/>
        <v>0</v>
      </c>
      <c r="S226" s="17">
        <f t="shared" si="140"/>
        <v>0</v>
      </c>
      <c r="T226" s="17">
        <f t="shared" si="141"/>
        <v>0.307819248</v>
      </c>
      <c r="U226" s="17">
        <f t="shared" si="142"/>
        <v>0</v>
      </c>
      <c r="V226" s="17">
        <f t="shared" si="143"/>
        <v>0.051307344</v>
      </c>
      <c r="W226" s="17">
        <f t="shared" si="144"/>
        <v>0.25651190399999996</v>
      </c>
      <c r="X226" s="17">
        <f t="shared" si="145"/>
        <v>0</v>
      </c>
      <c r="Y226" s="17">
        <f t="shared" si="146"/>
        <v>0</v>
      </c>
      <c r="Z226" s="17">
        <f t="shared" si="147"/>
        <v>0</v>
      </c>
      <c r="AA226" s="17">
        <f t="shared" si="148"/>
        <v>0</v>
      </c>
      <c r="AB226" s="17">
        <f t="shared" si="149"/>
        <v>0</v>
      </c>
      <c r="AC226" s="17">
        <f t="shared" si="150"/>
        <v>0</v>
      </c>
      <c r="AD226" s="17">
        <v>0.25598990599999993</v>
      </c>
      <c r="AE226" s="17">
        <f t="shared" si="151"/>
        <v>0.25957155</v>
      </c>
      <c r="AF226" s="17">
        <f t="shared" si="152"/>
        <v>0.00305551</v>
      </c>
      <c r="AG226" s="17">
        <f t="shared" si="153"/>
        <v>0.04275612</v>
      </c>
      <c r="AH226" s="17">
        <f t="shared" si="154"/>
        <v>0.21375992</v>
      </c>
      <c r="AI226" s="17">
        <f t="shared" si="155"/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f t="shared" si="125"/>
        <v>0.00305551</v>
      </c>
      <c r="AP226" s="17">
        <f>0.00305551</f>
        <v>0.00305551</v>
      </c>
      <c r="AQ226" s="17">
        <v>0</v>
      </c>
      <c r="AR226" s="17">
        <v>0</v>
      </c>
      <c r="AS226" s="17">
        <v>0</v>
      </c>
      <c r="AT226" s="17">
        <v>0.25651604</v>
      </c>
      <c r="AU226" s="17">
        <v>0</v>
      </c>
      <c r="AV226" s="17">
        <v>0.04275612</v>
      </c>
      <c r="AW226" s="17">
        <v>0.21375992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8"/>
      <c r="BE226" s="7"/>
      <c r="BF226" s="8"/>
      <c r="BG226" s="8"/>
    </row>
    <row r="227" spans="1:59" ht="38.25">
      <c r="A227" s="18"/>
      <c r="B227" s="26" t="s">
        <v>347</v>
      </c>
      <c r="C227" s="28" t="s">
        <v>308</v>
      </c>
      <c r="D227" s="17">
        <f aca="true" t="shared" si="156" ref="D227:D290">1.2*AD227</f>
        <v>0.9522824503199999</v>
      </c>
      <c r="E227" s="17">
        <f t="shared" si="126"/>
        <v>1.860697392</v>
      </c>
      <c r="F227" s="17">
        <f t="shared" si="127"/>
        <v>0.010644984</v>
      </c>
      <c r="G227" s="17">
        <f t="shared" si="128"/>
        <v>0.38134973999999994</v>
      </c>
      <c r="H227" s="17">
        <f t="shared" si="129"/>
        <v>1.460614632</v>
      </c>
      <c r="I227" s="17">
        <f t="shared" si="130"/>
        <v>0.008088036</v>
      </c>
      <c r="J227" s="17">
        <f t="shared" si="131"/>
        <v>0.08417352</v>
      </c>
      <c r="K227" s="17">
        <f t="shared" si="132"/>
        <v>0.010644984</v>
      </c>
      <c r="L227" s="17">
        <f t="shared" si="133"/>
        <v>0.026240244</v>
      </c>
      <c r="M227" s="17">
        <f t="shared" si="134"/>
        <v>0.047288292</v>
      </c>
      <c r="N227" s="17">
        <f t="shared" si="135"/>
        <v>0</v>
      </c>
      <c r="O227" s="17">
        <f t="shared" si="136"/>
        <v>1.404405228</v>
      </c>
      <c r="P227" s="17">
        <f t="shared" si="137"/>
        <v>0</v>
      </c>
      <c r="Q227" s="17">
        <f t="shared" si="138"/>
        <v>0.29905180800000003</v>
      </c>
      <c r="R227" s="17">
        <f t="shared" si="139"/>
        <v>1.10535342</v>
      </c>
      <c r="S227" s="17">
        <f t="shared" si="140"/>
        <v>0</v>
      </c>
      <c r="T227" s="17">
        <f t="shared" si="141"/>
        <v>0.3640306079999999</v>
      </c>
      <c r="U227" s="17">
        <f t="shared" si="142"/>
        <v>0</v>
      </c>
      <c r="V227" s="17">
        <f t="shared" si="143"/>
        <v>0.056057687999999994</v>
      </c>
      <c r="W227" s="17">
        <f t="shared" si="144"/>
        <v>0.30797292</v>
      </c>
      <c r="X227" s="17">
        <f t="shared" si="145"/>
        <v>0</v>
      </c>
      <c r="Y227" s="17">
        <f t="shared" si="146"/>
        <v>0.008088036</v>
      </c>
      <c r="Z227" s="17">
        <f t="shared" si="147"/>
        <v>0</v>
      </c>
      <c r="AA227" s="17">
        <f t="shared" si="148"/>
        <v>0</v>
      </c>
      <c r="AB227" s="17">
        <f t="shared" si="149"/>
        <v>0</v>
      </c>
      <c r="AC227" s="17">
        <f t="shared" si="150"/>
        <v>0.008088036</v>
      </c>
      <c r="AD227" s="17">
        <v>0.7935687086</v>
      </c>
      <c r="AE227" s="17">
        <f t="shared" si="151"/>
        <v>1.5505811600000001</v>
      </c>
      <c r="AF227" s="17">
        <f t="shared" si="152"/>
        <v>0.00887082</v>
      </c>
      <c r="AG227" s="17">
        <f t="shared" si="153"/>
        <v>0.31779145</v>
      </c>
      <c r="AH227" s="17">
        <f t="shared" si="154"/>
        <v>1.21717886</v>
      </c>
      <c r="AI227" s="17">
        <f t="shared" si="155"/>
        <v>0.00674003</v>
      </c>
      <c r="AJ227" s="17">
        <v>0.0701446</v>
      </c>
      <c r="AK227" s="17">
        <v>0.00887082</v>
      </c>
      <c r="AL227" s="17">
        <v>0.02186687</v>
      </c>
      <c r="AM227" s="17">
        <v>0.03940691</v>
      </c>
      <c r="AN227" s="17">
        <v>0</v>
      </c>
      <c r="AO227" s="17">
        <f t="shared" si="125"/>
        <v>1.17033769</v>
      </c>
      <c r="AP227" s="17">
        <v>0</v>
      </c>
      <c r="AQ227" s="17">
        <f>0.0990289+0.15018094</f>
        <v>0.24920984000000002</v>
      </c>
      <c r="AR227" s="17">
        <f>0.26329905+0.6578288</f>
        <v>0.92112785</v>
      </c>
      <c r="AS227" s="17">
        <v>0</v>
      </c>
      <c r="AT227" s="17">
        <v>0.30335883999999996</v>
      </c>
      <c r="AU227" s="17">
        <v>0</v>
      </c>
      <c r="AV227" s="17">
        <v>0.04671474</v>
      </c>
      <c r="AW227" s="17">
        <v>0.2566441</v>
      </c>
      <c r="AX227" s="17">
        <v>0</v>
      </c>
      <c r="AY227" s="17">
        <v>0.00674003</v>
      </c>
      <c r="AZ227" s="17">
        <v>0</v>
      </c>
      <c r="BA227" s="17">
        <v>0</v>
      </c>
      <c r="BB227" s="17">
        <v>0</v>
      </c>
      <c r="BC227" s="17">
        <v>0.00674003</v>
      </c>
      <c r="BD227" s="8"/>
      <c r="BE227" s="7"/>
      <c r="BF227" s="8"/>
      <c r="BG227" s="8"/>
    </row>
    <row r="228" spans="1:59" ht="51">
      <c r="A228" s="18"/>
      <c r="B228" s="26" t="s">
        <v>348</v>
      </c>
      <c r="C228" s="28" t="s">
        <v>308</v>
      </c>
      <c r="D228" s="17">
        <f t="shared" si="156"/>
        <v>1.211802570384</v>
      </c>
      <c r="E228" s="17">
        <f t="shared" si="126"/>
        <v>0.704298504</v>
      </c>
      <c r="F228" s="17">
        <f t="shared" si="127"/>
        <v>0.005322492</v>
      </c>
      <c r="G228" s="17">
        <f t="shared" si="128"/>
        <v>0.341569164</v>
      </c>
      <c r="H228" s="17">
        <f t="shared" si="129"/>
        <v>0.35740684800000005</v>
      </c>
      <c r="I228" s="17">
        <f t="shared" si="130"/>
        <v>0</v>
      </c>
      <c r="J228" s="17">
        <f t="shared" si="131"/>
        <v>0.078296952</v>
      </c>
      <c r="K228" s="17">
        <f t="shared" si="132"/>
        <v>0.005322492</v>
      </c>
      <c r="L228" s="17">
        <f t="shared" si="133"/>
        <v>0.019159463999999998</v>
      </c>
      <c r="M228" s="17">
        <f t="shared" si="134"/>
        <v>0.053814996000000004</v>
      </c>
      <c r="N228" s="17">
        <f t="shared" si="135"/>
        <v>0</v>
      </c>
      <c r="O228" s="17">
        <f t="shared" si="136"/>
        <v>0.6260015520000001</v>
      </c>
      <c r="P228" s="17">
        <f t="shared" si="137"/>
        <v>0</v>
      </c>
      <c r="Q228" s="17">
        <f t="shared" si="138"/>
        <v>0.3224097</v>
      </c>
      <c r="R228" s="17">
        <f t="shared" si="139"/>
        <v>0.303591852</v>
      </c>
      <c r="S228" s="17">
        <f t="shared" si="140"/>
        <v>0</v>
      </c>
      <c r="T228" s="17">
        <f t="shared" si="141"/>
        <v>0</v>
      </c>
      <c r="U228" s="17">
        <f t="shared" si="142"/>
        <v>0</v>
      </c>
      <c r="V228" s="17">
        <f t="shared" si="143"/>
        <v>0</v>
      </c>
      <c r="W228" s="17">
        <f t="shared" si="144"/>
        <v>0</v>
      </c>
      <c r="X228" s="17">
        <f t="shared" si="145"/>
        <v>0</v>
      </c>
      <c r="Y228" s="17">
        <f t="shared" si="146"/>
        <v>0</v>
      </c>
      <c r="Z228" s="17">
        <f t="shared" si="147"/>
        <v>0</v>
      </c>
      <c r="AA228" s="17">
        <f t="shared" si="148"/>
        <v>0</v>
      </c>
      <c r="AB228" s="17">
        <f t="shared" si="149"/>
        <v>0</v>
      </c>
      <c r="AC228" s="17">
        <f t="shared" si="150"/>
        <v>0</v>
      </c>
      <c r="AD228" s="17">
        <v>1.00983547532</v>
      </c>
      <c r="AE228" s="17">
        <f t="shared" si="151"/>
        <v>0.5869154200000001</v>
      </c>
      <c r="AF228" s="17">
        <f t="shared" si="152"/>
        <v>0.00443541</v>
      </c>
      <c r="AG228" s="17">
        <f t="shared" si="153"/>
        <v>0.28464097</v>
      </c>
      <c r="AH228" s="17">
        <f t="shared" si="154"/>
        <v>0.29783904000000005</v>
      </c>
      <c r="AI228" s="17">
        <f t="shared" si="155"/>
        <v>0</v>
      </c>
      <c r="AJ228" s="17">
        <v>0.06524746000000001</v>
      </c>
      <c r="AK228" s="17">
        <v>0.00443541</v>
      </c>
      <c r="AL228" s="17">
        <v>0.01596622</v>
      </c>
      <c r="AM228" s="17">
        <v>0.04484583</v>
      </c>
      <c r="AN228" s="17">
        <v>0</v>
      </c>
      <c r="AO228" s="17">
        <f t="shared" si="125"/>
        <v>0.52166796</v>
      </c>
      <c r="AP228" s="17">
        <v>0</v>
      </c>
      <c r="AQ228" s="17">
        <f>0.23857893+0.03009582</f>
        <v>0.26867475</v>
      </c>
      <c r="AR228" s="17">
        <f>0.23509708+0.01789613</f>
        <v>0.25299321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8"/>
      <c r="BE228" s="7"/>
      <c r="BF228" s="8"/>
      <c r="BG228" s="8"/>
    </row>
    <row r="229" spans="1:59" ht="25.5">
      <c r="A229" s="18"/>
      <c r="B229" s="26" t="s">
        <v>349</v>
      </c>
      <c r="C229" s="28" t="s">
        <v>308</v>
      </c>
      <c r="D229" s="17">
        <f t="shared" si="156"/>
        <v>0.43073551080000005</v>
      </c>
      <c r="E229" s="17">
        <f t="shared" si="126"/>
        <v>0.438072816</v>
      </c>
      <c r="F229" s="17">
        <f t="shared" si="127"/>
        <v>0.0039031679999999994</v>
      </c>
      <c r="G229" s="17">
        <f t="shared" si="128"/>
        <v>0.146165052</v>
      </c>
      <c r="H229" s="17">
        <f t="shared" si="129"/>
        <v>0.28591637999999997</v>
      </c>
      <c r="I229" s="17">
        <f t="shared" si="130"/>
        <v>0.002088216</v>
      </c>
      <c r="J229" s="17">
        <f t="shared" si="131"/>
        <v>0.4359846</v>
      </c>
      <c r="K229" s="17">
        <f t="shared" si="132"/>
        <v>0.0039031679999999994</v>
      </c>
      <c r="L229" s="17">
        <f t="shared" si="133"/>
        <v>0.146165052</v>
      </c>
      <c r="M229" s="17">
        <f t="shared" si="134"/>
        <v>0.28591637999999997</v>
      </c>
      <c r="N229" s="17">
        <f t="shared" si="135"/>
        <v>0</v>
      </c>
      <c r="O229" s="17">
        <f t="shared" si="136"/>
        <v>0</v>
      </c>
      <c r="P229" s="17">
        <f t="shared" si="137"/>
        <v>0</v>
      </c>
      <c r="Q229" s="17">
        <f t="shared" si="138"/>
        <v>0</v>
      </c>
      <c r="R229" s="17">
        <f t="shared" si="139"/>
        <v>0</v>
      </c>
      <c r="S229" s="17">
        <f t="shared" si="140"/>
        <v>0</v>
      </c>
      <c r="T229" s="17">
        <f t="shared" si="141"/>
        <v>0</v>
      </c>
      <c r="U229" s="17">
        <f t="shared" si="142"/>
        <v>0</v>
      </c>
      <c r="V229" s="17">
        <f t="shared" si="143"/>
        <v>0</v>
      </c>
      <c r="W229" s="17">
        <f t="shared" si="144"/>
        <v>0</v>
      </c>
      <c r="X229" s="17">
        <f t="shared" si="145"/>
        <v>0</v>
      </c>
      <c r="Y229" s="17">
        <f t="shared" si="146"/>
        <v>0.002088216</v>
      </c>
      <c r="Z229" s="17">
        <f t="shared" si="147"/>
        <v>0</v>
      </c>
      <c r="AA229" s="17">
        <f t="shared" si="148"/>
        <v>0</v>
      </c>
      <c r="AB229" s="17">
        <f t="shared" si="149"/>
        <v>0</v>
      </c>
      <c r="AC229" s="17">
        <f t="shared" si="150"/>
        <v>0.002088216</v>
      </c>
      <c r="AD229" s="17">
        <v>0.35894625900000005</v>
      </c>
      <c r="AE229" s="17">
        <f t="shared" si="151"/>
        <v>0.36506067999999997</v>
      </c>
      <c r="AF229" s="17">
        <f t="shared" si="152"/>
        <v>0.00325264</v>
      </c>
      <c r="AG229" s="17">
        <f t="shared" si="153"/>
        <v>0.12180421</v>
      </c>
      <c r="AH229" s="17">
        <f t="shared" si="154"/>
        <v>0.23826365</v>
      </c>
      <c r="AI229" s="17">
        <f t="shared" si="155"/>
        <v>0.00174018</v>
      </c>
      <c r="AJ229" s="17">
        <f>AK229+AL229+AM229</f>
        <v>0.3633205</v>
      </c>
      <c r="AK229" s="17">
        <v>0.00325264</v>
      </c>
      <c r="AL229" s="17">
        <v>0.12180421</v>
      </c>
      <c r="AM229" s="17">
        <v>0.23826365</v>
      </c>
      <c r="AN229" s="17">
        <v>0</v>
      </c>
      <c r="AO229" s="17">
        <f t="shared" si="125"/>
        <v>0</v>
      </c>
      <c r="AP229" s="17">
        <v>0</v>
      </c>
      <c r="AQ229" s="17">
        <v>0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0</v>
      </c>
      <c r="AY229" s="17">
        <v>0.00174018</v>
      </c>
      <c r="AZ229" s="17">
        <v>0</v>
      </c>
      <c r="BA229" s="17">
        <v>0</v>
      </c>
      <c r="BB229" s="17">
        <v>0</v>
      </c>
      <c r="BC229" s="17">
        <v>0.00174018</v>
      </c>
      <c r="BD229" s="8"/>
      <c r="BE229" s="7"/>
      <c r="BF229" s="8"/>
      <c r="BG229" s="8"/>
    </row>
    <row r="230" spans="1:59" ht="25.5">
      <c r="A230" s="18"/>
      <c r="B230" s="26" t="s">
        <v>350</v>
      </c>
      <c r="C230" s="28" t="s">
        <v>308</v>
      </c>
      <c r="D230" s="17">
        <f t="shared" si="156"/>
        <v>0.83275532088</v>
      </c>
      <c r="E230" s="17">
        <f t="shared" si="126"/>
        <v>0.8458103279999999</v>
      </c>
      <c r="F230" s="17">
        <f t="shared" si="127"/>
        <v>0.006386988</v>
      </c>
      <c r="G230" s="17">
        <f t="shared" si="128"/>
        <v>0.28282634399999995</v>
      </c>
      <c r="H230" s="17">
        <f t="shared" si="129"/>
        <v>0.552246552</v>
      </c>
      <c r="I230" s="17">
        <f t="shared" si="130"/>
        <v>0.004350444</v>
      </c>
      <c r="J230" s="17">
        <f t="shared" si="131"/>
        <v>0.006386988</v>
      </c>
      <c r="K230" s="17">
        <f t="shared" si="132"/>
        <v>0.006386988</v>
      </c>
      <c r="L230" s="17">
        <f t="shared" si="133"/>
        <v>0</v>
      </c>
      <c r="M230" s="17">
        <f t="shared" si="134"/>
        <v>0</v>
      </c>
      <c r="N230" s="17">
        <f t="shared" si="135"/>
        <v>0</v>
      </c>
      <c r="O230" s="17">
        <f t="shared" si="136"/>
        <v>0.8350728959999999</v>
      </c>
      <c r="P230" s="17">
        <f t="shared" si="137"/>
        <v>0</v>
      </c>
      <c r="Q230" s="17">
        <f t="shared" si="138"/>
        <v>0.28282634399999995</v>
      </c>
      <c r="R230" s="17">
        <f t="shared" si="139"/>
        <v>0.552246552</v>
      </c>
      <c r="S230" s="17">
        <f t="shared" si="140"/>
        <v>0</v>
      </c>
      <c r="T230" s="17">
        <f t="shared" si="141"/>
        <v>0</v>
      </c>
      <c r="U230" s="17">
        <f t="shared" si="142"/>
        <v>0</v>
      </c>
      <c r="V230" s="17">
        <f t="shared" si="143"/>
        <v>0</v>
      </c>
      <c r="W230" s="17">
        <f t="shared" si="144"/>
        <v>0</v>
      </c>
      <c r="X230" s="17">
        <f t="shared" si="145"/>
        <v>0</v>
      </c>
      <c r="Y230" s="17">
        <f t="shared" si="146"/>
        <v>0.004350444</v>
      </c>
      <c r="Z230" s="17">
        <f t="shared" si="147"/>
        <v>0</v>
      </c>
      <c r="AA230" s="17">
        <f t="shared" si="148"/>
        <v>0</v>
      </c>
      <c r="AB230" s="17">
        <f t="shared" si="149"/>
        <v>0</v>
      </c>
      <c r="AC230" s="17">
        <f t="shared" si="150"/>
        <v>0.004350444</v>
      </c>
      <c r="AD230" s="17">
        <v>0.6939627674000001</v>
      </c>
      <c r="AE230" s="17">
        <f t="shared" si="151"/>
        <v>0.7048419399999999</v>
      </c>
      <c r="AF230" s="17">
        <f t="shared" si="152"/>
        <v>0.00532249</v>
      </c>
      <c r="AG230" s="17">
        <f t="shared" si="153"/>
        <v>0.23568862</v>
      </c>
      <c r="AH230" s="17">
        <f t="shared" si="154"/>
        <v>0.46020546</v>
      </c>
      <c r="AI230" s="17">
        <f t="shared" si="155"/>
        <v>0.00362537</v>
      </c>
      <c r="AJ230" s="17">
        <v>0.00532249</v>
      </c>
      <c r="AK230" s="17">
        <v>0.00532249</v>
      </c>
      <c r="AL230" s="17">
        <v>0</v>
      </c>
      <c r="AM230" s="17">
        <v>0</v>
      </c>
      <c r="AN230" s="17">
        <v>0</v>
      </c>
      <c r="AO230" s="17">
        <f t="shared" si="125"/>
        <v>0.69589408</v>
      </c>
      <c r="AP230" s="17">
        <v>0</v>
      </c>
      <c r="AQ230" s="17">
        <f>0.09704505+0.13864357</f>
        <v>0.23568862</v>
      </c>
      <c r="AR230" s="17">
        <f>0.25048984+0.20971562</f>
        <v>0.46020546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0</v>
      </c>
      <c r="AY230" s="17">
        <v>0.00362537</v>
      </c>
      <c r="AZ230" s="17">
        <v>0</v>
      </c>
      <c r="BA230" s="17">
        <v>0</v>
      </c>
      <c r="BB230" s="17">
        <v>0</v>
      </c>
      <c r="BC230" s="17">
        <v>0.00362537</v>
      </c>
      <c r="BD230" s="8"/>
      <c r="BE230" s="7"/>
      <c r="BF230" s="8"/>
      <c r="BG230" s="8"/>
    </row>
    <row r="231" spans="1:59" ht="25.5">
      <c r="A231" s="18"/>
      <c r="B231" s="26" t="s">
        <v>351</v>
      </c>
      <c r="C231" s="28" t="s">
        <v>308</v>
      </c>
      <c r="D231" s="17">
        <f t="shared" si="156"/>
        <v>0.18665205468000004</v>
      </c>
      <c r="E231" s="17">
        <f t="shared" si="126"/>
        <v>0.18835292400000003</v>
      </c>
      <c r="F231" s="17">
        <f t="shared" si="127"/>
        <v>0.016558872</v>
      </c>
      <c r="G231" s="17">
        <f t="shared" si="128"/>
        <v>0.073995624</v>
      </c>
      <c r="H231" s="17">
        <f t="shared" si="129"/>
        <v>0.09720072</v>
      </c>
      <c r="I231" s="17">
        <f t="shared" si="130"/>
        <v>0.000597708</v>
      </c>
      <c r="J231" s="17">
        <f t="shared" si="131"/>
        <v>0.18775521600000003</v>
      </c>
      <c r="K231" s="17">
        <f t="shared" si="132"/>
        <v>0.016558872</v>
      </c>
      <c r="L231" s="17">
        <f t="shared" si="133"/>
        <v>0.073995624</v>
      </c>
      <c r="M231" s="17">
        <f t="shared" si="134"/>
        <v>0.09720072</v>
      </c>
      <c r="N231" s="17">
        <f t="shared" si="135"/>
        <v>0</v>
      </c>
      <c r="O231" s="17">
        <f t="shared" si="136"/>
        <v>0</v>
      </c>
      <c r="P231" s="17">
        <f t="shared" si="137"/>
        <v>0</v>
      </c>
      <c r="Q231" s="17">
        <f t="shared" si="138"/>
        <v>0</v>
      </c>
      <c r="R231" s="17">
        <f t="shared" si="139"/>
        <v>0</v>
      </c>
      <c r="S231" s="17">
        <f t="shared" si="140"/>
        <v>0</v>
      </c>
      <c r="T231" s="17">
        <f t="shared" si="141"/>
        <v>0</v>
      </c>
      <c r="U231" s="17">
        <f t="shared" si="142"/>
        <v>0</v>
      </c>
      <c r="V231" s="17">
        <f t="shared" si="143"/>
        <v>0</v>
      </c>
      <c r="W231" s="17">
        <f t="shared" si="144"/>
        <v>0</v>
      </c>
      <c r="X231" s="17">
        <f t="shared" si="145"/>
        <v>0</v>
      </c>
      <c r="Y231" s="17">
        <f t="shared" si="146"/>
        <v>0.000597708</v>
      </c>
      <c r="Z231" s="17">
        <f t="shared" si="147"/>
        <v>0</v>
      </c>
      <c r="AA231" s="17">
        <f t="shared" si="148"/>
        <v>0</v>
      </c>
      <c r="AB231" s="17">
        <f t="shared" si="149"/>
        <v>0</v>
      </c>
      <c r="AC231" s="17">
        <f t="shared" si="150"/>
        <v>0.000597708</v>
      </c>
      <c r="AD231" s="17">
        <v>0.15554337890000003</v>
      </c>
      <c r="AE231" s="17">
        <f t="shared" si="151"/>
        <v>0.15696077000000003</v>
      </c>
      <c r="AF231" s="17">
        <f t="shared" si="152"/>
        <v>0.01379906</v>
      </c>
      <c r="AG231" s="17">
        <f t="shared" si="153"/>
        <v>0.06166302</v>
      </c>
      <c r="AH231" s="17">
        <f t="shared" si="154"/>
        <v>0.0810006</v>
      </c>
      <c r="AI231" s="17">
        <f t="shared" si="155"/>
        <v>0.00049809</v>
      </c>
      <c r="AJ231" s="17">
        <v>0.15646268000000002</v>
      </c>
      <c r="AK231" s="17">
        <v>0.01379906</v>
      </c>
      <c r="AL231" s="17">
        <v>0.06166302</v>
      </c>
      <c r="AM231" s="17">
        <v>0.0810006</v>
      </c>
      <c r="AN231" s="17">
        <v>0</v>
      </c>
      <c r="AO231" s="17">
        <f t="shared" si="125"/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0</v>
      </c>
      <c r="AY231" s="17">
        <v>0.00049809</v>
      </c>
      <c r="AZ231" s="17">
        <v>0</v>
      </c>
      <c r="BA231" s="17">
        <v>0</v>
      </c>
      <c r="BB231" s="17">
        <v>0</v>
      </c>
      <c r="BC231" s="17">
        <v>0.00049809</v>
      </c>
      <c r="BD231" s="8"/>
      <c r="BE231" s="7"/>
      <c r="BF231" s="8"/>
      <c r="BG231" s="8"/>
    </row>
    <row r="232" spans="1:59" ht="38.25">
      <c r="A232" s="18"/>
      <c r="B232" s="26" t="s">
        <v>352</v>
      </c>
      <c r="C232" s="28" t="s">
        <v>308</v>
      </c>
      <c r="D232" s="17">
        <f t="shared" si="156"/>
        <v>0.8614710216</v>
      </c>
      <c r="E232" s="17">
        <f t="shared" si="126"/>
        <v>0.9366366719999999</v>
      </c>
      <c r="F232" s="17">
        <f t="shared" si="127"/>
        <v>0.007782671999999999</v>
      </c>
      <c r="G232" s="17">
        <f t="shared" si="128"/>
        <v>0.28796512799999996</v>
      </c>
      <c r="H232" s="17">
        <f t="shared" si="129"/>
        <v>0.636659472</v>
      </c>
      <c r="I232" s="17">
        <f t="shared" si="130"/>
        <v>0.0042293999999999995</v>
      </c>
      <c r="J232" s="17">
        <f t="shared" si="131"/>
        <v>0.007782671999999999</v>
      </c>
      <c r="K232" s="17">
        <f t="shared" si="132"/>
        <v>0.007782671999999999</v>
      </c>
      <c r="L232" s="17">
        <f t="shared" si="133"/>
        <v>0</v>
      </c>
      <c r="M232" s="17">
        <f t="shared" si="134"/>
        <v>0</v>
      </c>
      <c r="N232" s="17">
        <f t="shared" si="135"/>
        <v>0</v>
      </c>
      <c r="O232" s="17">
        <f t="shared" si="136"/>
        <v>0.9246245999999999</v>
      </c>
      <c r="P232" s="17">
        <f t="shared" si="137"/>
        <v>0</v>
      </c>
      <c r="Q232" s="17">
        <f t="shared" si="138"/>
        <v>0.28796512799999996</v>
      </c>
      <c r="R232" s="17">
        <f t="shared" si="139"/>
        <v>0.636659472</v>
      </c>
      <c r="S232" s="17">
        <f t="shared" si="140"/>
        <v>0</v>
      </c>
      <c r="T232" s="17">
        <f t="shared" si="141"/>
        <v>0</v>
      </c>
      <c r="U232" s="17">
        <f t="shared" si="142"/>
        <v>0</v>
      </c>
      <c r="V232" s="17">
        <f t="shared" si="143"/>
        <v>0</v>
      </c>
      <c r="W232" s="17">
        <f t="shared" si="144"/>
        <v>0</v>
      </c>
      <c r="X232" s="17">
        <f t="shared" si="145"/>
        <v>0</v>
      </c>
      <c r="Y232" s="17">
        <f t="shared" si="146"/>
        <v>0.0042293999999999995</v>
      </c>
      <c r="Z232" s="17">
        <f t="shared" si="147"/>
        <v>0</v>
      </c>
      <c r="AA232" s="17">
        <f t="shared" si="148"/>
        <v>0</v>
      </c>
      <c r="AB232" s="17">
        <f t="shared" si="149"/>
        <v>0</v>
      </c>
      <c r="AC232" s="17">
        <f t="shared" si="150"/>
        <v>0.0042293999999999995</v>
      </c>
      <c r="AD232" s="17">
        <v>0.717892518</v>
      </c>
      <c r="AE232" s="17">
        <f t="shared" si="151"/>
        <v>0.78053056</v>
      </c>
      <c r="AF232" s="17">
        <f t="shared" si="152"/>
        <v>0.00648556</v>
      </c>
      <c r="AG232" s="17">
        <f t="shared" si="153"/>
        <v>0.23997094</v>
      </c>
      <c r="AH232" s="17">
        <f t="shared" si="154"/>
        <v>0.53054956</v>
      </c>
      <c r="AI232" s="17">
        <f t="shared" si="155"/>
        <v>0.0035245</v>
      </c>
      <c r="AJ232" s="17">
        <v>0.00648556</v>
      </c>
      <c r="AK232" s="17">
        <v>0.00648556</v>
      </c>
      <c r="AL232" s="17">
        <v>0</v>
      </c>
      <c r="AM232" s="17">
        <v>0</v>
      </c>
      <c r="AN232" s="17">
        <v>0</v>
      </c>
      <c r="AO232" s="17">
        <f t="shared" si="125"/>
        <v>0.7705204999999999</v>
      </c>
      <c r="AP232" s="17">
        <v>0</v>
      </c>
      <c r="AQ232" s="17">
        <f>0.23997094</f>
        <v>0.23997094</v>
      </c>
      <c r="AR232" s="17">
        <f>0.53054956</f>
        <v>0.53054956</v>
      </c>
      <c r="AS232" s="17">
        <v>0</v>
      </c>
      <c r="AT232" s="17">
        <v>0</v>
      </c>
      <c r="AU232" s="17">
        <v>0</v>
      </c>
      <c r="AV232" s="17">
        <v>0</v>
      </c>
      <c r="AW232" s="17">
        <v>0</v>
      </c>
      <c r="AX232" s="17">
        <v>0</v>
      </c>
      <c r="AY232" s="17">
        <v>0.0035245</v>
      </c>
      <c r="AZ232" s="17">
        <v>0</v>
      </c>
      <c r="BA232" s="17">
        <v>0</v>
      </c>
      <c r="BB232" s="17">
        <v>0</v>
      </c>
      <c r="BC232" s="17">
        <v>0.0035245</v>
      </c>
      <c r="BD232" s="8"/>
      <c r="BE232" s="7"/>
      <c r="BF232" s="8"/>
      <c r="BG232" s="8"/>
    </row>
    <row r="233" spans="1:59" ht="13.5">
      <c r="A233" s="18"/>
      <c r="B233" s="25" t="s">
        <v>139</v>
      </c>
      <c r="C233" s="28"/>
      <c r="D233" s="17">
        <f t="shared" si="156"/>
        <v>0</v>
      </c>
      <c r="E233" s="17">
        <f t="shared" si="126"/>
        <v>0</v>
      </c>
      <c r="F233" s="17">
        <f t="shared" si="127"/>
        <v>0</v>
      </c>
      <c r="G233" s="17">
        <f t="shared" si="128"/>
        <v>0</v>
      </c>
      <c r="H233" s="17">
        <f t="shared" si="129"/>
        <v>0</v>
      </c>
      <c r="I233" s="17">
        <f t="shared" si="130"/>
        <v>0</v>
      </c>
      <c r="J233" s="17">
        <f t="shared" si="131"/>
        <v>0</v>
      </c>
      <c r="K233" s="17">
        <f t="shared" si="132"/>
        <v>0</v>
      </c>
      <c r="L233" s="17">
        <f t="shared" si="133"/>
        <v>0</v>
      </c>
      <c r="M233" s="17">
        <f t="shared" si="134"/>
        <v>0</v>
      </c>
      <c r="N233" s="17">
        <f t="shared" si="135"/>
        <v>0</v>
      </c>
      <c r="O233" s="17">
        <f t="shared" si="136"/>
        <v>0</v>
      </c>
      <c r="P233" s="17">
        <f t="shared" si="137"/>
        <v>0</v>
      </c>
      <c r="Q233" s="17">
        <f t="shared" si="138"/>
        <v>0</v>
      </c>
      <c r="R233" s="17">
        <f t="shared" si="139"/>
        <v>0</v>
      </c>
      <c r="S233" s="17">
        <f t="shared" si="140"/>
        <v>0</v>
      </c>
      <c r="T233" s="17">
        <f t="shared" si="141"/>
        <v>0</v>
      </c>
      <c r="U233" s="17">
        <f t="shared" si="142"/>
        <v>0</v>
      </c>
      <c r="V233" s="17">
        <f t="shared" si="143"/>
        <v>0</v>
      </c>
      <c r="W233" s="17">
        <f t="shared" si="144"/>
        <v>0</v>
      </c>
      <c r="X233" s="17">
        <f t="shared" si="145"/>
        <v>0</v>
      </c>
      <c r="Y233" s="17">
        <f t="shared" si="146"/>
        <v>0</v>
      </c>
      <c r="Z233" s="17">
        <f t="shared" si="147"/>
        <v>0</v>
      </c>
      <c r="AA233" s="17">
        <f t="shared" si="148"/>
        <v>0</v>
      </c>
      <c r="AB233" s="17">
        <f t="shared" si="149"/>
        <v>0</v>
      </c>
      <c r="AC233" s="17">
        <f t="shared" si="150"/>
        <v>0</v>
      </c>
      <c r="AD233" s="17">
        <v>0</v>
      </c>
      <c r="AE233" s="17">
        <f t="shared" si="151"/>
        <v>0</v>
      </c>
      <c r="AF233" s="17">
        <f t="shared" si="152"/>
        <v>0</v>
      </c>
      <c r="AG233" s="17">
        <f t="shared" si="153"/>
        <v>0</v>
      </c>
      <c r="AH233" s="17">
        <f t="shared" si="154"/>
        <v>0</v>
      </c>
      <c r="AI233" s="17">
        <f t="shared" si="155"/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f t="shared" si="125"/>
        <v>0</v>
      </c>
      <c r="AP233" s="17">
        <v>0</v>
      </c>
      <c r="AQ233" s="17">
        <v>0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0</v>
      </c>
      <c r="AX233" s="1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8"/>
      <c r="BE233" s="7"/>
      <c r="BF233" s="8"/>
      <c r="BG233" s="8"/>
    </row>
    <row r="234" spans="1:59" ht="25.5">
      <c r="A234" s="18"/>
      <c r="B234" s="26" t="s">
        <v>353</v>
      </c>
      <c r="C234" s="28" t="s">
        <v>308</v>
      </c>
      <c r="D234" s="17">
        <f t="shared" si="156"/>
        <v>0.14357850360000002</v>
      </c>
      <c r="E234" s="17">
        <f t="shared" si="126"/>
        <v>0.166998516</v>
      </c>
      <c r="F234" s="17">
        <f t="shared" si="127"/>
        <v>0.0035412479999999994</v>
      </c>
      <c r="G234" s="17">
        <f t="shared" si="128"/>
        <v>0.0656541</v>
      </c>
      <c r="H234" s="17">
        <f t="shared" si="129"/>
        <v>0.096902808</v>
      </c>
      <c r="I234" s="17">
        <f t="shared" si="130"/>
        <v>0.0009003599999999999</v>
      </c>
      <c r="J234" s="17">
        <f t="shared" si="131"/>
        <v>0</v>
      </c>
      <c r="K234" s="17">
        <f t="shared" si="132"/>
        <v>0</v>
      </c>
      <c r="L234" s="17">
        <f t="shared" si="133"/>
        <v>0</v>
      </c>
      <c r="M234" s="17">
        <f t="shared" si="134"/>
        <v>0</v>
      </c>
      <c r="N234" s="17">
        <f t="shared" si="135"/>
        <v>0</v>
      </c>
      <c r="O234" s="17">
        <f t="shared" si="136"/>
        <v>0.162556908</v>
      </c>
      <c r="P234" s="17">
        <f t="shared" si="137"/>
        <v>0</v>
      </c>
      <c r="Q234" s="17">
        <f t="shared" si="138"/>
        <v>0.0656541</v>
      </c>
      <c r="R234" s="17">
        <f t="shared" si="139"/>
        <v>0.096902808</v>
      </c>
      <c r="S234" s="17">
        <f t="shared" si="140"/>
        <v>0</v>
      </c>
      <c r="T234" s="17">
        <f t="shared" si="141"/>
        <v>0</v>
      </c>
      <c r="U234" s="17">
        <f t="shared" si="142"/>
        <v>0</v>
      </c>
      <c r="V234" s="17">
        <f t="shared" si="143"/>
        <v>0</v>
      </c>
      <c r="W234" s="17">
        <f t="shared" si="144"/>
        <v>0</v>
      </c>
      <c r="X234" s="17">
        <f t="shared" si="145"/>
        <v>0</v>
      </c>
      <c r="Y234" s="17">
        <f t="shared" si="146"/>
        <v>0.004441608</v>
      </c>
      <c r="Z234" s="17">
        <f t="shared" si="147"/>
        <v>0.0035412479999999994</v>
      </c>
      <c r="AA234" s="17">
        <f t="shared" si="148"/>
        <v>0</v>
      </c>
      <c r="AB234" s="17">
        <f t="shared" si="149"/>
        <v>0</v>
      </c>
      <c r="AC234" s="17">
        <f t="shared" si="150"/>
        <v>0.0009003599999999999</v>
      </c>
      <c r="AD234" s="17">
        <v>0.11964875300000001</v>
      </c>
      <c r="AE234" s="17">
        <f t="shared" si="151"/>
        <v>0.13916543</v>
      </c>
      <c r="AF234" s="17">
        <f t="shared" si="152"/>
        <v>0.00295104</v>
      </c>
      <c r="AG234" s="17">
        <f t="shared" si="153"/>
        <v>0.05471175</v>
      </c>
      <c r="AH234" s="17">
        <f t="shared" si="154"/>
        <v>0.08075234</v>
      </c>
      <c r="AI234" s="17">
        <f t="shared" si="155"/>
        <v>0.0007503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7">
        <f t="shared" si="125"/>
        <v>0.13546409</v>
      </c>
      <c r="AP234" s="17">
        <v>0</v>
      </c>
      <c r="AQ234" s="17">
        <f>0.05471175</f>
        <v>0.05471175</v>
      </c>
      <c r="AR234" s="17">
        <f>0.08075234</f>
        <v>0.08075234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7">
        <v>0.00370134</v>
      </c>
      <c r="AZ234" s="17">
        <v>0.00295104</v>
      </c>
      <c r="BA234" s="17">
        <v>0</v>
      </c>
      <c r="BB234" s="17">
        <v>0</v>
      </c>
      <c r="BC234" s="17">
        <v>0.0007503</v>
      </c>
      <c r="BD234" s="8"/>
      <c r="BE234" s="7"/>
      <c r="BF234" s="8"/>
      <c r="BG234" s="8"/>
    </row>
    <row r="235" spans="1:59" ht="25.5">
      <c r="A235" s="18"/>
      <c r="B235" s="26" t="s">
        <v>354</v>
      </c>
      <c r="C235" s="28" t="s">
        <v>308</v>
      </c>
      <c r="D235" s="17">
        <f t="shared" si="156"/>
        <v>0.6461032662000001</v>
      </c>
      <c r="E235" s="17">
        <f t="shared" si="126"/>
        <v>0.552471108</v>
      </c>
      <c r="F235" s="17">
        <f t="shared" si="127"/>
        <v>0.004021439999999999</v>
      </c>
      <c r="G235" s="17">
        <f t="shared" si="128"/>
        <v>0.33140197199999993</v>
      </c>
      <c r="H235" s="17">
        <f t="shared" si="129"/>
        <v>0.21427098</v>
      </c>
      <c r="I235" s="17">
        <f t="shared" si="130"/>
        <v>0.002776716</v>
      </c>
      <c r="J235" s="17">
        <f t="shared" si="131"/>
        <v>0.545672952</v>
      </c>
      <c r="K235" s="17">
        <f t="shared" si="132"/>
        <v>0</v>
      </c>
      <c r="L235" s="17">
        <f t="shared" si="133"/>
        <v>0.33140197199999993</v>
      </c>
      <c r="M235" s="17">
        <f t="shared" si="134"/>
        <v>0.21427098</v>
      </c>
      <c r="N235" s="17">
        <f t="shared" si="135"/>
        <v>0</v>
      </c>
      <c r="O235" s="17">
        <f t="shared" si="136"/>
        <v>0</v>
      </c>
      <c r="P235" s="17">
        <f t="shared" si="137"/>
        <v>0</v>
      </c>
      <c r="Q235" s="17">
        <f t="shared" si="138"/>
        <v>0</v>
      </c>
      <c r="R235" s="17">
        <f t="shared" si="139"/>
        <v>0</v>
      </c>
      <c r="S235" s="17">
        <f t="shared" si="140"/>
        <v>0</v>
      </c>
      <c r="T235" s="17">
        <f t="shared" si="141"/>
        <v>0</v>
      </c>
      <c r="U235" s="17">
        <f t="shared" si="142"/>
        <v>0</v>
      </c>
      <c r="V235" s="17">
        <f t="shared" si="143"/>
        <v>0</v>
      </c>
      <c r="W235" s="17">
        <f t="shared" si="144"/>
        <v>0</v>
      </c>
      <c r="X235" s="17">
        <f t="shared" si="145"/>
        <v>0</v>
      </c>
      <c r="Y235" s="17">
        <f t="shared" si="146"/>
        <v>0.006798156</v>
      </c>
      <c r="Z235" s="17">
        <f t="shared" si="147"/>
        <v>0.004021439999999999</v>
      </c>
      <c r="AA235" s="17">
        <f t="shared" si="148"/>
        <v>0</v>
      </c>
      <c r="AB235" s="17">
        <f t="shared" si="149"/>
        <v>0</v>
      </c>
      <c r="AC235" s="17">
        <f t="shared" si="150"/>
        <v>0.002776716</v>
      </c>
      <c r="AD235" s="17">
        <v>0.5384193885000002</v>
      </c>
      <c r="AE235" s="17">
        <f t="shared" si="151"/>
        <v>0.46039259</v>
      </c>
      <c r="AF235" s="17">
        <f t="shared" si="152"/>
        <v>0.0033512</v>
      </c>
      <c r="AG235" s="17">
        <f t="shared" si="153"/>
        <v>0.27616831</v>
      </c>
      <c r="AH235" s="17">
        <f t="shared" si="154"/>
        <v>0.17855915</v>
      </c>
      <c r="AI235" s="17">
        <f t="shared" si="155"/>
        <v>0.00231393</v>
      </c>
      <c r="AJ235" s="17">
        <v>0.45472745999999997</v>
      </c>
      <c r="AK235" s="17">
        <v>0</v>
      </c>
      <c r="AL235" s="17">
        <v>0.27616831</v>
      </c>
      <c r="AM235" s="17">
        <v>0.17855915</v>
      </c>
      <c r="AN235" s="17">
        <v>0</v>
      </c>
      <c r="AO235" s="17">
        <f t="shared" si="125"/>
        <v>0</v>
      </c>
      <c r="AP235" s="17">
        <v>0</v>
      </c>
      <c r="AQ235" s="17">
        <v>0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0</v>
      </c>
      <c r="AY235" s="17">
        <v>0.00566513</v>
      </c>
      <c r="AZ235" s="17">
        <v>0.0033512</v>
      </c>
      <c r="BA235" s="17">
        <v>0</v>
      </c>
      <c r="BB235" s="17">
        <v>0</v>
      </c>
      <c r="BC235" s="17">
        <v>0.00231393</v>
      </c>
      <c r="BD235" s="8"/>
      <c r="BE235" s="7"/>
      <c r="BF235" s="8"/>
      <c r="BG235" s="8"/>
    </row>
    <row r="236" spans="1:59" ht="25.5">
      <c r="A236" s="18"/>
      <c r="B236" s="26" t="s">
        <v>355</v>
      </c>
      <c r="C236" s="28" t="s">
        <v>308</v>
      </c>
      <c r="D236" s="17">
        <f t="shared" si="156"/>
        <v>0.58867186476</v>
      </c>
      <c r="E236" s="17">
        <f t="shared" si="126"/>
        <v>0.294832968</v>
      </c>
      <c r="F236" s="17">
        <f t="shared" si="127"/>
        <v>0.003783684</v>
      </c>
      <c r="G236" s="17">
        <f t="shared" si="128"/>
        <v>0.15065898</v>
      </c>
      <c r="H236" s="17">
        <f t="shared" si="129"/>
        <v>0.140390304</v>
      </c>
      <c r="I236" s="17">
        <f t="shared" si="130"/>
        <v>0</v>
      </c>
      <c r="J236" s="17">
        <f t="shared" si="131"/>
        <v>0.023539823999999997</v>
      </c>
      <c r="K236" s="17">
        <f t="shared" si="132"/>
        <v>0</v>
      </c>
      <c r="L236" s="17">
        <f t="shared" si="133"/>
        <v>0.009219912</v>
      </c>
      <c r="M236" s="17">
        <f t="shared" si="134"/>
        <v>0.014319911999999999</v>
      </c>
      <c r="N236" s="17">
        <f t="shared" si="135"/>
        <v>0</v>
      </c>
      <c r="O236" s="17">
        <f t="shared" si="136"/>
        <v>0.26750946</v>
      </c>
      <c r="P236" s="17">
        <f t="shared" si="137"/>
        <v>0</v>
      </c>
      <c r="Q236" s="17">
        <f t="shared" si="138"/>
        <v>0.141439068</v>
      </c>
      <c r="R236" s="17">
        <f t="shared" si="139"/>
        <v>0.126070392</v>
      </c>
      <c r="S236" s="17">
        <f t="shared" si="140"/>
        <v>0</v>
      </c>
      <c r="T236" s="17">
        <f t="shared" si="141"/>
        <v>0</v>
      </c>
      <c r="U236" s="17">
        <f t="shared" si="142"/>
        <v>0</v>
      </c>
      <c r="V236" s="17">
        <f t="shared" si="143"/>
        <v>0</v>
      </c>
      <c r="W236" s="17">
        <f t="shared" si="144"/>
        <v>0</v>
      </c>
      <c r="X236" s="17">
        <f t="shared" si="145"/>
        <v>0</v>
      </c>
      <c r="Y236" s="17">
        <f t="shared" si="146"/>
        <v>0.003783684</v>
      </c>
      <c r="Z236" s="17">
        <f t="shared" si="147"/>
        <v>0.003783684</v>
      </c>
      <c r="AA236" s="17">
        <f t="shared" si="148"/>
        <v>0</v>
      </c>
      <c r="AB236" s="17">
        <f t="shared" si="149"/>
        <v>0</v>
      </c>
      <c r="AC236" s="17">
        <f t="shared" si="150"/>
        <v>0</v>
      </c>
      <c r="AD236" s="17">
        <v>0.4905598873</v>
      </c>
      <c r="AE236" s="17">
        <f t="shared" si="151"/>
        <v>0.24569414</v>
      </c>
      <c r="AF236" s="17">
        <f t="shared" si="152"/>
        <v>0.00315307</v>
      </c>
      <c r="AG236" s="17">
        <f t="shared" si="153"/>
        <v>0.12554915</v>
      </c>
      <c r="AH236" s="17">
        <f t="shared" si="154"/>
        <v>0.11699192</v>
      </c>
      <c r="AI236" s="17">
        <f t="shared" si="155"/>
        <v>0</v>
      </c>
      <c r="AJ236" s="17">
        <v>0.01961652</v>
      </c>
      <c r="AK236" s="17">
        <v>0</v>
      </c>
      <c r="AL236" s="17">
        <v>0.00768326</v>
      </c>
      <c r="AM236" s="17">
        <v>0.01193326</v>
      </c>
      <c r="AN236" s="17">
        <v>0</v>
      </c>
      <c r="AO236" s="17">
        <f t="shared" si="125"/>
        <v>0.22292455</v>
      </c>
      <c r="AP236" s="17">
        <v>0</v>
      </c>
      <c r="AQ236" s="17">
        <f>0.11786589</f>
        <v>0.11786589</v>
      </c>
      <c r="AR236" s="17">
        <f>0.10505866</f>
        <v>0.10505866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0</v>
      </c>
      <c r="AY236" s="17">
        <v>0.00315307</v>
      </c>
      <c r="AZ236" s="17">
        <v>0.00315307</v>
      </c>
      <c r="BA236" s="17">
        <v>0</v>
      </c>
      <c r="BB236" s="17">
        <v>0</v>
      </c>
      <c r="BC236" s="17">
        <v>0</v>
      </c>
      <c r="BD236" s="8"/>
      <c r="BE236" s="7"/>
      <c r="BF236" s="8"/>
      <c r="BG236" s="8"/>
    </row>
    <row r="237" spans="1:59" ht="38.25">
      <c r="A237" s="18"/>
      <c r="B237" s="26" t="s">
        <v>356</v>
      </c>
      <c r="C237" s="28" t="s">
        <v>308</v>
      </c>
      <c r="D237" s="17">
        <f t="shared" si="156"/>
        <v>1.3137433079399998</v>
      </c>
      <c r="E237" s="17">
        <f t="shared" si="126"/>
        <v>1.322874972</v>
      </c>
      <c r="F237" s="17">
        <f t="shared" si="127"/>
        <v>0.014193312</v>
      </c>
      <c r="G237" s="17">
        <f t="shared" si="128"/>
        <v>0.6459181559999999</v>
      </c>
      <c r="H237" s="17">
        <f t="shared" si="129"/>
        <v>0.6568090679999999</v>
      </c>
      <c r="I237" s="17">
        <f t="shared" si="130"/>
        <v>0.005954436</v>
      </c>
      <c r="J237" s="17">
        <f t="shared" si="131"/>
        <v>0</v>
      </c>
      <c r="K237" s="17">
        <f t="shared" si="132"/>
        <v>0</v>
      </c>
      <c r="L237" s="17">
        <f t="shared" si="133"/>
        <v>0</v>
      </c>
      <c r="M237" s="17">
        <f t="shared" si="134"/>
        <v>0</v>
      </c>
      <c r="N237" s="17">
        <f t="shared" si="135"/>
        <v>0</v>
      </c>
      <c r="O237" s="17">
        <f t="shared" si="136"/>
        <v>1.3027272239999999</v>
      </c>
      <c r="P237" s="17">
        <f t="shared" si="137"/>
        <v>0</v>
      </c>
      <c r="Q237" s="17">
        <f t="shared" si="138"/>
        <v>0.6459181559999999</v>
      </c>
      <c r="R237" s="17">
        <f t="shared" si="139"/>
        <v>0.6568090679999999</v>
      </c>
      <c r="S237" s="17">
        <f t="shared" si="140"/>
        <v>0</v>
      </c>
      <c r="T237" s="17">
        <f t="shared" si="141"/>
        <v>0</v>
      </c>
      <c r="U237" s="17">
        <f t="shared" si="142"/>
        <v>0</v>
      </c>
      <c r="V237" s="17">
        <f t="shared" si="143"/>
        <v>0</v>
      </c>
      <c r="W237" s="17">
        <f t="shared" si="144"/>
        <v>0</v>
      </c>
      <c r="X237" s="17">
        <f t="shared" si="145"/>
        <v>0</v>
      </c>
      <c r="Y237" s="17">
        <f t="shared" si="146"/>
        <v>0.020147747999999997</v>
      </c>
      <c r="Z237" s="17">
        <f t="shared" si="147"/>
        <v>0.014193312</v>
      </c>
      <c r="AA237" s="17">
        <f t="shared" si="148"/>
        <v>0</v>
      </c>
      <c r="AB237" s="17">
        <f t="shared" si="149"/>
        <v>0</v>
      </c>
      <c r="AC237" s="17">
        <f t="shared" si="150"/>
        <v>0.005954436</v>
      </c>
      <c r="AD237" s="17">
        <v>1.09478608995</v>
      </c>
      <c r="AE237" s="17">
        <f t="shared" si="151"/>
        <v>1.10239581</v>
      </c>
      <c r="AF237" s="17">
        <f t="shared" si="152"/>
        <v>0.01182776</v>
      </c>
      <c r="AG237" s="17">
        <f t="shared" si="153"/>
        <v>0.53826513</v>
      </c>
      <c r="AH237" s="17">
        <f t="shared" si="154"/>
        <v>0.54734089</v>
      </c>
      <c r="AI237" s="17">
        <f t="shared" si="155"/>
        <v>0.00496203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f t="shared" si="125"/>
        <v>1.08560602</v>
      </c>
      <c r="AP237" s="17">
        <v>0</v>
      </c>
      <c r="AQ237" s="17">
        <f>0.10656842+0.43169671</f>
        <v>0.53826513</v>
      </c>
      <c r="AR237" s="17">
        <f>0.16320911+0.38413178</f>
        <v>0.54734089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0.01678979</v>
      </c>
      <c r="AZ237" s="17">
        <v>0.01182776</v>
      </c>
      <c r="BA237" s="17">
        <v>0</v>
      </c>
      <c r="BB237" s="17">
        <v>0</v>
      </c>
      <c r="BC237" s="17">
        <v>0.00496203</v>
      </c>
      <c r="BD237" s="8"/>
      <c r="BE237" s="7"/>
      <c r="BF237" s="8"/>
      <c r="BG237" s="8"/>
    </row>
    <row r="238" spans="1:59" ht="13.5">
      <c r="A238" s="18"/>
      <c r="B238" s="25" t="s">
        <v>197</v>
      </c>
      <c r="C238" s="28"/>
      <c r="D238" s="17">
        <f t="shared" si="156"/>
        <v>0</v>
      </c>
      <c r="E238" s="17">
        <f t="shared" si="126"/>
        <v>0</v>
      </c>
      <c r="F238" s="17">
        <f t="shared" si="127"/>
        <v>0</v>
      </c>
      <c r="G238" s="17">
        <f t="shared" si="128"/>
        <v>0</v>
      </c>
      <c r="H238" s="17">
        <f t="shared" si="129"/>
        <v>0</v>
      </c>
      <c r="I238" s="17">
        <f t="shared" si="130"/>
        <v>0</v>
      </c>
      <c r="J238" s="17">
        <f t="shared" si="131"/>
        <v>0</v>
      </c>
      <c r="K238" s="17">
        <f t="shared" si="132"/>
        <v>0</v>
      </c>
      <c r="L238" s="17">
        <f t="shared" si="133"/>
        <v>0</v>
      </c>
      <c r="M238" s="17">
        <f t="shared" si="134"/>
        <v>0</v>
      </c>
      <c r="N238" s="17">
        <f t="shared" si="135"/>
        <v>0</v>
      </c>
      <c r="O238" s="17">
        <f t="shared" si="136"/>
        <v>0</v>
      </c>
      <c r="P238" s="17">
        <f t="shared" si="137"/>
        <v>0</v>
      </c>
      <c r="Q238" s="17">
        <f t="shared" si="138"/>
        <v>0</v>
      </c>
      <c r="R238" s="17">
        <f t="shared" si="139"/>
        <v>0</v>
      </c>
      <c r="S238" s="17">
        <f t="shared" si="140"/>
        <v>0</v>
      </c>
      <c r="T238" s="17">
        <f t="shared" si="141"/>
        <v>0</v>
      </c>
      <c r="U238" s="17">
        <f t="shared" si="142"/>
        <v>0</v>
      </c>
      <c r="V238" s="17">
        <f t="shared" si="143"/>
        <v>0</v>
      </c>
      <c r="W238" s="17">
        <f t="shared" si="144"/>
        <v>0</v>
      </c>
      <c r="X238" s="17">
        <f t="shared" si="145"/>
        <v>0</v>
      </c>
      <c r="Y238" s="17">
        <f t="shared" si="146"/>
        <v>0</v>
      </c>
      <c r="Z238" s="17">
        <f t="shared" si="147"/>
        <v>0</v>
      </c>
      <c r="AA238" s="17">
        <f t="shared" si="148"/>
        <v>0</v>
      </c>
      <c r="AB238" s="17">
        <f t="shared" si="149"/>
        <v>0</v>
      </c>
      <c r="AC238" s="17">
        <f t="shared" si="150"/>
        <v>0</v>
      </c>
      <c r="AD238" s="17">
        <v>0</v>
      </c>
      <c r="AE238" s="17">
        <f t="shared" si="151"/>
        <v>0</v>
      </c>
      <c r="AF238" s="17">
        <f t="shared" si="152"/>
        <v>0</v>
      </c>
      <c r="AG238" s="17">
        <f t="shared" si="153"/>
        <v>0</v>
      </c>
      <c r="AH238" s="17">
        <f t="shared" si="154"/>
        <v>0</v>
      </c>
      <c r="AI238" s="17">
        <f t="shared" si="155"/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f t="shared" si="125"/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8"/>
      <c r="BE238" s="7"/>
      <c r="BF238" s="8"/>
      <c r="BG238" s="8"/>
    </row>
    <row r="239" spans="1:59" ht="38.25">
      <c r="A239" s="18"/>
      <c r="B239" s="26" t="s">
        <v>357</v>
      </c>
      <c r="C239" s="28" t="s">
        <v>308</v>
      </c>
      <c r="D239" s="17">
        <f t="shared" si="156"/>
        <v>0.6461032662000001</v>
      </c>
      <c r="E239" s="17">
        <f t="shared" si="126"/>
        <v>0.652858956</v>
      </c>
      <c r="F239" s="17">
        <f t="shared" si="127"/>
        <v>0.005913888</v>
      </c>
      <c r="G239" s="17">
        <f t="shared" si="128"/>
        <v>0.312911988</v>
      </c>
      <c r="H239" s="17">
        <f t="shared" si="129"/>
        <v>0.330605688</v>
      </c>
      <c r="I239" s="17">
        <f t="shared" si="130"/>
        <v>0.003427392</v>
      </c>
      <c r="J239" s="17">
        <f t="shared" si="131"/>
        <v>0.18048933599999997</v>
      </c>
      <c r="K239" s="17">
        <f t="shared" si="132"/>
        <v>0.005913888</v>
      </c>
      <c r="L239" s="17">
        <f t="shared" si="133"/>
        <v>0.066149244</v>
      </c>
      <c r="M239" s="17">
        <f t="shared" si="134"/>
        <v>0.108426204</v>
      </c>
      <c r="N239" s="17">
        <f t="shared" si="135"/>
        <v>0</v>
      </c>
      <c r="O239" s="17">
        <f t="shared" si="136"/>
        <v>0.46906632000000004</v>
      </c>
      <c r="P239" s="17">
        <f t="shared" si="137"/>
        <v>0</v>
      </c>
      <c r="Q239" s="17">
        <f t="shared" si="138"/>
        <v>0.24676127999999997</v>
      </c>
      <c r="R239" s="17">
        <f t="shared" si="139"/>
        <v>0.22230504</v>
      </c>
      <c r="S239" s="17">
        <f t="shared" si="140"/>
        <v>0</v>
      </c>
      <c r="T239" s="17">
        <f t="shared" si="141"/>
        <v>-0.000124092</v>
      </c>
      <c r="U239" s="17">
        <f t="shared" si="142"/>
        <v>0</v>
      </c>
      <c r="V239" s="17">
        <f t="shared" si="143"/>
        <v>1.4639999999999999E-06</v>
      </c>
      <c r="W239" s="17">
        <f t="shared" si="144"/>
        <v>-0.000125556</v>
      </c>
      <c r="X239" s="17">
        <f t="shared" si="145"/>
        <v>0</v>
      </c>
      <c r="Y239" s="17">
        <f t="shared" si="146"/>
        <v>0.003427392</v>
      </c>
      <c r="Z239" s="17">
        <f t="shared" si="147"/>
        <v>0</v>
      </c>
      <c r="AA239" s="17">
        <f t="shared" si="148"/>
        <v>0</v>
      </c>
      <c r="AB239" s="17">
        <f t="shared" si="149"/>
        <v>0</v>
      </c>
      <c r="AC239" s="17">
        <f t="shared" si="150"/>
        <v>0.003427392</v>
      </c>
      <c r="AD239" s="17">
        <v>0.5384193885000002</v>
      </c>
      <c r="AE239" s="17">
        <f t="shared" si="151"/>
        <v>0.54404913</v>
      </c>
      <c r="AF239" s="17">
        <f t="shared" si="152"/>
        <v>0.00492824</v>
      </c>
      <c r="AG239" s="17">
        <f t="shared" si="153"/>
        <v>0.26075999</v>
      </c>
      <c r="AH239" s="17">
        <f t="shared" si="154"/>
        <v>0.27550474</v>
      </c>
      <c r="AI239" s="17">
        <f t="shared" si="155"/>
        <v>0.00285616</v>
      </c>
      <c r="AJ239" s="17">
        <v>0.15040778</v>
      </c>
      <c r="AK239" s="17">
        <v>0.00492824</v>
      </c>
      <c r="AL239" s="17">
        <v>0.05512437</v>
      </c>
      <c r="AM239" s="17">
        <v>0.09035517</v>
      </c>
      <c r="AN239" s="17">
        <v>0</v>
      </c>
      <c r="AO239" s="17">
        <f t="shared" si="125"/>
        <v>0.39088860000000003</v>
      </c>
      <c r="AP239" s="17">
        <v>0</v>
      </c>
      <c r="AQ239" s="17">
        <f>0.2056344</f>
        <v>0.2056344</v>
      </c>
      <c r="AR239" s="17">
        <f>0.1852542</f>
        <v>0.1852542</v>
      </c>
      <c r="AS239" s="17">
        <v>0</v>
      </c>
      <c r="AT239" s="17">
        <v>-0.00010341</v>
      </c>
      <c r="AU239" s="17">
        <v>0</v>
      </c>
      <c r="AV239" s="17">
        <v>1.22E-06</v>
      </c>
      <c r="AW239" s="17">
        <v>-0.00010463</v>
      </c>
      <c r="AX239" s="17">
        <v>0</v>
      </c>
      <c r="AY239" s="17">
        <v>0.00285616</v>
      </c>
      <c r="AZ239" s="17">
        <v>0</v>
      </c>
      <c r="BA239" s="17">
        <v>0</v>
      </c>
      <c r="BB239" s="17">
        <v>0</v>
      </c>
      <c r="BC239" s="17">
        <v>0.00285616</v>
      </c>
      <c r="BD239" s="8"/>
      <c r="BE239" s="7"/>
      <c r="BF239" s="8"/>
      <c r="BG239" s="8"/>
    </row>
    <row r="240" spans="1:59" ht="38.25">
      <c r="A240" s="18"/>
      <c r="B240" s="26" t="s">
        <v>358</v>
      </c>
      <c r="C240" s="28" t="s">
        <v>308</v>
      </c>
      <c r="D240" s="17">
        <f t="shared" si="156"/>
        <v>0.717892518</v>
      </c>
      <c r="E240" s="17">
        <f t="shared" si="126"/>
        <v>0.733184688</v>
      </c>
      <c r="F240" s="17">
        <f t="shared" si="127"/>
        <v>0.006505272</v>
      </c>
      <c r="G240" s="17">
        <f t="shared" si="128"/>
        <v>0.344227992</v>
      </c>
      <c r="H240" s="17">
        <f t="shared" si="129"/>
        <v>0.378592776</v>
      </c>
      <c r="I240" s="17">
        <f t="shared" si="130"/>
        <v>0.0038586479999999997</v>
      </c>
      <c r="J240" s="17">
        <f t="shared" si="131"/>
        <v>0.006505272</v>
      </c>
      <c r="K240" s="17">
        <f t="shared" si="132"/>
        <v>0.006505272</v>
      </c>
      <c r="L240" s="17">
        <f t="shared" si="133"/>
        <v>0</v>
      </c>
      <c r="M240" s="17">
        <f t="shared" si="134"/>
        <v>0</v>
      </c>
      <c r="N240" s="17">
        <f t="shared" si="135"/>
        <v>0</v>
      </c>
      <c r="O240" s="17">
        <f t="shared" si="136"/>
        <v>0.723068664</v>
      </c>
      <c r="P240" s="17">
        <f t="shared" si="137"/>
        <v>0</v>
      </c>
      <c r="Q240" s="17">
        <f t="shared" si="138"/>
        <v>0.34422798</v>
      </c>
      <c r="R240" s="17">
        <f t="shared" si="139"/>
        <v>0.378840684</v>
      </c>
      <c r="S240" s="17">
        <f t="shared" si="140"/>
        <v>0</v>
      </c>
      <c r="T240" s="17">
        <f t="shared" si="141"/>
        <v>-0.000247896</v>
      </c>
      <c r="U240" s="17">
        <f t="shared" si="142"/>
        <v>0</v>
      </c>
      <c r="V240" s="17">
        <f t="shared" si="143"/>
        <v>1.2E-08</v>
      </c>
      <c r="W240" s="17">
        <f t="shared" si="144"/>
        <v>-0.000247908</v>
      </c>
      <c r="X240" s="17">
        <f t="shared" si="145"/>
        <v>0</v>
      </c>
      <c r="Y240" s="17">
        <f t="shared" si="146"/>
        <v>0.0038586479999999997</v>
      </c>
      <c r="Z240" s="17">
        <f t="shared" si="147"/>
        <v>0</v>
      </c>
      <c r="AA240" s="17">
        <f t="shared" si="148"/>
        <v>0</v>
      </c>
      <c r="AB240" s="17">
        <f t="shared" si="149"/>
        <v>0</v>
      </c>
      <c r="AC240" s="17">
        <f t="shared" si="150"/>
        <v>0.0038586479999999997</v>
      </c>
      <c r="AD240" s="17">
        <v>0.598243765</v>
      </c>
      <c r="AE240" s="17">
        <f t="shared" si="151"/>
        <v>0.61098724</v>
      </c>
      <c r="AF240" s="17">
        <f t="shared" si="152"/>
        <v>0.00542106</v>
      </c>
      <c r="AG240" s="17">
        <f t="shared" si="153"/>
        <v>0.28685666</v>
      </c>
      <c r="AH240" s="17">
        <f t="shared" si="154"/>
        <v>0.31549398</v>
      </c>
      <c r="AI240" s="17">
        <f t="shared" si="155"/>
        <v>0.00321554</v>
      </c>
      <c r="AJ240" s="17">
        <v>0.00542106</v>
      </c>
      <c r="AK240" s="17">
        <v>0.00542106</v>
      </c>
      <c r="AL240" s="17">
        <v>0</v>
      </c>
      <c r="AM240" s="17">
        <v>0</v>
      </c>
      <c r="AN240" s="17">
        <v>0</v>
      </c>
      <c r="AO240" s="17">
        <f t="shared" si="125"/>
        <v>0.60255722</v>
      </c>
      <c r="AP240" s="17">
        <v>0</v>
      </c>
      <c r="AQ240" s="17">
        <f>0.28685665</f>
        <v>0.28685665</v>
      </c>
      <c r="AR240" s="17">
        <f>0.31570057</f>
        <v>0.31570057</v>
      </c>
      <c r="AS240" s="17">
        <v>0</v>
      </c>
      <c r="AT240" s="17">
        <v>-0.00020658000000000002</v>
      </c>
      <c r="AU240" s="17">
        <v>0</v>
      </c>
      <c r="AV240" s="17">
        <v>1E-08</v>
      </c>
      <c r="AW240" s="17">
        <v>-0.00020659</v>
      </c>
      <c r="AX240" s="17">
        <v>0</v>
      </c>
      <c r="AY240" s="17">
        <v>0.00321554</v>
      </c>
      <c r="AZ240" s="17">
        <v>0</v>
      </c>
      <c r="BA240" s="17">
        <v>0</v>
      </c>
      <c r="BB240" s="17">
        <v>0</v>
      </c>
      <c r="BC240" s="17">
        <v>0.00321554</v>
      </c>
      <c r="BD240" s="8"/>
      <c r="BE240" s="7"/>
      <c r="BF240" s="8"/>
      <c r="BG240" s="8"/>
    </row>
    <row r="241" spans="1:59" ht="38.25">
      <c r="A241" s="18"/>
      <c r="B241" s="26" t="s">
        <v>359</v>
      </c>
      <c r="C241" s="28" t="s">
        <v>308</v>
      </c>
      <c r="D241" s="17">
        <f t="shared" si="156"/>
        <v>0.6461032662000001</v>
      </c>
      <c r="E241" s="17">
        <f t="shared" si="126"/>
        <v>0.651396228</v>
      </c>
      <c r="F241" s="17">
        <f t="shared" si="127"/>
        <v>0.005381628</v>
      </c>
      <c r="G241" s="17">
        <f t="shared" si="128"/>
        <v>0.328350288</v>
      </c>
      <c r="H241" s="17">
        <f t="shared" si="129"/>
        <v>0.314418504</v>
      </c>
      <c r="I241" s="17">
        <f t="shared" si="130"/>
        <v>0.0032458079999999998</v>
      </c>
      <c r="J241" s="17">
        <f t="shared" si="131"/>
        <v>0.005381628</v>
      </c>
      <c r="K241" s="17">
        <f t="shared" si="132"/>
        <v>0.005381628</v>
      </c>
      <c r="L241" s="17">
        <f t="shared" si="133"/>
        <v>0</v>
      </c>
      <c r="M241" s="17">
        <f t="shared" si="134"/>
        <v>0</v>
      </c>
      <c r="N241" s="17">
        <f t="shared" si="135"/>
        <v>0</v>
      </c>
      <c r="O241" s="17">
        <f t="shared" si="136"/>
        <v>0.6427687919999999</v>
      </c>
      <c r="P241" s="17">
        <f t="shared" si="137"/>
        <v>0</v>
      </c>
      <c r="Q241" s="17">
        <f t="shared" si="138"/>
        <v>0.328350288</v>
      </c>
      <c r="R241" s="17">
        <f t="shared" si="139"/>
        <v>0.314418504</v>
      </c>
      <c r="S241" s="17">
        <f t="shared" si="140"/>
        <v>0</v>
      </c>
      <c r="T241" s="17">
        <f t="shared" si="141"/>
        <v>0</v>
      </c>
      <c r="U241" s="17">
        <f t="shared" si="142"/>
        <v>0</v>
      </c>
      <c r="V241" s="17">
        <f t="shared" si="143"/>
        <v>0</v>
      </c>
      <c r="W241" s="17">
        <f t="shared" si="144"/>
        <v>0</v>
      </c>
      <c r="X241" s="17">
        <f t="shared" si="145"/>
        <v>0</v>
      </c>
      <c r="Y241" s="17">
        <f t="shared" si="146"/>
        <v>0.0032458079999999998</v>
      </c>
      <c r="Z241" s="17">
        <f t="shared" si="147"/>
        <v>0</v>
      </c>
      <c r="AA241" s="17">
        <f t="shared" si="148"/>
        <v>0</v>
      </c>
      <c r="AB241" s="17">
        <f t="shared" si="149"/>
        <v>0</v>
      </c>
      <c r="AC241" s="17">
        <f t="shared" si="150"/>
        <v>0.0032458079999999998</v>
      </c>
      <c r="AD241" s="17">
        <v>0.5384193885000002</v>
      </c>
      <c r="AE241" s="17">
        <f t="shared" si="151"/>
        <v>0.54283019</v>
      </c>
      <c r="AF241" s="17">
        <f t="shared" si="152"/>
        <v>0.00448469</v>
      </c>
      <c r="AG241" s="17">
        <f t="shared" si="153"/>
        <v>0.27362524</v>
      </c>
      <c r="AH241" s="17">
        <f t="shared" si="154"/>
        <v>0.26201542</v>
      </c>
      <c r="AI241" s="17">
        <f t="shared" si="155"/>
        <v>0.00270484</v>
      </c>
      <c r="AJ241" s="17">
        <v>0.00448469</v>
      </c>
      <c r="AK241" s="17">
        <v>0.00448469</v>
      </c>
      <c r="AL241" s="17">
        <v>0</v>
      </c>
      <c r="AM241" s="17">
        <v>0</v>
      </c>
      <c r="AN241" s="17">
        <v>0</v>
      </c>
      <c r="AO241" s="17">
        <f t="shared" si="125"/>
        <v>0.53564066</v>
      </c>
      <c r="AP241" s="17">
        <v>0</v>
      </c>
      <c r="AQ241" s="17">
        <f>0.27362524</f>
        <v>0.27362524</v>
      </c>
      <c r="AR241" s="17">
        <f>0.26201542</f>
        <v>0.26201542</v>
      </c>
      <c r="AS241" s="17">
        <v>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0.00270484</v>
      </c>
      <c r="AZ241" s="17">
        <v>0</v>
      </c>
      <c r="BA241" s="17">
        <v>0</v>
      </c>
      <c r="BB241" s="17">
        <v>0</v>
      </c>
      <c r="BC241" s="17">
        <v>0.00270484</v>
      </c>
      <c r="BD241" s="8"/>
      <c r="BE241" s="7"/>
      <c r="BF241" s="8"/>
      <c r="BG241" s="8"/>
    </row>
    <row r="242" spans="1:59" ht="51">
      <c r="A242" s="18"/>
      <c r="B242" s="26" t="s">
        <v>360</v>
      </c>
      <c r="C242" s="28" t="s">
        <v>308</v>
      </c>
      <c r="D242" s="17">
        <f t="shared" si="156"/>
        <v>2.2972560576000003</v>
      </c>
      <c r="E242" s="17">
        <f t="shared" si="126"/>
        <v>2.3570818439999996</v>
      </c>
      <c r="F242" s="17">
        <f t="shared" si="127"/>
        <v>0.02128998</v>
      </c>
      <c r="G242" s="17">
        <f t="shared" si="128"/>
        <v>0.958171212</v>
      </c>
      <c r="H242" s="17">
        <f t="shared" si="129"/>
        <v>1.363313364</v>
      </c>
      <c r="I242" s="17">
        <f t="shared" si="130"/>
        <v>0.014307287999999998</v>
      </c>
      <c r="J242" s="17">
        <f t="shared" si="131"/>
        <v>2.361391764</v>
      </c>
      <c r="K242" s="17">
        <f t="shared" si="132"/>
        <v>0.02128998</v>
      </c>
      <c r="L242" s="17">
        <f t="shared" si="133"/>
        <v>0.958171212</v>
      </c>
      <c r="M242" s="17">
        <f t="shared" si="134"/>
        <v>1.381930572</v>
      </c>
      <c r="N242" s="17">
        <f t="shared" si="135"/>
        <v>0</v>
      </c>
      <c r="O242" s="17">
        <f t="shared" si="136"/>
        <v>0</v>
      </c>
      <c r="P242" s="17">
        <f t="shared" si="137"/>
        <v>0</v>
      </c>
      <c r="Q242" s="17">
        <f t="shared" si="138"/>
        <v>0</v>
      </c>
      <c r="R242" s="17">
        <f t="shared" si="139"/>
        <v>0</v>
      </c>
      <c r="S242" s="17">
        <f t="shared" si="140"/>
        <v>0</v>
      </c>
      <c r="T242" s="17">
        <f t="shared" si="141"/>
        <v>0</v>
      </c>
      <c r="U242" s="17">
        <f t="shared" si="142"/>
        <v>0</v>
      </c>
      <c r="V242" s="17">
        <f t="shared" si="143"/>
        <v>0</v>
      </c>
      <c r="W242" s="17">
        <f t="shared" si="144"/>
        <v>0</v>
      </c>
      <c r="X242" s="17">
        <f t="shared" si="145"/>
        <v>0</v>
      </c>
      <c r="Y242" s="17">
        <f t="shared" si="146"/>
        <v>-0.00430992</v>
      </c>
      <c r="Z242" s="17">
        <f t="shared" si="147"/>
        <v>0</v>
      </c>
      <c r="AA242" s="17">
        <f t="shared" si="148"/>
        <v>0</v>
      </c>
      <c r="AB242" s="17">
        <f t="shared" si="149"/>
        <v>-0.018617208</v>
      </c>
      <c r="AC242" s="17">
        <f t="shared" si="150"/>
        <v>0.014307287999999998</v>
      </c>
      <c r="AD242" s="17">
        <v>1.9143800480000002</v>
      </c>
      <c r="AE242" s="17">
        <f t="shared" si="151"/>
        <v>1.9642348699999999</v>
      </c>
      <c r="AF242" s="17">
        <f t="shared" si="152"/>
        <v>0.01774165</v>
      </c>
      <c r="AG242" s="17">
        <f t="shared" si="153"/>
        <v>0.79847601</v>
      </c>
      <c r="AH242" s="17">
        <f t="shared" si="154"/>
        <v>1.13609447</v>
      </c>
      <c r="AI242" s="17">
        <f t="shared" si="155"/>
        <v>0.01192274</v>
      </c>
      <c r="AJ242" s="17">
        <v>1.9678264699999999</v>
      </c>
      <c r="AK242" s="17">
        <v>0.01774165</v>
      </c>
      <c r="AL242" s="17">
        <v>0.79847601</v>
      </c>
      <c r="AM242" s="17">
        <v>1.15160881</v>
      </c>
      <c r="AN242" s="17">
        <v>0</v>
      </c>
      <c r="AO242" s="17">
        <f t="shared" si="125"/>
        <v>0</v>
      </c>
      <c r="AP242" s="17">
        <v>0</v>
      </c>
      <c r="AQ242" s="17">
        <v>0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0</v>
      </c>
      <c r="AY242" s="17">
        <v>-0.0035916000000000003</v>
      </c>
      <c r="AZ242" s="17">
        <v>0</v>
      </c>
      <c r="BA242" s="17">
        <v>0</v>
      </c>
      <c r="BB242" s="17">
        <v>-0.01551434</v>
      </c>
      <c r="BC242" s="17">
        <v>0.01192274</v>
      </c>
      <c r="BD242" s="8"/>
      <c r="BE242" s="7"/>
      <c r="BF242" s="8"/>
      <c r="BG242" s="8"/>
    </row>
    <row r="243" spans="1:59" ht="38.25">
      <c r="A243" s="18"/>
      <c r="B243" s="26" t="s">
        <v>361</v>
      </c>
      <c r="C243" s="28" t="s">
        <v>308</v>
      </c>
      <c r="D243" s="17">
        <f t="shared" si="156"/>
        <v>1.435785036</v>
      </c>
      <c r="E243" s="17">
        <f t="shared" si="126"/>
        <v>1.457717436</v>
      </c>
      <c r="F243" s="17">
        <f t="shared" si="127"/>
        <v>0.011827764000000001</v>
      </c>
      <c r="G243" s="17">
        <f t="shared" si="128"/>
        <v>0.57581244</v>
      </c>
      <c r="H243" s="17">
        <f t="shared" si="129"/>
        <v>0.862390188</v>
      </c>
      <c r="I243" s="17">
        <f t="shared" si="130"/>
        <v>0.007687044</v>
      </c>
      <c r="J243" s="17">
        <f t="shared" si="131"/>
        <v>0.011827764000000001</v>
      </c>
      <c r="K243" s="17">
        <f t="shared" si="132"/>
        <v>0.011827764000000001</v>
      </c>
      <c r="L243" s="17">
        <f t="shared" si="133"/>
        <v>0</v>
      </c>
      <c r="M243" s="17">
        <f t="shared" si="134"/>
        <v>0</v>
      </c>
      <c r="N243" s="17">
        <f t="shared" si="135"/>
        <v>0</v>
      </c>
      <c r="O243" s="17">
        <f t="shared" si="136"/>
        <v>0</v>
      </c>
      <c r="P243" s="17">
        <f t="shared" si="137"/>
        <v>0</v>
      </c>
      <c r="Q243" s="17">
        <f t="shared" si="138"/>
        <v>0</v>
      </c>
      <c r="R243" s="17">
        <f t="shared" si="139"/>
        <v>0</v>
      </c>
      <c r="S243" s="17">
        <f t="shared" si="140"/>
        <v>0</v>
      </c>
      <c r="T243" s="17">
        <f t="shared" si="141"/>
        <v>1.4382026280000002</v>
      </c>
      <c r="U243" s="17">
        <f t="shared" si="142"/>
        <v>0</v>
      </c>
      <c r="V243" s="17">
        <f t="shared" si="143"/>
        <v>0.57581244</v>
      </c>
      <c r="W243" s="17">
        <f t="shared" si="144"/>
        <v>0.862390188</v>
      </c>
      <c r="X243" s="17">
        <f t="shared" si="145"/>
        <v>0</v>
      </c>
      <c r="Y243" s="17">
        <f t="shared" si="146"/>
        <v>0.007687044</v>
      </c>
      <c r="Z243" s="17">
        <f t="shared" si="147"/>
        <v>0</v>
      </c>
      <c r="AA243" s="17">
        <f t="shared" si="148"/>
        <v>0</v>
      </c>
      <c r="AB243" s="17">
        <f t="shared" si="149"/>
        <v>0</v>
      </c>
      <c r="AC243" s="17">
        <f t="shared" si="150"/>
        <v>0.007687044</v>
      </c>
      <c r="AD243" s="17">
        <v>1.19648753</v>
      </c>
      <c r="AE243" s="17">
        <f t="shared" si="151"/>
        <v>1.21476453</v>
      </c>
      <c r="AF243" s="17">
        <f t="shared" si="152"/>
        <v>0.00985647</v>
      </c>
      <c r="AG243" s="17">
        <f t="shared" si="153"/>
        <v>0.4798437</v>
      </c>
      <c r="AH243" s="17">
        <f t="shared" si="154"/>
        <v>0.71865849</v>
      </c>
      <c r="AI243" s="17">
        <f t="shared" si="155"/>
        <v>0.00640587</v>
      </c>
      <c r="AJ243" s="17">
        <v>0.00985647</v>
      </c>
      <c r="AK243" s="17">
        <v>0.00985647</v>
      </c>
      <c r="AL243" s="17">
        <v>0</v>
      </c>
      <c r="AM243" s="17">
        <v>0</v>
      </c>
      <c r="AN243" s="17">
        <v>0</v>
      </c>
      <c r="AO243" s="17">
        <f t="shared" si="125"/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1.1985021900000001</v>
      </c>
      <c r="AU243" s="17">
        <v>0</v>
      </c>
      <c r="AV243" s="17">
        <v>0.4798437</v>
      </c>
      <c r="AW243" s="17">
        <v>0.71865849</v>
      </c>
      <c r="AX243" s="17">
        <v>0</v>
      </c>
      <c r="AY243" s="17">
        <v>0.00640587</v>
      </c>
      <c r="AZ243" s="17">
        <v>0</v>
      </c>
      <c r="BA243" s="17">
        <v>0</v>
      </c>
      <c r="BB243" s="17">
        <v>0</v>
      </c>
      <c r="BC243" s="17">
        <v>0.00640587</v>
      </c>
      <c r="BD243" s="8"/>
      <c r="BE243" s="7"/>
      <c r="BF243" s="8"/>
      <c r="BG243" s="8"/>
    </row>
    <row r="244" spans="1:59" ht="12.75">
      <c r="A244" s="14" t="s">
        <v>145</v>
      </c>
      <c r="B244" s="27" t="s">
        <v>150</v>
      </c>
      <c r="C244" s="28" t="s">
        <v>362</v>
      </c>
      <c r="D244" s="17">
        <f t="shared" si="156"/>
        <v>28.709975291409357</v>
      </c>
      <c r="E244" s="17">
        <f t="shared" si="126"/>
        <v>38.833041552</v>
      </c>
      <c r="F244" s="17">
        <f t="shared" si="127"/>
        <v>0.09228548399999999</v>
      </c>
      <c r="G244" s="17">
        <f t="shared" si="128"/>
        <v>20.289557387999995</v>
      </c>
      <c r="H244" s="17">
        <f t="shared" si="129"/>
        <v>18.408205979999998</v>
      </c>
      <c r="I244" s="17">
        <f t="shared" si="130"/>
        <v>0.0429927</v>
      </c>
      <c r="J244" s="17">
        <f t="shared" si="131"/>
        <v>1.3578568439999998</v>
      </c>
      <c r="K244" s="17">
        <f t="shared" si="132"/>
        <v>0.08849085599999999</v>
      </c>
      <c r="L244" s="17">
        <f t="shared" si="133"/>
        <v>0.628858116</v>
      </c>
      <c r="M244" s="17">
        <f t="shared" si="134"/>
        <v>0.640507872</v>
      </c>
      <c r="N244" s="17">
        <f t="shared" si="135"/>
        <v>0</v>
      </c>
      <c r="O244" s="17">
        <f t="shared" si="136"/>
        <v>2.9931448799999996</v>
      </c>
      <c r="P244" s="17">
        <f t="shared" si="137"/>
        <v>0</v>
      </c>
      <c r="Q244" s="17">
        <f t="shared" si="138"/>
        <v>1.256997228</v>
      </c>
      <c r="R244" s="17">
        <f t="shared" si="139"/>
        <v>1.7361476519999999</v>
      </c>
      <c r="S244" s="17">
        <f t="shared" si="140"/>
        <v>0</v>
      </c>
      <c r="T244" s="17">
        <f t="shared" si="141"/>
        <v>11.357018687999998</v>
      </c>
      <c r="U244" s="17">
        <f t="shared" si="142"/>
        <v>0.003794628</v>
      </c>
      <c r="V244" s="17">
        <f t="shared" si="143"/>
        <v>6.621164879999999</v>
      </c>
      <c r="W244" s="17">
        <f t="shared" si="144"/>
        <v>4.73205918</v>
      </c>
      <c r="X244" s="17">
        <f t="shared" si="145"/>
        <v>0</v>
      </c>
      <c r="Y244" s="17">
        <f t="shared" si="146"/>
        <v>23.125021139999998</v>
      </c>
      <c r="Z244" s="17">
        <f t="shared" si="147"/>
        <v>0</v>
      </c>
      <c r="AA244" s="17">
        <f t="shared" si="148"/>
        <v>11.782537163999999</v>
      </c>
      <c r="AB244" s="17">
        <f t="shared" si="149"/>
        <v>11.299491276</v>
      </c>
      <c r="AC244" s="17">
        <f t="shared" si="150"/>
        <v>0.0429927</v>
      </c>
      <c r="AD244" s="17">
        <v>23.9249794095078</v>
      </c>
      <c r="AE244" s="17">
        <f t="shared" si="151"/>
        <v>32.36086796</v>
      </c>
      <c r="AF244" s="17">
        <f t="shared" si="152"/>
        <v>0.07690456999999999</v>
      </c>
      <c r="AG244" s="17">
        <f t="shared" si="153"/>
        <v>16.907964489999998</v>
      </c>
      <c r="AH244" s="17">
        <f t="shared" si="154"/>
        <v>15.34017165</v>
      </c>
      <c r="AI244" s="17">
        <f t="shared" si="155"/>
        <v>0.035827250000000005</v>
      </c>
      <c r="AJ244" s="17">
        <f aca="true" t="shared" si="157" ref="AJ244:AP244">SUM(AJ245:AJ256)</f>
        <v>1.1315473699999998</v>
      </c>
      <c r="AK244" s="17">
        <f t="shared" si="157"/>
        <v>0.07374238</v>
      </c>
      <c r="AL244" s="17">
        <f t="shared" si="157"/>
        <v>0.52404843</v>
      </c>
      <c r="AM244" s="17">
        <f t="shared" si="157"/>
        <v>0.53375656</v>
      </c>
      <c r="AN244" s="17">
        <f t="shared" si="157"/>
        <v>0</v>
      </c>
      <c r="AO244" s="17">
        <f t="shared" si="157"/>
        <v>2.4942873999999997</v>
      </c>
      <c r="AP244" s="17">
        <f t="shared" si="157"/>
        <v>0</v>
      </c>
      <c r="AQ244" s="17">
        <f>SUM(AQ245:AQ256)</f>
        <v>1.04749769</v>
      </c>
      <c r="AR244" s="17">
        <f aca="true" t="shared" si="158" ref="AR244:BC244">SUM(AR245:AR256)</f>
        <v>1.44678971</v>
      </c>
      <c r="AS244" s="17">
        <f t="shared" si="158"/>
        <v>0</v>
      </c>
      <c r="AT244" s="17">
        <f t="shared" si="158"/>
        <v>9.46418224</v>
      </c>
      <c r="AU244" s="17">
        <f t="shared" si="158"/>
        <v>0.00316219</v>
      </c>
      <c r="AV244" s="17">
        <f t="shared" si="158"/>
        <v>5.5176374</v>
      </c>
      <c r="AW244" s="17">
        <f t="shared" si="158"/>
        <v>3.94338265</v>
      </c>
      <c r="AX244" s="17">
        <f t="shared" si="158"/>
        <v>0</v>
      </c>
      <c r="AY244" s="17">
        <f t="shared" si="158"/>
        <v>19.27085095</v>
      </c>
      <c r="AZ244" s="17">
        <f t="shared" si="158"/>
        <v>0</v>
      </c>
      <c r="BA244" s="17">
        <f t="shared" si="158"/>
        <v>9.818780969999999</v>
      </c>
      <c r="BB244" s="17">
        <f t="shared" si="158"/>
        <v>9.41624273</v>
      </c>
      <c r="BC244" s="17">
        <f t="shared" si="158"/>
        <v>0.035827250000000005</v>
      </c>
      <c r="BD244" s="8"/>
      <c r="BE244" s="7"/>
      <c r="BF244" s="8"/>
      <c r="BG244" s="8"/>
    </row>
    <row r="245" spans="1:59" ht="13.5">
      <c r="A245" s="18"/>
      <c r="B245" s="25" t="s">
        <v>200</v>
      </c>
      <c r="C245" s="28"/>
      <c r="D245" s="17">
        <f t="shared" si="156"/>
        <v>0</v>
      </c>
      <c r="E245" s="17">
        <f t="shared" si="126"/>
        <v>0</v>
      </c>
      <c r="F245" s="17">
        <f t="shared" si="127"/>
        <v>0</v>
      </c>
      <c r="G245" s="17">
        <f t="shared" si="128"/>
        <v>0</v>
      </c>
      <c r="H245" s="17">
        <f t="shared" si="129"/>
        <v>0</v>
      </c>
      <c r="I245" s="17">
        <f t="shared" si="130"/>
        <v>0</v>
      </c>
      <c r="J245" s="17">
        <f t="shared" si="131"/>
        <v>0</v>
      </c>
      <c r="K245" s="17">
        <f t="shared" si="132"/>
        <v>0</v>
      </c>
      <c r="L245" s="17">
        <f t="shared" si="133"/>
        <v>0</v>
      </c>
      <c r="M245" s="17">
        <f t="shared" si="134"/>
        <v>0</v>
      </c>
      <c r="N245" s="17">
        <f t="shared" si="135"/>
        <v>0</v>
      </c>
      <c r="O245" s="17">
        <f t="shared" si="136"/>
        <v>0</v>
      </c>
      <c r="P245" s="17">
        <f t="shared" si="137"/>
        <v>0</v>
      </c>
      <c r="Q245" s="17">
        <f t="shared" si="138"/>
        <v>0</v>
      </c>
      <c r="R245" s="17">
        <f t="shared" si="139"/>
        <v>0</v>
      </c>
      <c r="S245" s="17">
        <f t="shared" si="140"/>
        <v>0</v>
      </c>
      <c r="T245" s="17">
        <f t="shared" si="141"/>
        <v>0</v>
      </c>
      <c r="U245" s="17">
        <f t="shared" si="142"/>
        <v>0</v>
      </c>
      <c r="V245" s="17">
        <f t="shared" si="143"/>
        <v>0</v>
      </c>
      <c r="W245" s="17">
        <f t="shared" si="144"/>
        <v>0</v>
      </c>
      <c r="X245" s="17">
        <f t="shared" si="145"/>
        <v>0</v>
      </c>
      <c r="Y245" s="17">
        <f t="shared" si="146"/>
        <v>0</v>
      </c>
      <c r="Z245" s="17">
        <f t="shared" si="147"/>
        <v>0</v>
      </c>
      <c r="AA245" s="17">
        <f t="shared" si="148"/>
        <v>0</v>
      </c>
      <c r="AB245" s="17">
        <f t="shared" si="149"/>
        <v>0</v>
      </c>
      <c r="AC245" s="17">
        <f t="shared" si="150"/>
        <v>0</v>
      </c>
      <c r="AD245" s="17">
        <v>0</v>
      </c>
      <c r="AE245" s="17">
        <f t="shared" si="151"/>
        <v>0</v>
      </c>
      <c r="AF245" s="17">
        <f t="shared" si="152"/>
        <v>0</v>
      </c>
      <c r="AG245" s="17">
        <f t="shared" si="153"/>
        <v>0</v>
      </c>
      <c r="AH245" s="17">
        <f t="shared" si="154"/>
        <v>0</v>
      </c>
      <c r="AI245" s="17">
        <f t="shared" si="155"/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8"/>
      <c r="BE245" s="7"/>
      <c r="BF245" s="8"/>
      <c r="BG245" s="8"/>
    </row>
    <row r="246" spans="1:59" ht="25.5">
      <c r="A246" s="18"/>
      <c r="B246" s="26" t="s">
        <v>363</v>
      </c>
      <c r="C246" s="28" t="s">
        <v>364</v>
      </c>
      <c r="D246" s="17">
        <f t="shared" si="156"/>
        <v>0.5476613688392878</v>
      </c>
      <c r="E246" s="17">
        <f t="shared" si="126"/>
        <v>0.948573828</v>
      </c>
      <c r="F246" s="17">
        <f t="shared" si="127"/>
        <v>0.0133128</v>
      </c>
      <c r="G246" s="17">
        <f t="shared" si="128"/>
        <v>0.29186239199999997</v>
      </c>
      <c r="H246" s="17">
        <f t="shared" si="129"/>
        <v>0.640283976</v>
      </c>
      <c r="I246" s="17">
        <f t="shared" si="130"/>
        <v>0.0031146599999999996</v>
      </c>
      <c r="J246" s="17">
        <f t="shared" si="131"/>
        <v>0.0133128</v>
      </c>
      <c r="K246" s="17">
        <f t="shared" si="132"/>
        <v>0.0133128</v>
      </c>
      <c r="L246" s="17">
        <f t="shared" si="133"/>
        <v>0</v>
      </c>
      <c r="M246" s="17">
        <f t="shared" si="134"/>
        <v>0</v>
      </c>
      <c r="N246" s="17">
        <f t="shared" si="135"/>
        <v>0</v>
      </c>
      <c r="O246" s="17">
        <f t="shared" si="136"/>
        <v>0.932146368</v>
      </c>
      <c r="P246" s="17">
        <f t="shared" si="137"/>
        <v>0</v>
      </c>
      <c r="Q246" s="17">
        <f t="shared" si="138"/>
        <v>0.29186239199999997</v>
      </c>
      <c r="R246" s="17">
        <f t="shared" si="139"/>
        <v>0.640283976</v>
      </c>
      <c r="S246" s="17">
        <f t="shared" si="140"/>
        <v>0</v>
      </c>
      <c r="T246" s="17">
        <f t="shared" si="141"/>
        <v>0</v>
      </c>
      <c r="U246" s="17">
        <f t="shared" si="142"/>
        <v>0</v>
      </c>
      <c r="V246" s="17">
        <f t="shared" si="143"/>
        <v>0</v>
      </c>
      <c r="W246" s="17">
        <f t="shared" si="144"/>
        <v>0</v>
      </c>
      <c r="X246" s="17">
        <f t="shared" si="145"/>
        <v>0</v>
      </c>
      <c r="Y246" s="17">
        <f t="shared" si="146"/>
        <v>0.0031146599999999996</v>
      </c>
      <c r="Z246" s="17">
        <f t="shared" si="147"/>
        <v>0</v>
      </c>
      <c r="AA246" s="17">
        <f t="shared" si="148"/>
        <v>0</v>
      </c>
      <c r="AB246" s="17">
        <f t="shared" si="149"/>
        <v>0</v>
      </c>
      <c r="AC246" s="17">
        <f t="shared" si="150"/>
        <v>0.0031146599999999996</v>
      </c>
      <c r="AD246" s="17">
        <v>0.4563844740327399</v>
      </c>
      <c r="AE246" s="17">
        <f t="shared" si="151"/>
        <v>0.7904781900000001</v>
      </c>
      <c r="AF246" s="17">
        <f t="shared" si="152"/>
        <v>0.011094</v>
      </c>
      <c r="AG246" s="17">
        <f t="shared" si="153"/>
        <v>0.24321866</v>
      </c>
      <c r="AH246" s="17">
        <f t="shared" si="154"/>
        <v>0.53356998</v>
      </c>
      <c r="AI246" s="17">
        <f t="shared" si="155"/>
        <v>0.00259555</v>
      </c>
      <c r="AJ246" s="17">
        <v>0.011094</v>
      </c>
      <c r="AK246" s="17">
        <v>0.011094</v>
      </c>
      <c r="AL246" s="17">
        <v>0</v>
      </c>
      <c r="AM246" s="17">
        <v>0</v>
      </c>
      <c r="AN246" s="17">
        <v>0</v>
      </c>
      <c r="AO246" s="17">
        <f aca="true" t="shared" si="159" ref="AO246:AO256">AP246+AQ246+AR246+AS246</f>
        <v>0.77678864</v>
      </c>
      <c r="AP246" s="17">
        <v>0</v>
      </c>
      <c r="AQ246" s="17">
        <f>0.22885691+0.01436175</f>
        <v>0.24321866</v>
      </c>
      <c r="AR246" s="17">
        <f>0.46151691+0.07205307</f>
        <v>0.53356998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0.00259555</v>
      </c>
      <c r="AZ246" s="17">
        <v>0</v>
      </c>
      <c r="BA246" s="17">
        <v>0</v>
      </c>
      <c r="BB246" s="17">
        <v>0</v>
      </c>
      <c r="BC246" s="17">
        <v>0.00259555</v>
      </c>
      <c r="BD246" s="8"/>
      <c r="BE246" s="7"/>
      <c r="BF246" s="8"/>
      <c r="BG246" s="8"/>
    </row>
    <row r="247" spans="1:59" ht="25.5">
      <c r="A247" s="18"/>
      <c r="B247" s="26" t="s">
        <v>365</v>
      </c>
      <c r="C247" s="28" t="s">
        <v>364</v>
      </c>
      <c r="D247" s="17">
        <f t="shared" si="156"/>
        <v>0.6680161164688692</v>
      </c>
      <c r="E247" s="17">
        <f t="shared" si="126"/>
        <v>1.1939258039999998</v>
      </c>
      <c r="F247" s="17">
        <f t="shared" si="127"/>
        <v>0.0133128</v>
      </c>
      <c r="G247" s="17">
        <f t="shared" si="128"/>
        <v>0.36488116800000003</v>
      </c>
      <c r="H247" s="17">
        <f t="shared" si="129"/>
        <v>0.8116598639999999</v>
      </c>
      <c r="I247" s="17">
        <f t="shared" si="130"/>
        <v>0.004071972</v>
      </c>
      <c r="J247" s="17">
        <f t="shared" si="131"/>
        <v>0.0133128</v>
      </c>
      <c r="K247" s="17">
        <f t="shared" si="132"/>
        <v>0.0133128</v>
      </c>
      <c r="L247" s="17">
        <f t="shared" si="133"/>
        <v>0</v>
      </c>
      <c r="M247" s="17">
        <f t="shared" si="134"/>
        <v>0</v>
      </c>
      <c r="N247" s="17">
        <f t="shared" si="135"/>
        <v>0</v>
      </c>
      <c r="O247" s="17">
        <f t="shared" si="136"/>
        <v>1.1765410319999998</v>
      </c>
      <c r="P247" s="17">
        <f t="shared" si="137"/>
        <v>0</v>
      </c>
      <c r="Q247" s="17">
        <f t="shared" si="138"/>
        <v>0.36488116800000003</v>
      </c>
      <c r="R247" s="17">
        <f t="shared" si="139"/>
        <v>0.8116598639999999</v>
      </c>
      <c r="S247" s="17">
        <f t="shared" si="140"/>
        <v>0</v>
      </c>
      <c r="T247" s="17">
        <f t="shared" si="141"/>
        <v>0</v>
      </c>
      <c r="U247" s="17">
        <f t="shared" si="142"/>
        <v>0</v>
      </c>
      <c r="V247" s="17">
        <f t="shared" si="143"/>
        <v>0</v>
      </c>
      <c r="W247" s="17">
        <f t="shared" si="144"/>
        <v>0</v>
      </c>
      <c r="X247" s="17">
        <f t="shared" si="145"/>
        <v>0</v>
      </c>
      <c r="Y247" s="17">
        <f t="shared" si="146"/>
        <v>0.004071972</v>
      </c>
      <c r="Z247" s="17">
        <f t="shared" si="147"/>
        <v>0</v>
      </c>
      <c r="AA247" s="17">
        <f t="shared" si="148"/>
        <v>0</v>
      </c>
      <c r="AB247" s="17">
        <f t="shared" si="149"/>
        <v>0</v>
      </c>
      <c r="AC247" s="17">
        <f t="shared" si="150"/>
        <v>0.004071972</v>
      </c>
      <c r="AD247" s="17">
        <v>0.556680097057391</v>
      </c>
      <c r="AE247" s="17">
        <f t="shared" si="151"/>
        <v>0.99493817</v>
      </c>
      <c r="AF247" s="17">
        <f t="shared" si="152"/>
        <v>0.011094</v>
      </c>
      <c r="AG247" s="17">
        <f t="shared" si="153"/>
        <v>0.30406764000000003</v>
      </c>
      <c r="AH247" s="17">
        <f t="shared" si="154"/>
        <v>0.67638322</v>
      </c>
      <c r="AI247" s="17">
        <f t="shared" si="155"/>
        <v>0.00339331</v>
      </c>
      <c r="AJ247" s="17">
        <v>0.011094</v>
      </c>
      <c r="AK247" s="17">
        <v>0.011094</v>
      </c>
      <c r="AL247" s="17">
        <v>0</v>
      </c>
      <c r="AM247" s="17">
        <v>0</v>
      </c>
      <c r="AN247" s="17">
        <v>0</v>
      </c>
      <c r="AO247" s="17">
        <f t="shared" si="159"/>
        <v>0.9804508599999999</v>
      </c>
      <c r="AP247" s="17">
        <v>0</v>
      </c>
      <c r="AQ247" s="17">
        <f>0.28970589+0.01436175</f>
        <v>0.30406764000000003</v>
      </c>
      <c r="AR247" s="17">
        <f>0.60433015+0.07205307</f>
        <v>0.67638322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0.00339331</v>
      </c>
      <c r="AZ247" s="17">
        <v>0</v>
      </c>
      <c r="BA247" s="17">
        <v>0</v>
      </c>
      <c r="BB247" s="17">
        <v>0</v>
      </c>
      <c r="BC247" s="17">
        <v>0.00339331</v>
      </c>
      <c r="BD247" s="8"/>
      <c r="BE247" s="7"/>
      <c r="BF247" s="8"/>
      <c r="BG247" s="8"/>
    </row>
    <row r="248" spans="1:59" ht="25.5">
      <c r="A248" s="18"/>
      <c r="B248" s="26" t="s">
        <v>366</v>
      </c>
      <c r="C248" s="28" t="s">
        <v>364</v>
      </c>
      <c r="D248" s="17">
        <f t="shared" si="156"/>
        <v>0.7889291640984502</v>
      </c>
      <c r="E248" s="17">
        <f t="shared" si="126"/>
        <v>0.78519906</v>
      </c>
      <c r="F248" s="17">
        <f t="shared" si="127"/>
        <v>0.0133128</v>
      </c>
      <c r="G248" s="17">
        <f t="shared" si="128"/>
        <v>0.42148250400000004</v>
      </c>
      <c r="H248" s="17">
        <f t="shared" si="129"/>
        <v>0.3476127</v>
      </c>
      <c r="I248" s="17">
        <f t="shared" si="130"/>
        <v>0.0027910559999999997</v>
      </c>
      <c r="J248" s="17">
        <f t="shared" si="131"/>
        <v>0.782408004</v>
      </c>
      <c r="K248" s="17">
        <f t="shared" si="132"/>
        <v>0.0133128</v>
      </c>
      <c r="L248" s="17">
        <f t="shared" si="133"/>
        <v>0.42148250400000004</v>
      </c>
      <c r="M248" s="17">
        <f t="shared" si="134"/>
        <v>0.3476127</v>
      </c>
      <c r="N248" s="17">
        <f t="shared" si="135"/>
        <v>0</v>
      </c>
      <c r="O248" s="17">
        <f t="shared" si="136"/>
        <v>0</v>
      </c>
      <c r="P248" s="17">
        <f t="shared" si="137"/>
        <v>0</v>
      </c>
      <c r="Q248" s="17">
        <f t="shared" si="138"/>
        <v>0</v>
      </c>
      <c r="R248" s="17">
        <f t="shared" si="139"/>
        <v>0</v>
      </c>
      <c r="S248" s="17">
        <f t="shared" si="140"/>
        <v>0</v>
      </c>
      <c r="T248" s="17">
        <f t="shared" si="141"/>
        <v>0</v>
      </c>
      <c r="U248" s="17">
        <f t="shared" si="142"/>
        <v>0</v>
      </c>
      <c r="V248" s="17">
        <f t="shared" si="143"/>
        <v>0</v>
      </c>
      <c r="W248" s="17">
        <f t="shared" si="144"/>
        <v>0</v>
      </c>
      <c r="X248" s="17">
        <f t="shared" si="145"/>
        <v>0</v>
      </c>
      <c r="Y248" s="17">
        <f t="shared" si="146"/>
        <v>0.0027910559999999997</v>
      </c>
      <c r="Z248" s="17">
        <f t="shared" si="147"/>
        <v>0</v>
      </c>
      <c r="AA248" s="17">
        <f t="shared" si="148"/>
        <v>0</v>
      </c>
      <c r="AB248" s="17">
        <f t="shared" si="149"/>
        <v>0</v>
      </c>
      <c r="AC248" s="17">
        <f t="shared" si="150"/>
        <v>0.0027910559999999997</v>
      </c>
      <c r="AD248" s="17">
        <v>0.6574409700820418</v>
      </c>
      <c r="AE248" s="17">
        <f t="shared" si="151"/>
        <v>0.65433255</v>
      </c>
      <c r="AF248" s="17">
        <f t="shared" si="152"/>
        <v>0.011094</v>
      </c>
      <c r="AG248" s="17">
        <f t="shared" si="153"/>
        <v>0.35123542</v>
      </c>
      <c r="AH248" s="17">
        <f t="shared" si="154"/>
        <v>0.28967725</v>
      </c>
      <c r="AI248" s="17">
        <f t="shared" si="155"/>
        <v>0.00232588</v>
      </c>
      <c r="AJ248" s="17">
        <v>0.65200667</v>
      </c>
      <c r="AK248" s="17">
        <v>0.011094</v>
      </c>
      <c r="AL248" s="17">
        <v>0.35123542</v>
      </c>
      <c r="AM248" s="17">
        <v>0.28967725</v>
      </c>
      <c r="AN248" s="17">
        <v>0</v>
      </c>
      <c r="AO248" s="17">
        <f t="shared" si="159"/>
        <v>0</v>
      </c>
      <c r="AP248" s="17">
        <v>0</v>
      </c>
      <c r="AQ248" s="17">
        <v>0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0</v>
      </c>
      <c r="AY248" s="17">
        <v>0.00232588</v>
      </c>
      <c r="AZ248" s="17">
        <v>0</v>
      </c>
      <c r="BA248" s="17">
        <v>0</v>
      </c>
      <c r="BB248" s="17">
        <v>0</v>
      </c>
      <c r="BC248" s="17">
        <v>0.00232588</v>
      </c>
      <c r="BD248" s="8"/>
      <c r="BE248" s="7"/>
      <c r="BF248" s="8"/>
      <c r="BG248" s="8"/>
    </row>
    <row r="249" spans="1:59" ht="25.5">
      <c r="A249" s="18"/>
      <c r="B249" s="26" t="s">
        <v>367</v>
      </c>
      <c r="C249" s="28" t="s">
        <v>364</v>
      </c>
      <c r="D249" s="17">
        <f t="shared" si="156"/>
        <v>0.8361271043453448</v>
      </c>
      <c r="E249" s="17">
        <f t="shared" si="126"/>
        <v>0.51967038</v>
      </c>
      <c r="F249" s="17">
        <f t="shared" si="127"/>
        <v>0.017107428</v>
      </c>
      <c r="G249" s="17">
        <f t="shared" si="128"/>
        <v>0.207375612</v>
      </c>
      <c r="H249" s="17">
        <f t="shared" si="129"/>
        <v>0.292895172</v>
      </c>
      <c r="I249" s="17">
        <f t="shared" si="130"/>
        <v>0.002292168</v>
      </c>
      <c r="J249" s="17">
        <f t="shared" si="131"/>
        <v>0.5135835839999999</v>
      </c>
      <c r="K249" s="17">
        <f t="shared" si="132"/>
        <v>0.0133128</v>
      </c>
      <c r="L249" s="17">
        <f t="shared" si="133"/>
        <v>0.207375612</v>
      </c>
      <c r="M249" s="17">
        <f t="shared" si="134"/>
        <v>0.292895172</v>
      </c>
      <c r="N249" s="17">
        <f t="shared" si="135"/>
        <v>0</v>
      </c>
      <c r="O249" s="17">
        <f t="shared" si="136"/>
        <v>0</v>
      </c>
      <c r="P249" s="17">
        <f t="shared" si="137"/>
        <v>0</v>
      </c>
      <c r="Q249" s="17">
        <f t="shared" si="138"/>
        <v>0</v>
      </c>
      <c r="R249" s="17">
        <f t="shared" si="139"/>
        <v>0</v>
      </c>
      <c r="S249" s="17">
        <f t="shared" si="140"/>
        <v>0</v>
      </c>
      <c r="T249" s="17">
        <f t="shared" si="141"/>
        <v>0.003794628</v>
      </c>
      <c r="U249" s="17">
        <f t="shared" si="142"/>
        <v>0.003794628</v>
      </c>
      <c r="V249" s="17">
        <f t="shared" si="143"/>
        <v>0</v>
      </c>
      <c r="W249" s="17">
        <f t="shared" si="144"/>
        <v>0</v>
      </c>
      <c r="X249" s="17">
        <f t="shared" si="145"/>
        <v>0</v>
      </c>
      <c r="Y249" s="17">
        <f t="shared" si="146"/>
        <v>0.002292168</v>
      </c>
      <c r="Z249" s="17">
        <f t="shared" si="147"/>
        <v>0</v>
      </c>
      <c r="AA249" s="17">
        <f t="shared" si="148"/>
        <v>0</v>
      </c>
      <c r="AB249" s="17">
        <f t="shared" si="149"/>
        <v>0</v>
      </c>
      <c r="AC249" s="17">
        <f t="shared" si="150"/>
        <v>0.002292168</v>
      </c>
      <c r="AD249" s="17">
        <v>0.696772586954454</v>
      </c>
      <c r="AE249" s="17">
        <f t="shared" si="151"/>
        <v>0.43305865</v>
      </c>
      <c r="AF249" s="17">
        <f t="shared" si="152"/>
        <v>0.01425619</v>
      </c>
      <c r="AG249" s="17">
        <f t="shared" si="153"/>
        <v>0.17281301</v>
      </c>
      <c r="AH249" s="17">
        <f t="shared" si="154"/>
        <v>0.24407931</v>
      </c>
      <c r="AI249" s="17">
        <f t="shared" si="155"/>
        <v>0.00191014</v>
      </c>
      <c r="AJ249" s="17">
        <v>0.42798632</v>
      </c>
      <c r="AK249" s="17">
        <v>0.011094</v>
      </c>
      <c r="AL249" s="17">
        <v>0.17281301</v>
      </c>
      <c r="AM249" s="17">
        <v>0.24407931</v>
      </c>
      <c r="AN249" s="17">
        <v>0</v>
      </c>
      <c r="AO249" s="17">
        <f t="shared" si="159"/>
        <v>0</v>
      </c>
      <c r="AP249" s="17">
        <v>0</v>
      </c>
      <c r="AQ249" s="17">
        <v>0</v>
      </c>
      <c r="AR249" s="17">
        <v>0</v>
      </c>
      <c r="AS249" s="17">
        <v>0</v>
      </c>
      <c r="AT249" s="17">
        <v>0.00316219</v>
      </c>
      <c r="AU249" s="17">
        <v>0.00316219</v>
      </c>
      <c r="AV249" s="17">
        <v>0</v>
      </c>
      <c r="AW249" s="17">
        <v>0</v>
      </c>
      <c r="AX249" s="17">
        <v>0</v>
      </c>
      <c r="AY249" s="17">
        <v>0.00191014</v>
      </c>
      <c r="AZ249" s="17">
        <v>0</v>
      </c>
      <c r="BA249" s="17">
        <v>0</v>
      </c>
      <c r="BB249" s="17">
        <v>0</v>
      </c>
      <c r="BC249" s="17">
        <v>0.00191014</v>
      </c>
      <c r="BD249" s="8"/>
      <c r="BE249" s="7"/>
      <c r="BF249" s="8"/>
      <c r="BG249" s="8"/>
    </row>
    <row r="250" spans="1:59" ht="25.5">
      <c r="A250" s="18"/>
      <c r="B250" s="26" t="s">
        <v>368</v>
      </c>
      <c r="C250" s="28" t="s">
        <v>364</v>
      </c>
      <c r="D250" s="17">
        <f t="shared" si="156"/>
        <v>8.235991154754592</v>
      </c>
      <c r="E250" s="17">
        <f t="shared" si="126"/>
        <v>15.147710747999998</v>
      </c>
      <c r="F250" s="17">
        <f t="shared" si="127"/>
        <v>0</v>
      </c>
      <c r="G250" s="17">
        <f t="shared" si="128"/>
        <v>8.216606268</v>
      </c>
      <c r="H250" s="17">
        <f t="shared" si="129"/>
        <v>6.93110448</v>
      </c>
      <c r="I250" s="17">
        <f t="shared" si="130"/>
        <v>0</v>
      </c>
      <c r="J250" s="17">
        <f t="shared" si="131"/>
        <v>0</v>
      </c>
      <c r="K250" s="17">
        <f t="shared" si="132"/>
        <v>0</v>
      </c>
      <c r="L250" s="17">
        <f t="shared" si="133"/>
        <v>0</v>
      </c>
      <c r="M250" s="17">
        <f t="shared" si="134"/>
        <v>0</v>
      </c>
      <c r="N250" s="17">
        <f t="shared" si="135"/>
        <v>0</v>
      </c>
      <c r="O250" s="17">
        <f t="shared" si="136"/>
        <v>0</v>
      </c>
      <c r="P250" s="17">
        <f t="shared" si="137"/>
        <v>0</v>
      </c>
      <c r="Q250" s="17">
        <f t="shared" si="138"/>
        <v>0</v>
      </c>
      <c r="R250" s="17">
        <f t="shared" si="139"/>
        <v>0</v>
      </c>
      <c r="S250" s="17">
        <f t="shared" si="140"/>
        <v>0</v>
      </c>
      <c r="T250" s="17">
        <f t="shared" si="141"/>
        <v>1.869727836</v>
      </c>
      <c r="U250" s="17">
        <f t="shared" si="142"/>
        <v>0</v>
      </c>
      <c r="V250" s="17">
        <f t="shared" si="143"/>
        <v>1.370516628</v>
      </c>
      <c r="W250" s="17">
        <f t="shared" si="144"/>
        <v>0.49921120799999996</v>
      </c>
      <c r="X250" s="17">
        <f t="shared" si="145"/>
        <v>0</v>
      </c>
      <c r="Y250" s="17">
        <f t="shared" si="146"/>
        <v>13.277982911999999</v>
      </c>
      <c r="Z250" s="17">
        <f t="shared" si="147"/>
        <v>0</v>
      </c>
      <c r="AA250" s="17">
        <f t="shared" si="148"/>
        <v>6.84608964</v>
      </c>
      <c r="AB250" s="17">
        <f t="shared" si="149"/>
        <v>6.431893272</v>
      </c>
      <c r="AC250" s="17">
        <f t="shared" si="150"/>
        <v>0</v>
      </c>
      <c r="AD250" s="17">
        <v>6.863325962295494</v>
      </c>
      <c r="AE250" s="17">
        <f t="shared" si="151"/>
        <v>12.623092289999999</v>
      </c>
      <c r="AF250" s="17">
        <f t="shared" si="152"/>
        <v>0</v>
      </c>
      <c r="AG250" s="17">
        <f t="shared" si="153"/>
        <v>6.84717189</v>
      </c>
      <c r="AH250" s="17">
        <f t="shared" si="154"/>
        <v>5.7759204</v>
      </c>
      <c r="AI250" s="17">
        <f t="shared" si="155"/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f t="shared" si="159"/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1.55810653</v>
      </c>
      <c r="AU250" s="17">
        <v>0</v>
      </c>
      <c r="AV250" s="17">
        <v>1.14209719</v>
      </c>
      <c r="AW250" s="17">
        <v>0.41600934</v>
      </c>
      <c r="AX250" s="17">
        <v>0</v>
      </c>
      <c r="AY250" s="17">
        <v>11.064985759999999</v>
      </c>
      <c r="AZ250" s="17">
        <v>0</v>
      </c>
      <c r="BA250" s="17">
        <v>5.7050747</v>
      </c>
      <c r="BB250" s="17">
        <v>5.35991106</v>
      </c>
      <c r="BC250" s="17">
        <v>0</v>
      </c>
      <c r="BD250" s="8"/>
      <c r="BE250" s="7"/>
      <c r="BF250" s="8"/>
      <c r="BG250" s="8"/>
    </row>
    <row r="251" spans="1:59" ht="25.5">
      <c r="A251" s="18"/>
      <c r="B251" s="26" t="s">
        <v>369</v>
      </c>
      <c r="C251" s="28" t="s">
        <v>364</v>
      </c>
      <c r="D251" s="17">
        <f t="shared" si="156"/>
        <v>2.8007009355815855</v>
      </c>
      <c r="E251" s="17">
        <f t="shared" si="126"/>
        <v>4.668769488</v>
      </c>
      <c r="F251" s="17">
        <f t="shared" si="127"/>
        <v>0</v>
      </c>
      <c r="G251" s="17">
        <f t="shared" si="128"/>
        <v>2.7062382</v>
      </c>
      <c r="H251" s="17">
        <f t="shared" si="129"/>
        <v>1.957003104</v>
      </c>
      <c r="I251" s="17">
        <f t="shared" si="130"/>
        <v>0.005528184</v>
      </c>
      <c r="J251" s="17">
        <f t="shared" si="131"/>
        <v>0</v>
      </c>
      <c r="K251" s="17">
        <f t="shared" si="132"/>
        <v>0</v>
      </c>
      <c r="L251" s="17">
        <f t="shared" si="133"/>
        <v>0</v>
      </c>
      <c r="M251" s="17">
        <f t="shared" si="134"/>
        <v>0</v>
      </c>
      <c r="N251" s="17">
        <f t="shared" si="135"/>
        <v>0</v>
      </c>
      <c r="O251" s="17">
        <f t="shared" si="136"/>
        <v>0</v>
      </c>
      <c r="P251" s="17">
        <f t="shared" si="137"/>
        <v>0</v>
      </c>
      <c r="Q251" s="17">
        <f t="shared" si="138"/>
        <v>0</v>
      </c>
      <c r="R251" s="17">
        <f t="shared" si="139"/>
        <v>0</v>
      </c>
      <c r="S251" s="17">
        <f t="shared" si="140"/>
        <v>0</v>
      </c>
      <c r="T251" s="17">
        <f t="shared" si="141"/>
        <v>0</v>
      </c>
      <c r="U251" s="17">
        <f t="shared" si="142"/>
        <v>0</v>
      </c>
      <c r="V251" s="17">
        <f t="shared" si="143"/>
        <v>0</v>
      </c>
      <c r="W251" s="17">
        <f t="shared" si="144"/>
        <v>0</v>
      </c>
      <c r="X251" s="17">
        <f t="shared" si="145"/>
        <v>0</v>
      </c>
      <c r="Y251" s="17">
        <f t="shared" si="146"/>
        <v>4.668769488</v>
      </c>
      <c r="Z251" s="17">
        <f t="shared" si="147"/>
        <v>0</v>
      </c>
      <c r="AA251" s="17">
        <f t="shared" si="148"/>
        <v>2.7062382</v>
      </c>
      <c r="AB251" s="17">
        <f t="shared" si="149"/>
        <v>1.957003104</v>
      </c>
      <c r="AC251" s="17">
        <f t="shared" si="150"/>
        <v>0.005528184</v>
      </c>
      <c r="AD251" s="17">
        <v>2.333917446317988</v>
      </c>
      <c r="AE251" s="17">
        <f t="shared" si="151"/>
        <v>3.89064124</v>
      </c>
      <c r="AF251" s="17">
        <f t="shared" si="152"/>
        <v>0</v>
      </c>
      <c r="AG251" s="17">
        <f t="shared" si="153"/>
        <v>2.2551985</v>
      </c>
      <c r="AH251" s="17">
        <f t="shared" si="154"/>
        <v>1.63083592</v>
      </c>
      <c r="AI251" s="17">
        <f t="shared" si="155"/>
        <v>0.00460682</v>
      </c>
      <c r="AJ251" s="17">
        <v>0</v>
      </c>
      <c r="AK251" s="17">
        <v>0</v>
      </c>
      <c r="AL251" s="17">
        <v>0</v>
      </c>
      <c r="AM251" s="17">
        <v>0</v>
      </c>
      <c r="AN251" s="17">
        <v>0</v>
      </c>
      <c r="AO251" s="17">
        <f t="shared" si="159"/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3.89064124</v>
      </c>
      <c r="AZ251" s="17">
        <v>0</v>
      </c>
      <c r="BA251" s="17">
        <v>2.2551985</v>
      </c>
      <c r="BB251" s="17">
        <v>1.63083592</v>
      </c>
      <c r="BC251" s="17">
        <v>0.00460682</v>
      </c>
      <c r="BD251" s="8"/>
      <c r="BE251" s="7"/>
      <c r="BF251" s="8"/>
      <c r="BG251" s="8"/>
    </row>
    <row r="252" spans="1:59" ht="13.5">
      <c r="A252" s="18"/>
      <c r="B252" s="25" t="s">
        <v>137</v>
      </c>
      <c r="C252" s="28"/>
      <c r="D252" s="17">
        <f t="shared" si="156"/>
        <v>0</v>
      </c>
      <c r="E252" s="17">
        <f t="shared" si="126"/>
        <v>0</v>
      </c>
      <c r="F252" s="17">
        <f t="shared" si="127"/>
        <v>0</v>
      </c>
      <c r="G252" s="17">
        <f t="shared" si="128"/>
        <v>0</v>
      </c>
      <c r="H252" s="17">
        <f t="shared" si="129"/>
        <v>0</v>
      </c>
      <c r="I252" s="17">
        <f t="shared" si="130"/>
        <v>0</v>
      </c>
      <c r="J252" s="17">
        <f t="shared" si="131"/>
        <v>0</v>
      </c>
      <c r="K252" s="17">
        <f t="shared" si="132"/>
        <v>0</v>
      </c>
      <c r="L252" s="17">
        <f t="shared" si="133"/>
        <v>0</v>
      </c>
      <c r="M252" s="17">
        <f t="shared" si="134"/>
        <v>0</v>
      </c>
      <c r="N252" s="17">
        <f t="shared" si="135"/>
        <v>0</v>
      </c>
      <c r="O252" s="17">
        <f t="shared" si="136"/>
        <v>0</v>
      </c>
      <c r="P252" s="17">
        <f t="shared" si="137"/>
        <v>0</v>
      </c>
      <c r="Q252" s="17">
        <f t="shared" si="138"/>
        <v>0</v>
      </c>
      <c r="R252" s="17">
        <f t="shared" si="139"/>
        <v>0</v>
      </c>
      <c r="S252" s="17">
        <f t="shared" si="140"/>
        <v>0</v>
      </c>
      <c r="T252" s="17">
        <f t="shared" si="141"/>
        <v>0</v>
      </c>
      <c r="U252" s="17">
        <f t="shared" si="142"/>
        <v>0</v>
      </c>
      <c r="V252" s="17">
        <f t="shared" si="143"/>
        <v>0</v>
      </c>
      <c r="W252" s="17">
        <f t="shared" si="144"/>
        <v>0</v>
      </c>
      <c r="X252" s="17">
        <f t="shared" si="145"/>
        <v>0</v>
      </c>
      <c r="Y252" s="17">
        <f t="shared" si="146"/>
        <v>0</v>
      </c>
      <c r="Z252" s="17">
        <f t="shared" si="147"/>
        <v>0</v>
      </c>
      <c r="AA252" s="17">
        <f t="shared" si="148"/>
        <v>0</v>
      </c>
      <c r="AB252" s="17">
        <f t="shared" si="149"/>
        <v>0</v>
      </c>
      <c r="AC252" s="17">
        <f t="shared" si="150"/>
        <v>0</v>
      </c>
      <c r="AD252" s="17">
        <v>0</v>
      </c>
      <c r="AE252" s="17">
        <f t="shared" si="151"/>
        <v>0</v>
      </c>
      <c r="AF252" s="17">
        <f t="shared" si="152"/>
        <v>0</v>
      </c>
      <c r="AG252" s="17">
        <f t="shared" si="153"/>
        <v>0</v>
      </c>
      <c r="AH252" s="17">
        <f t="shared" si="154"/>
        <v>0</v>
      </c>
      <c r="AI252" s="17">
        <f t="shared" si="155"/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f t="shared" si="159"/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8"/>
      <c r="BE252" s="7"/>
      <c r="BF252" s="8"/>
      <c r="BG252" s="8"/>
    </row>
    <row r="253" spans="1:59" ht="25.5">
      <c r="A253" s="18"/>
      <c r="B253" s="26" t="s">
        <v>370</v>
      </c>
      <c r="C253" s="28" t="s">
        <v>364</v>
      </c>
      <c r="D253" s="17">
        <f t="shared" si="156"/>
        <v>2.401740360975301</v>
      </c>
      <c r="E253" s="17">
        <f t="shared" si="126"/>
        <v>3.1174045319999997</v>
      </c>
      <c r="F253" s="17">
        <f t="shared" si="127"/>
        <v>0.004139712</v>
      </c>
      <c r="G253" s="17">
        <f t="shared" si="128"/>
        <v>1.37086362</v>
      </c>
      <c r="H253" s="17">
        <f t="shared" si="129"/>
        <v>1.7373320039999998</v>
      </c>
      <c r="I253" s="17">
        <f t="shared" si="130"/>
        <v>0.005069196</v>
      </c>
      <c r="J253" s="17">
        <f t="shared" si="131"/>
        <v>0.004139712</v>
      </c>
      <c r="K253" s="17">
        <f t="shared" si="132"/>
        <v>0.004139712</v>
      </c>
      <c r="L253" s="17">
        <f t="shared" si="133"/>
        <v>0</v>
      </c>
      <c r="M253" s="17">
        <f t="shared" si="134"/>
        <v>0</v>
      </c>
      <c r="N253" s="17">
        <f t="shared" si="135"/>
        <v>0</v>
      </c>
      <c r="O253" s="17">
        <f t="shared" si="136"/>
        <v>0</v>
      </c>
      <c r="P253" s="17">
        <f t="shared" si="137"/>
        <v>0</v>
      </c>
      <c r="Q253" s="17">
        <f t="shared" si="138"/>
        <v>0</v>
      </c>
      <c r="R253" s="17">
        <f t="shared" si="139"/>
        <v>0</v>
      </c>
      <c r="S253" s="17">
        <f t="shared" si="140"/>
        <v>0</v>
      </c>
      <c r="T253" s="17">
        <f t="shared" si="141"/>
        <v>0.8439330959999999</v>
      </c>
      <c r="U253" s="17">
        <f t="shared" si="142"/>
        <v>0</v>
      </c>
      <c r="V253" s="17">
        <f t="shared" si="143"/>
        <v>0.432106476</v>
      </c>
      <c r="W253" s="17">
        <f t="shared" si="144"/>
        <v>0.41182662</v>
      </c>
      <c r="X253" s="17">
        <f t="shared" si="145"/>
        <v>0</v>
      </c>
      <c r="Y253" s="17">
        <f t="shared" si="146"/>
        <v>2.2693317239999997</v>
      </c>
      <c r="Z253" s="17">
        <f t="shared" si="147"/>
        <v>0</v>
      </c>
      <c r="AA253" s="17">
        <f t="shared" si="148"/>
        <v>0.938757144</v>
      </c>
      <c r="AB253" s="17">
        <f t="shared" si="149"/>
        <v>1.3255053839999997</v>
      </c>
      <c r="AC253" s="17">
        <f t="shared" si="150"/>
        <v>0.005069196</v>
      </c>
      <c r="AD253" s="17">
        <v>2.001450300812751</v>
      </c>
      <c r="AE253" s="17">
        <f t="shared" si="151"/>
        <v>2.59783711</v>
      </c>
      <c r="AF253" s="17">
        <f t="shared" si="152"/>
        <v>0.00344976</v>
      </c>
      <c r="AG253" s="17">
        <f t="shared" si="153"/>
        <v>1.14238635</v>
      </c>
      <c r="AH253" s="17">
        <f t="shared" si="154"/>
        <v>1.4477766699999999</v>
      </c>
      <c r="AI253" s="17">
        <f t="shared" si="155"/>
        <v>0.00422433</v>
      </c>
      <c r="AJ253" s="17">
        <v>0.00344976</v>
      </c>
      <c r="AK253" s="17">
        <v>0.00344976</v>
      </c>
      <c r="AL253" s="17">
        <v>0</v>
      </c>
      <c r="AM253" s="17">
        <v>0</v>
      </c>
      <c r="AN253" s="17">
        <v>0</v>
      </c>
      <c r="AO253" s="17">
        <f t="shared" si="159"/>
        <v>0</v>
      </c>
      <c r="AP253" s="17">
        <v>0</v>
      </c>
      <c r="AQ253" s="17">
        <v>0</v>
      </c>
      <c r="AR253" s="17">
        <v>0</v>
      </c>
      <c r="AS253" s="17">
        <v>0</v>
      </c>
      <c r="AT253" s="17">
        <v>0.70327758</v>
      </c>
      <c r="AU253" s="17">
        <v>0</v>
      </c>
      <c r="AV253" s="17">
        <v>0.36008873</v>
      </c>
      <c r="AW253" s="17">
        <v>0.34318885</v>
      </c>
      <c r="AX253" s="17">
        <v>0</v>
      </c>
      <c r="AY253" s="17">
        <v>1.89110977</v>
      </c>
      <c r="AZ253" s="17">
        <v>0</v>
      </c>
      <c r="BA253" s="17">
        <v>0.78229762</v>
      </c>
      <c r="BB253" s="17">
        <v>1.1045878199999999</v>
      </c>
      <c r="BC253" s="17">
        <v>0.00422433</v>
      </c>
      <c r="BD253" s="8"/>
      <c r="BE253" s="7"/>
      <c r="BF253" s="8"/>
      <c r="BG253" s="8"/>
    </row>
    <row r="254" spans="1:59" s="23" customFormat="1" ht="25.5">
      <c r="A254" s="18"/>
      <c r="B254" s="26" t="s">
        <v>371</v>
      </c>
      <c r="C254" s="28" t="s">
        <v>364</v>
      </c>
      <c r="D254" s="17">
        <f t="shared" si="156"/>
        <v>0.8878019884612547</v>
      </c>
      <c r="E254" s="17">
        <f t="shared" si="126"/>
        <v>0.8892092879999999</v>
      </c>
      <c r="F254" s="17">
        <f t="shared" si="127"/>
        <v>0.0035412479999999994</v>
      </c>
      <c r="G254" s="17">
        <f t="shared" si="128"/>
        <v>0.6002536679999999</v>
      </c>
      <c r="H254" s="17">
        <f t="shared" si="129"/>
        <v>0.284203812</v>
      </c>
      <c r="I254" s="17">
        <f t="shared" si="130"/>
        <v>0.00121056</v>
      </c>
      <c r="J254" s="17">
        <f t="shared" si="131"/>
        <v>0.0035412479999999994</v>
      </c>
      <c r="K254" s="17">
        <f t="shared" si="132"/>
        <v>0.0035412479999999994</v>
      </c>
      <c r="L254" s="17">
        <f t="shared" si="133"/>
        <v>0</v>
      </c>
      <c r="M254" s="17">
        <f t="shared" si="134"/>
        <v>0</v>
      </c>
      <c r="N254" s="17">
        <f t="shared" si="135"/>
        <v>0</v>
      </c>
      <c r="O254" s="17">
        <f t="shared" si="136"/>
        <v>0.8844574799999998</v>
      </c>
      <c r="P254" s="17">
        <f t="shared" si="137"/>
        <v>0</v>
      </c>
      <c r="Q254" s="17">
        <f t="shared" si="138"/>
        <v>0.6002536679999999</v>
      </c>
      <c r="R254" s="17">
        <f t="shared" si="139"/>
        <v>0.284203812</v>
      </c>
      <c r="S254" s="17">
        <f t="shared" si="140"/>
        <v>0</v>
      </c>
      <c r="T254" s="17">
        <f t="shared" si="141"/>
        <v>0</v>
      </c>
      <c r="U254" s="17">
        <f t="shared" si="142"/>
        <v>0</v>
      </c>
      <c r="V254" s="17">
        <f t="shared" si="143"/>
        <v>0</v>
      </c>
      <c r="W254" s="17">
        <f t="shared" si="144"/>
        <v>0</v>
      </c>
      <c r="X254" s="17">
        <f t="shared" si="145"/>
        <v>0</v>
      </c>
      <c r="Y254" s="17">
        <f t="shared" si="146"/>
        <v>0.00121056</v>
      </c>
      <c r="Z254" s="17">
        <f t="shared" si="147"/>
        <v>0</v>
      </c>
      <c r="AA254" s="17">
        <f t="shared" si="148"/>
        <v>0</v>
      </c>
      <c r="AB254" s="17">
        <f t="shared" si="149"/>
        <v>0</v>
      </c>
      <c r="AC254" s="17">
        <f t="shared" si="150"/>
        <v>0.00121056</v>
      </c>
      <c r="AD254" s="21">
        <v>0.7398349903843789</v>
      </c>
      <c r="AE254" s="17">
        <f t="shared" si="151"/>
        <v>0.7410077399999999</v>
      </c>
      <c r="AF254" s="17">
        <f t="shared" si="152"/>
        <v>0.00295104</v>
      </c>
      <c r="AG254" s="17">
        <f t="shared" si="153"/>
        <v>0.5002113899999999</v>
      </c>
      <c r="AH254" s="17">
        <f t="shared" si="154"/>
        <v>0.23683651</v>
      </c>
      <c r="AI254" s="17">
        <f t="shared" si="155"/>
        <v>0.0010088</v>
      </c>
      <c r="AJ254" s="17">
        <v>0.00295104</v>
      </c>
      <c r="AK254" s="21">
        <v>0.00295104</v>
      </c>
      <c r="AL254" s="21">
        <v>0</v>
      </c>
      <c r="AM254" s="21">
        <v>0</v>
      </c>
      <c r="AN254" s="21">
        <v>0</v>
      </c>
      <c r="AO254" s="17">
        <f t="shared" si="159"/>
        <v>0.7370478999999999</v>
      </c>
      <c r="AP254" s="21">
        <v>0</v>
      </c>
      <c r="AQ254" s="21">
        <f>0.01082906+0.48938233</f>
        <v>0.5002113899999999</v>
      </c>
      <c r="AR254" s="21">
        <f>0.23683651</f>
        <v>0.23683651</v>
      </c>
      <c r="AS254" s="21">
        <v>0</v>
      </c>
      <c r="AT254" s="21">
        <v>0</v>
      </c>
      <c r="AU254" s="21">
        <v>0</v>
      </c>
      <c r="AV254" s="21">
        <v>0</v>
      </c>
      <c r="AW254" s="21">
        <v>0</v>
      </c>
      <c r="AX254" s="21">
        <v>0</v>
      </c>
      <c r="AY254" s="17">
        <v>0.0010088</v>
      </c>
      <c r="AZ254" s="17">
        <v>0</v>
      </c>
      <c r="BA254" s="17">
        <v>0</v>
      </c>
      <c r="BB254" s="17">
        <v>0</v>
      </c>
      <c r="BC254" s="17">
        <v>0.0010088</v>
      </c>
      <c r="BD254" s="22"/>
      <c r="BE254" s="7"/>
      <c r="BF254" s="22"/>
      <c r="BG254" s="22"/>
    </row>
    <row r="255" spans="1:59" s="23" customFormat="1" ht="13.5">
      <c r="A255" s="18"/>
      <c r="B255" s="25" t="s">
        <v>192</v>
      </c>
      <c r="C255" s="28" t="s">
        <v>364</v>
      </c>
      <c r="D255" s="17">
        <f t="shared" si="156"/>
        <v>0</v>
      </c>
      <c r="E255" s="17">
        <f t="shared" si="126"/>
        <v>0</v>
      </c>
      <c r="F255" s="17">
        <f t="shared" si="127"/>
        <v>0</v>
      </c>
      <c r="G255" s="17">
        <f t="shared" si="128"/>
        <v>0</v>
      </c>
      <c r="H255" s="17">
        <f t="shared" si="129"/>
        <v>0</v>
      </c>
      <c r="I255" s="17">
        <f t="shared" si="130"/>
        <v>0</v>
      </c>
      <c r="J255" s="17">
        <f t="shared" si="131"/>
        <v>0</v>
      </c>
      <c r="K255" s="17">
        <f t="shared" si="132"/>
        <v>0</v>
      </c>
      <c r="L255" s="17">
        <f t="shared" si="133"/>
        <v>0</v>
      </c>
      <c r="M255" s="17">
        <f t="shared" si="134"/>
        <v>0</v>
      </c>
      <c r="N255" s="17">
        <f t="shared" si="135"/>
        <v>0</v>
      </c>
      <c r="O255" s="17">
        <f t="shared" si="136"/>
        <v>0</v>
      </c>
      <c r="P255" s="17">
        <f t="shared" si="137"/>
        <v>0</v>
      </c>
      <c r="Q255" s="17">
        <f t="shared" si="138"/>
        <v>0</v>
      </c>
      <c r="R255" s="17">
        <f t="shared" si="139"/>
        <v>0</v>
      </c>
      <c r="S255" s="17">
        <f t="shared" si="140"/>
        <v>0</v>
      </c>
      <c r="T255" s="17">
        <f t="shared" si="141"/>
        <v>0</v>
      </c>
      <c r="U255" s="17">
        <f t="shared" si="142"/>
        <v>0</v>
      </c>
      <c r="V255" s="17">
        <f t="shared" si="143"/>
        <v>0</v>
      </c>
      <c r="W255" s="17">
        <f t="shared" si="144"/>
        <v>0</v>
      </c>
      <c r="X255" s="17">
        <f t="shared" si="145"/>
        <v>0</v>
      </c>
      <c r="Y255" s="17">
        <f t="shared" si="146"/>
        <v>0</v>
      </c>
      <c r="Z255" s="17">
        <f t="shared" si="147"/>
        <v>0</v>
      </c>
      <c r="AA255" s="17">
        <f t="shared" si="148"/>
        <v>0</v>
      </c>
      <c r="AB255" s="17">
        <f t="shared" si="149"/>
        <v>0</v>
      </c>
      <c r="AC255" s="17">
        <f t="shared" si="150"/>
        <v>0</v>
      </c>
      <c r="AD255" s="21">
        <v>0</v>
      </c>
      <c r="AE255" s="17">
        <f t="shared" si="151"/>
        <v>0</v>
      </c>
      <c r="AF255" s="17">
        <f t="shared" si="152"/>
        <v>0</v>
      </c>
      <c r="AG255" s="17">
        <f t="shared" si="153"/>
        <v>0</v>
      </c>
      <c r="AH255" s="17">
        <f t="shared" si="154"/>
        <v>0</v>
      </c>
      <c r="AI255" s="17">
        <f t="shared" si="155"/>
        <v>0</v>
      </c>
      <c r="AJ255" s="17">
        <v>0</v>
      </c>
      <c r="AK255" s="21">
        <v>0</v>
      </c>
      <c r="AL255" s="21">
        <v>0</v>
      </c>
      <c r="AM255" s="21">
        <v>0</v>
      </c>
      <c r="AN255" s="21">
        <v>0</v>
      </c>
      <c r="AO255" s="17">
        <f t="shared" si="159"/>
        <v>0</v>
      </c>
      <c r="AP255" s="21">
        <v>0</v>
      </c>
      <c r="AQ255" s="21">
        <v>0</v>
      </c>
      <c r="AR255" s="21">
        <v>0</v>
      </c>
      <c r="AS255" s="21">
        <v>0</v>
      </c>
      <c r="AT255" s="21">
        <v>0</v>
      </c>
      <c r="AU255" s="21">
        <v>0</v>
      </c>
      <c r="AV255" s="21">
        <v>0</v>
      </c>
      <c r="AW255" s="21">
        <v>0</v>
      </c>
      <c r="AX255" s="21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22"/>
      <c r="BE255" s="7"/>
      <c r="BF255" s="22"/>
      <c r="BG255" s="22"/>
    </row>
    <row r="256" spans="1:59" ht="25.5">
      <c r="A256" s="18"/>
      <c r="B256" s="26" t="s">
        <v>372</v>
      </c>
      <c r="C256" s="28" t="s">
        <v>364</v>
      </c>
      <c r="D256" s="17">
        <f t="shared" si="156"/>
        <v>11.543007097884674</v>
      </c>
      <c r="E256" s="17">
        <f t="shared" si="126"/>
        <v>11.562578424000002</v>
      </c>
      <c r="F256" s="17">
        <f t="shared" si="127"/>
        <v>0.027558695999999997</v>
      </c>
      <c r="G256" s="17">
        <f t="shared" si="128"/>
        <v>6.109993956000001</v>
      </c>
      <c r="H256" s="17">
        <f t="shared" si="129"/>
        <v>5.406110868</v>
      </c>
      <c r="I256" s="17">
        <f t="shared" si="130"/>
        <v>0.018914904</v>
      </c>
      <c r="J256" s="17">
        <f t="shared" si="131"/>
        <v>0.027558695999999997</v>
      </c>
      <c r="K256" s="17">
        <f t="shared" si="132"/>
        <v>0.027558695999999997</v>
      </c>
      <c r="L256" s="17">
        <f t="shared" si="133"/>
        <v>0</v>
      </c>
      <c r="M256" s="17">
        <f t="shared" si="134"/>
        <v>0</v>
      </c>
      <c r="N256" s="17">
        <f t="shared" si="135"/>
        <v>0</v>
      </c>
      <c r="O256" s="17">
        <f t="shared" si="136"/>
        <v>0</v>
      </c>
      <c r="P256" s="17">
        <f t="shared" si="137"/>
        <v>0</v>
      </c>
      <c r="Q256" s="17">
        <f t="shared" si="138"/>
        <v>0</v>
      </c>
      <c r="R256" s="17">
        <f t="shared" si="139"/>
        <v>0</v>
      </c>
      <c r="S256" s="17">
        <f t="shared" si="140"/>
        <v>0</v>
      </c>
      <c r="T256" s="17">
        <f t="shared" si="141"/>
        <v>8.639563128</v>
      </c>
      <c r="U256" s="17">
        <f t="shared" si="142"/>
        <v>0</v>
      </c>
      <c r="V256" s="17">
        <f t="shared" si="143"/>
        <v>4.818541776</v>
      </c>
      <c r="W256" s="17">
        <f t="shared" si="144"/>
        <v>3.821021352</v>
      </c>
      <c r="X256" s="17">
        <f t="shared" si="145"/>
        <v>0</v>
      </c>
      <c r="Y256" s="17">
        <f t="shared" si="146"/>
        <v>2.8954566000000006</v>
      </c>
      <c r="Z256" s="17">
        <f t="shared" si="147"/>
        <v>0</v>
      </c>
      <c r="AA256" s="17">
        <f t="shared" si="148"/>
        <v>1.29145218</v>
      </c>
      <c r="AB256" s="17">
        <f t="shared" si="149"/>
        <v>1.5850895159999998</v>
      </c>
      <c r="AC256" s="17">
        <f t="shared" si="150"/>
        <v>0.018914904</v>
      </c>
      <c r="AD256" s="17">
        <v>9.619172581570561</v>
      </c>
      <c r="AE256" s="17">
        <f t="shared" si="151"/>
        <v>9.635482020000001</v>
      </c>
      <c r="AF256" s="17">
        <f t="shared" si="152"/>
        <v>0.02296558</v>
      </c>
      <c r="AG256" s="17">
        <f t="shared" si="153"/>
        <v>5.091661630000001</v>
      </c>
      <c r="AH256" s="17">
        <f t="shared" si="154"/>
        <v>4.50509239</v>
      </c>
      <c r="AI256" s="17">
        <f t="shared" si="155"/>
        <v>0.01576242</v>
      </c>
      <c r="AJ256" s="17">
        <v>0.02296558</v>
      </c>
      <c r="AK256" s="17">
        <v>0.02296558</v>
      </c>
      <c r="AL256" s="17">
        <v>0</v>
      </c>
      <c r="AM256" s="17">
        <v>0</v>
      </c>
      <c r="AN256" s="17">
        <v>0</v>
      </c>
      <c r="AO256" s="17">
        <f t="shared" si="159"/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7.19963594</v>
      </c>
      <c r="AU256" s="17">
        <v>0</v>
      </c>
      <c r="AV256" s="17">
        <v>4.01545148</v>
      </c>
      <c r="AW256" s="17">
        <v>3.18418446</v>
      </c>
      <c r="AX256" s="17">
        <v>0</v>
      </c>
      <c r="AY256" s="17">
        <v>2.4128805000000004</v>
      </c>
      <c r="AZ256" s="17">
        <v>0</v>
      </c>
      <c r="BA256" s="17">
        <v>1.07621015</v>
      </c>
      <c r="BB256" s="17">
        <v>1.32090793</v>
      </c>
      <c r="BC256" s="17">
        <v>0.01576242</v>
      </c>
      <c r="BD256" s="8"/>
      <c r="BE256" s="7"/>
      <c r="BF256" s="8"/>
      <c r="BG256" s="8"/>
    </row>
    <row r="257" spans="1:59" ht="38.25">
      <c r="A257" s="14" t="s">
        <v>151</v>
      </c>
      <c r="B257" s="29" t="s">
        <v>152</v>
      </c>
      <c r="C257" s="28" t="s">
        <v>79</v>
      </c>
      <c r="D257" s="17">
        <f t="shared" si="156"/>
        <v>15.901670399999999</v>
      </c>
      <c r="E257" s="17">
        <f t="shared" si="126"/>
        <v>15.613241568</v>
      </c>
      <c r="F257" s="17">
        <f t="shared" si="127"/>
        <v>0</v>
      </c>
      <c r="G257" s="17">
        <f t="shared" si="128"/>
        <v>2.945856252</v>
      </c>
      <c r="H257" s="17">
        <f t="shared" si="129"/>
        <v>12.667385315999999</v>
      </c>
      <c r="I257" s="17">
        <f t="shared" si="130"/>
        <v>0</v>
      </c>
      <c r="J257" s="17">
        <f t="shared" si="131"/>
        <v>0</v>
      </c>
      <c r="K257" s="17">
        <f t="shared" si="132"/>
        <v>0</v>
      </c>
      <c r="L257" s="17">
        <f t="shared" si="133"/>
        <v>0</v>
      </c>
      <c r="M257" s="17">
        <f t="shared" si="134"/>
        <v>0</v>
      </c>
      <c r="N257" s="17">
        <f t="shared" si="135"/>
        <v>0</v>
      </c>
      <c r="O257" s="17">
        <f t="shared" si="136"/>
        <v>0</v>
      </c>
      <c r="P257" s="17">
        <f t="shared" si="137"/>
        <v>0</v>
      </c>
      <c r="Q257" s="17">
        <f t="shared" si="138"/>
        <v>0</v>
      </c>
      <c r="R257" s="17">
        <f t="shared" si="139"/>
        <v>0</v>
      </c>
      <c r="S257" s="17">
        <f t="shared" si="140"/>
        <v>0</v>
      </c>
      <c r="T257" s="17">
        <f t="shared" si="141"/>
        <v>0</v>
      </c>
      <c r="U257" s="17">
        <f t="shared" si="142"/>
        <v>0</v>
      </c>
      <c r="V257" s="17">
        <f t="shared" si="143"/>
        <v>0</v>
      </c>
      <c r="W257" s="17">
        <f t="shared" si="144"/>
        <v>0</v>
      </c>
      <c r="X257" s="17">
        <f t="shared" si="145"/>
        <v>0</v>
      </c>
      <c r="Y257" s="17">
        <f t="shared" si="146"/>
        <v>15.613241568</v>
      </c>
      <c r="Z257" s="17">
        <f t="shared" si="147"/>
        <v>0</v>
      </c>
      <c r="AA257" s="17">
        <f t="shared" si="148"/>
        <v>2.945856252</v>
      </c>
      <c r="AB257" s="17">
        <f t="shared" si="149"/>
        <v>12.667385315999999</v>
      </c>
      <c r="AC257" s="17">
        <f t="shared" si="150"/>
        <v>0</v>
      </c>
      <c r="AD257" s="17">
        <v>13.251392</v>
      </c>
      <c r="AE257" s="17">
        <f t="shared" si="151"/>
        <v>13.01103464</v>
      </c>
      <c r="AF257" s="17">
        <f t="shared" si="152"/>
        <v>0</v>
      </c>
      <c r="AG257" s="17">
        <f t="shared" si="153"/>
        <v>2.4548802100000002</v>
      </c>
      <c r="AH257" s="17">
        <f t="shared" si="154"/>
        <v>10.55615443</v>
      </c>
      <c r="AI257" s="17">
        <f t="shared" si="155"/>
        <v>0</v>
      </c>
      <c r="AJ257" s="17">
        <f aca="true" t="shared" si="160" ref="AJ257:AO257">AJ258</f>
        <v>0</v>
      </c>
      <c r="AK257" s="17">
        <f t="shared" si="160"/>
        <v>0</v>
      </c>
      <c r="AL257" s="17">
        <f t="shared" si="160"/>
        <v>0</v>
      </c>
      <c r="AM257" s="17">
        <f t="shared" si="160"/>
        <v>0</v>
      </c>
      <c r="AN257" s="17">
        <f t="shared" si="160"/>
        <v>0</v>
      </c>
      <c r="AO257" s="17">
        <f t="shared" si="160"/>
        <v>0</v>
      </c>
      <c r="AP257" s="17">
        <f aca="true" t="shared" si="161" ref="AP257:BC257">AP258</f>
        <v>0</v>
      </c>
      <c r="AQ257" s="17">
        <f t="shared" si="161"/>
        <v>0</v>
      </c>
      <c r="AR257" s="17">
        <f t="shared" si="161"/>
        <v>0</v>
      </c>
      <c r="AS257" s="17">
        <f t="shared" si="161"/>
        <v>0</v>
      </c>
      <c r="AT257" s="17">
        <f t="shared" si="161"/>
        <v>0</v>
      </c>
      <c r="AU257" s="17">
        <f t="shared" si="161"/>
        <v>0</v>
      </c>
      <c r="AV257" s="17">
        <f t="shared" si="161"/>
        <v>0</v>
      </c>
      <c r="AW257" s="17">
        <f t="shared" si="161"/>
        <v>0</v>
      </c>
      <c r="AX257" s="17">
        <f t="shared" si="161"/>
        <v>0</v>
      </c>
      <c r="AY257" s="17">
        <f t="shared" si="161"/>
        <v>13.01103464</v>
      </c>
      <c r="AZ257" s="17">
        <f t="shared" si="161"/>
        <v>0</v>
      </c>
      <c r="BA257" s="17">
        <f t="shared" si="161"/>
        <v>2.4548802100000002</v>
      </c>
      <c r="BB257" s="17">
        <f t="shared" si="161"/>
        <v>10.55615443</v>
      </c>
      <c r="BC257" s="17">
        <f t="shared" si="161"/>
        <v>0</v>
      </c>
      <c r="BD257" s="8"/>
      <c r="BE257" s="7"/>
      <c r="BF257" s="8"/>
      <c r="BG257" s="8"/>
    </row>
    <row r="258" spans="1:59" ht="25.5">
      <c r="A258" s="14" t="s">
        <v>151</v>
      </c>
      <c r="B258" s="33" t="s">
        <v>153</v>
      </c>
      <c r="C258" s="28" t="s">
        <v>373</v>
      </c>
      <c r="D258" s="17">
        <f t="shared" si="156"/>
        <v>15.901670399999999</v>
      </c>
      <c r="E258" s="17">
        <f t="shared" si="126"/>
        <v>15.613241568</v>
      </c>
      <c r="F258" s="17">
        <f t="shared" si="127"/>
        <v>0</v>
      </c>
      <c r="G258" s="17">
        <f t="shared" si="128"/>
        <v>2.945856252</v>
      </c>
      <c r="H258" s="17">
        <f t="shared" si="129"/>
        <v>12.667385315999999</v>
      </c>
      <c r="I258" s="17">
        <f t="shared" si="130"/>
        <v>0</v>
      </c>
      <c r="J258" s="17">
        <f t="shared" si="131"/>
        <v>0</v>
      </c>
      <c r="K258" s="17">
        <f t="shared" si="132"/>
        <v>0</v>
      </c>
      <c r="L258" s="17">
        <f t="shared" si="133"/>
        <v>0</v>
      </c>
      <c r="M258" s="17">
        <f t="shared" si="134"/>
        <v>0</v>
      </c>
      <c r="N258" s="17">
        <f t="shared" si="135"/>
        <v>0</v>
      </c>
      <c r="O258" s="17">
        <f t="shared" si="136"/>
        <v>0</v>
      </c>
      <c r="P258" s="17">
        <f t="shared" si="137"/>
        <v>0</v>
      </c>
      <c r="Q258" s="17">
        <f t="shared" si="138"/>
        <v>0</v>
      </c>
      <c r="R258" s="17">
        <f t="shared" si="139"/>
        <v>0</v>
      </c>
      <c r="S258" s="17">
        <f t="shared" si="140"/>
        <v>0</v>
      </c>
      <c r="T258" s="17">
        <f t="shared" si="141"/>
        <v>0</v>
      </c>
      <c r="U258" s="17">
        <f t="shared" si="142"/>
        <v>0</v>
      </c>
      <c r="V258" s="17">
        <f t="shared" si="143"/>
        <v>0</v>
      </c>
      <c r="W258" s="17">
        <f t="shared" si="144"/>
        <v>0</v>
      </c>
      <c r="X258" s="17">
        <f t="shared" si="145"/>
        <v>0</v>
      </c>
      <c r="Y258" s="17">
        <f t="shared" si="146"/>
        <v>15.613241568</v>
      </c>
      <c r="Z258" s="17">
        <f t="shared" si="147"/>
        <v>0</v>
      </c>
      <c r="AA258" s="17">
        <f t="shared" si="148"/>
        <v>2.945856252</v>
      </c>
      <c r="AB258" s="17">
        <f t="shared" si="149"/>
        <v>12.667385315999999</v>
      </c>
      <c r="AC258" s="17">
        <f t="shared" si="150"/>
        <v>0</v>
      </c>
      <c r="AD258" s="17">
        <v>13.251392</v>
      </c>
      <c r="AE258" s="17">
        <f t="shared" si="151"/>
        <v>13.01103464</v>
      </c>
      <c r="AF258" s="17">
        <f t="shared" si="152"/>
        <v>0</v>
      </c>
      <c r="AG258" s="17">
        <f t="shared" si="153"/>
        <v>2.4548802100000002</v>
      </c>
      <c r="AH258" s="17">
        <f t="shared" si="154"/>
        <v>10.55615443</v>
      </c>
      <c r="AI258" s="17">
        <f t="shared" si="155"/>
        <v>0</v>
      </c>
      <c r="AJ258" s="17">
        <f aca="true" t="shared" si="162" ref="AJ258:AO258">SUM(AJ259:AJ282)</f>
        <v>0</v>
      </c>
      <c r="AK258" s="17">
        <f t="shared" si="162"/>
        <v>0</v>
      </c>
      <c r="AL258" s="17">
        <f t="shared" si="162"/>
        <v>0</v>
      </c>
      <c r="AM258" s="17">
        <f t="shared" si="162"/>
        <v>0</v>
      </c>
      <c r="AN258" s="17">
        <f t="shared" si="162"/>
        <v>0</v>
      </c>
      <c r="AO258" s="17">
        <f t="shared" si="162"/>
        <v>0</v>
      </c>
      <c r="AP258" s="17">
        <f aca="true" t="shared" si="163" ref="AP258:BC258">SUM(AP259:AP282)</f>
        <v>0</v>
      </c>
      <c r="AQ258" s="17">
        <f t="shared" si="163"/>
        <v>0</v>
      </c>
      <c r="AR258" s="17">
        <f t="shared" si="163"/>
        <v>0</v>
      </c>
      <c r="AS258" s="17">
        <f t="shared" si="163"/>
        <v>0</v>
      </c>
      <c r="AT258" s="17">
        <f t="shared" si="163"/>
        <v>0</v>
      </c>
      <c r="AU258" s="17">
        <f t="shared" si="163"/>
        <v>0</v>
      </c>
      <c r="AV258" s="17">
        <f t="shared" si="163"/>
        <v>0</v>
      </c>
      <c r="AW258" s="17">
        <f t="shared" si="163"/>
        <v>0</v>
      </c>
      <c r="AX258" s="17">
        <f t="shared" si="163"/>
        <v>0</v>
      </c>
      <c r="AY258" s="17">
        <f t="shared" si="163"/>
        <v>13.01103464</v>
      </c>
      <c r="AZ258" s="17">
        <f t="shared" si="163"/>
        <v>0</v>
      </c>
      <c r="BA258" s="17">
        <f t="shared" si="163"/>
        <v>2.4548802100000002</v>
      </c>
      <c r="BB258" s="17">
        <f t="shared" si="163"/>
        <v>10.55615443</v>
      </c>
      <c r="BC258" s="17">
        <f t="shared" si="163"/>
        <v>0</v>
      </c>
      <c r="BD258" s="8"/>
      <c r="BE258" s="7"/>
      <c r="BF258" s="8"/>
      <c r="BG258" s="8"/>
    </row>
    <row r="259" spans="1:59" ht="13.5">
      <c r="A259" s="28"/>
      <c r="B259" s="25" t="s">
        <v>195</v>
      </c>
      <c r="C259" s="28"/>
      <c r="D259" s="17">
        <f t="shared" si="156"/>
        <v>0</v>
      </c>
      <c r="E259" s="17">
        <f t="shared" si="126"/>
        <v>0</v>
      </c>
      <c r="F259" s="17">
        <f t="shared" si="127"/>
        <v>0</v>
      </c>
      <c r="G259" s="17">
        <f t="shared" si="128"/>
        <v>0</v>
      </c>
      <c r="H259" s="17">
        <f t="shared" si="129"/>
        <v>0</v>
      </c>
      <c r="I259" s="17">
        <f t="shared" si="130"/>
        <v>0</v>
      </c>
      <c r="J259" s="17">
        <f t="shared" si="131"/>
        <v>0</v>
      </c>
      <c r="K259" s="17">
        <f t="shared" si="132"/>
        <v>0</v>
      </c>
      <c r="L259" s="17">
        <f t="shared" si="133"/>
        <v>0</v>
      </c>
      <c r="M259" s="17">
        <f t="shared" si="134"/>
        <v>0</v>
      </c>
      <c r="N259" s="17">
        <f t="shared" si="135"/>
        <v>0</v>
      </c>
      <c r="O259" s="17">
        <f t="shared" si="136"/>
        <v>0</v>
      </c>
      <c r="P259" s="17">
        <f t="shared" si="137"/>
        <v>0</v>
      </c>
      <c r="Q259" s="17">
        <f t="shared" si="138"/>
        <v>0</v>
      </c>
      <c r="R259" s="17">
        <f t="shared" si="139"/>
        <v>0</v>
      </c>
      <c r="S259" s="17">
        <f t="shared" si="140"/>
        <v>0</v>
      </c>
      <c r="T259" s="17">
        <f t="shared" si="141"/>
        <v>0</v>
      </c>
      <c r="U259" s="17">
        <f t="shared" si="142"/>
        <v>0</v>
      </c>
      <c r="V259" s="17">
        <f t="shared" si="143"/>
        <v>0</v>
      </c>
      <c r="W259" s="17">
        <f t="shared" si="144"/>
        <v>0</v>
      </c>
      <c r="X259" s="17">
        <f t="shared" si="145"/>
        <v>0</v>
      </c>
      <c r="Y259" s="17">
        <f t="shared" si="146"/>
        <v>0</v>
      </c>
      <c r="Z259" s="17">
        <f t="shared" si="147"/>
        <v>0</v>
      </c>
      <c r="AA259" s="17">
        <f t="shared" si="148"/>
        <v>0</v>
      </c>
      <c r="AB259" s="17">
        <f t="shared" si="149"/>
        <v>0</v>
      </c>
      <c r="AC259" s="17">
        <f t="shared" si="150"/>
        <v>0</v>
      </c>
      <c r="AD259" s="17">
        <v>0</v>
      </c>
      <c r="AE259" s="17">
        <f t="shared" si="151"/>
        <v>0</v>
      </c>
      <c r="AF259" s="17">
        <f t="shared" si="152"/>
        <v>0</v>
      </c>
      <c r="AG259" s="17">
        <f t="shared" si="153"/>
        <v>0</v>
      </c>
      <c r="AH259" s="17">
        <f t="shared" si="154"/>
        <v>0</v>
      </c>
      <c r="AI259" s="17">
        <f t="shared" si="155"/>
        <v>0</v>
      </c>
      <c r="AJ259" s="17">
        <v>0</v>
      </c>
      <c r="AK259" s="17">
        <v>0</v>
      </c>
      <c r="AL259" s="17">
        <v>0</v>
      </c>
      <c r="AM259" s="17">
        <v>0</v>
      </c>
      <c r="AN259" s="17">
        <v>0</v>
      </c>
      <c r="AO259" s="17">
        <f aca="true" t="shared" si="164" ref="AO259:AO282">AP259+AQ259+AR259+AS259</f>
        <v>0</v>
      </c>
      <c r="AP259" s="17">
        <v>0</v>
      </c>
      <c r="AQ259" s="17">
        <v>0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0</v>
      </c>
      <c r="AX259" s="17">
        <v>0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8"/>
      <c r="BE259" s="7"/>
      <c r="BF259" s="8"/>
      <c r="BG259" s="8"/>
    </row>
    <row r="260" spans="1:59" s="23" customFormat="1" ht="38.25">
      <c r="A260" s="28"/>
      <c r="B260" s="26" t="s">
        <v>374</v>
      </c>
      <c r="C260" s="28" t="s">
        <v>375</v>
      </c>
      <c r="D260" s="17">
        <f t="shared" si="156"/>
        <v>0.9938543999999999</v>
      </c>
      <c r="E260" s="17">
        <f t="shared" si="126"/>
        <v>0.996354</v>
      </c>
      <c r="F260" s="17">
        <f t="shared" si="127"/>
        <v>0</v>
      </c>
      <c r="G260" s="17">
        <f t="shared" si="128"/>
        <v>0.20675438399999999</v>
      </c>
      <c r="H260" s="17">
        <f t="shared" si="129"/>
        <v>0.789599616</v>
      </c>
      <c r="I260" s="17">
        <f t="shared" si="130"/>
        <v>0</v>
      </c>
      <c r="J260" s="17">
        <f t="shared" si="131"/>
        <v>0</v>
      </c>
      <c r="K260" s="17">
        <f t="shared" si="132"/>
        <v>0</v>
      </c>
      <c r="L260" s="17">
        <f t="shared" si="133"/>
        <v>0</v>
      </c>
      <c r="M260" s="17">
        <f t="shared" si="134"/>
        <v>0</v>
      </c>
      <c r="N260" s="17">
        <f t="shared" si="135"/>
        <v>0</v>
      </c>
      <c r="O260" s="17">
        <f t="shared" si="136"/>
        <v>0</v>
      </c>
      <c r="P260" s="17">
        <f t="shared" si="137"/>
        <v>0</v>
      </c>
      <c r="Q260" s="17">
        <f t="shared" si="138"/>
        <v>0</v>
      </c>
      <c r="R260" s="17">
        <f t="shared" si="139"/>
        <v>0</v>
      </c>
      <c r="S260" s="17">
        <f t="shared" si="140"/>
        <v>0</v>
      </c>
      <c r="T260" s="17">
        <f t="shared" si="141"/>
        <v>0</v>
      </c>
      <c r="U260" s="17">
        <f t="shared" si="142"/>
        <v>0</v>
      </c>
      <c r="V260" s="17">
        <f t="shared" si="143"/>
        <v>0</v>
      </c>
      <c r="W260" s="17">
        <f t="shared" si="144"/>
        <v>0</v>
      </c>
      <c r="X260" s="17">
        <f t="shared" si="145"/>
        <v>0</v>
      </c>
      <c r="Y260" s="17">
        <f t="shared" si="146"/>
        <v>0.996354</v>
      </c>
      <c r="Z260" s="17">
        <f t="shared" si="147"/>
        <v>0</v>
      </c>
      <c r="AA260" s="17">
        <f t="shared" si="148"/>
        <v>0.20675438399999999</v>
      </c>
      <c r="AB260" s="17">
        <f t="shared" si="149"/>
        <v>0.789599616</v>
      </c>
      <c r="AC260" s="17">
        <f t="shared" si="150"/>
        <v>0</v>
      </c>
      <c r="AD260" s="21">
        <v>0.828212</v>
      </c>
      <c r="AE260" s="17">
        <f t="shared" si="151"/>
        <v>0.830295</v>
      </c>
      <c r="AF260" s="17">
        <f t="shared" si="152"/>
        <v>0</v>
      </c>
      <c r="AG260" s="17">
        <f t="shared" si="153"/>
        <v>0.17229532</v>
      </c>
      <c r="AH260" s="17">
        <f t="shared" si="154"/>
        <v>0.65799968</v>
      </c>
      <c r="AI260" s="17">
        <f t="shared" si="155"/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f t="shared" si="164"/>
        <v>0</v>
      </c>
      <c r="AP260" s="21">
        <v>0</v>
      </c>
      <c r="AQ260" s="21">
        <v>0</v>
      </c>
      <c r="AR260" s="21">
        <v>0</v>
      </c>
      <c r="AS260" s="21">
        <v>0</v>
      </c>
      <c r="AT260" s="21">
        <v>0</v>
      </c>
      <c r="AU260" s="21">
        <v>0</v>
      </c>
      <c r="AV260" s="21">
        <v>0</v>
      </c>
      <c r="AW260" s="21">
        <v>0</v>
      </c>
      <c r="AX260" s="21">
        <v>0</v>
      </c>
      <c r="AY260" s="17">
        <v>0.830295</v>
      </c>
      <c r="AZ260" s="17">
        <v>0</v>
      </c>
      <c r="BA260" s="17">
        <v>0.17229532</v>
      </c>
      <c r="BB260" s="17">
        <v>0.65799968</v>
      </c>
      <c r="BC260" s="21">
        <v>0</v>
      </c>
      <c r="BD260" s="22"/>
      <c r="BE260" s="7"/>
      <c r="BF260" s="22"/>
      <c r="BG260" s="22"/>
    </row>
    <row r="261" spans="1:59" ht="13.5">
      <c r="A261" s="28"/>
      <c r="B261" s="25" t="s">
        <v>137</v>
      </c>
      <c r="C261" s="28"/>
      <c r="D261" s="17">
        <f t="shared" si="156"/>
        <v>0</v>
      </c>
      <c r="E261" s="17">
        <f t="shared" si="126"/>
        <v>0</v>
      </c>
      <c r="F261" s="17">
        <f t="shared" si="127"/>
        <v>0</v>
      </c>
      <c r="G261" s="17">
        <f t="shared" si="128"/>
        <v>0</v>
      </c>
      <c r="H261" s="17">
        <f t="shared" si="129"/>
        <v>0</v>
      </c>
      <c r="I261" s="17">
        <f t="shared" si="130"/>
        <v>0</v>
      </c>
      <c r="J261" s="17">
        <f t="shared" si="131"/>
        <v>0</v>
      </c>
      <c r="K261" s="17">
        <f t="shared" si="132"/>
        <v>0</v>
      </c>
      <c r="L261" s="17">
        <f t="shared" si="133"/>
        <v>0</v>
      </c>
      <c r="M261" s="17">
        <f t="shared" si="134"/>
        <v>0</v>
      </c>
      <c r="N261" s="17">
        <f t="shared" si="135"/>
        <v>0</v>
      </c>
      <c r="O261" s="17">
        <f t="shared" si="136"/>
        <v>0</v>
      </c>
      <c r="P261" s="17">
        <f t="shared" si="137"/>
        <v>0</v>
      </c>
      <c r="Q261" s="17">
        <f t="shared" si="138"/>
        <v>0</v>
      </c>
      <c r="R261" s="17">
        <f t="shared" si="139"/>
        <v>0</v>
      </c>
      <c r="S261" s="17">
        <f t="shared" si="140"/>
        <v>0</v>
      </c>
      <c r="T261" s="17">
        <f t="shared" si="141"/>
        <v>0</v>
      </c>
      <c r="U261" s="17">
        <f t="shared" si="142"/>
        <v>0</v>
      </c>
      <c r="V261" s="17">
        <f t="shared" si="143"/>
        <v>0</v>
      </c>
      <c r="W261" s="17">
        <f t="shared" si="144"/>
        <v>0</v>
      </c>
      <c r="X261" s="17">
        <f t="shared" si="145"/>
        <v>0</v>
      </c>
      <c r="Y261" s="17">
        <f t="shared" si="146"/>
        <v>0</v>
      </c>
      <c r="Z261" s="17">
        <f t="shared" si="147"/>
        <v>0</v>
      </c>
      <c r="AA261" s="17">
        <f t="shared" si="148"/>
        <v>0</v>
      </c>
      <c r="AB261" s="17">
        <f t="shared" si="149"/>
        <v>0</v>
      </c>
      <c r="AC261" s="17">
        <f t="shared" si="150"/>
        <v>0</v>
      </c>
      <c r="AD261" s="17">
        <v>0</v>
      </c>
      <c r="AE261" s="17">
        <f t="shared" si="151"/>
        <v>0</v>
      </c>
      <c r="AF261" s="17">
        <f t="shared" si="152"/>
        <v>0</v>
      </c>
      <c r="AG261" s="17">
        <f t="shared" si="153"/>
        <v>0</v>
      </c>
      <c r="AH261" s="17">
        <f t="shared" si="154"/>
        <v>0</v>
      </c>
      <c r="AI261" s="17">
        <f t="shared" si="155"/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f t="shared" si="164"/>
        <v>0</v>
      </c>
      <c r="AP261" s="17">
        <v>0</v>
      </c>
      <c r="AQ261" s="17">
        <v>0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8"/>
      <c r="BE261" s="7"/>
      <c r="BF261" s="8"/>
      <c r="BG261" s="8"/>
    </row>
    <row r="262" spans="1:59" ht="38.25">
      <c r="A262" s="28"/>
      <c r="B262" s="26" t="s">
        <v>376</v>
      </c>
      <c r="C262" s="28" t="s">
        <v>375</v>
      </c>
      <c r="D262" s="17">
        <f t="shared" si="156"/>
        <v>0.9938543999999999</v>
      </c>
      <c r="E262" s="17">
        <f t="shared" si="126"/>
        <v>0.993849828</v>
      </c>
      <c r="F262" s="17">
        <f t="shared" si="127"/>
        <v>0</v>
      </c>
      <c r="G262" s="17">
        <f t="shared" si="128"/>
        <v>0.21069693599999997</v>
      </c>
      <c r="H262" s="17">
        <f t="shared" si="129"/>
        <v>0.783152892</v>
      </c>
      <c r="I262" s="17">
        <f t="shared" si="130"/>
        <v>0</v>
      </c>
      <c r="J262" s="17">
        <f t="shared" si="131"/>
        <v>0</v>
      </c>
      <c r="K262" s="17">
        <f t="shared" si="132"/>
        <v>0</v>
      </c>
      <c r="L262" s="17">
        <f t="shared" si="133"/>
        <v>0</v>
      </c>
      <c r="M262" s="17">
        <f t="shared" si="134"/>
        <v>0</v>
      </c>
      <c r="N262" s="17">
        <f t="shared" si="135"/>
        <v>0</v>
      </c>
      <c r="O262" s="17">
        <f t="shared" si="136"/>
        <v>0</v>
      </c>
      <c r="P262" s="17">
        <f t="shared" si="137"/>
        <v>0</v>
      </c>
      <c r="Q262" s="17">
        <f t="shared" si="138"/>
        <v>0</v>
      </c>
      <c r="R262" s="17">
        <f t="shared" si="139"/>
        <v>0</v>
      </c>
      <c r="S262" s="17">
        <f t="shared" si="140"/>
        <v>0</v>
      </c>
      <c r="T262" s="17">
        <f t="shared" si="141"/>
        <v>0</v>
      </c>
      <c r="U262" s="17">
        <f t="shared" si="142"/>
        <v>0</v>
      </c>
      <c r="V262" s="17">
        <f t="shared" si="143"/>
        <v>0</v>
      </c>
      <c r="W262" s="17">
        <f t="shared" si="144"/>
        <v>0</v>
      </c>
      <c r="X262" s="17">
        <f t="shared" si="145"/>
        <v>0</v>
      </c>
      <c r="Y262" s="17">
        <f t="shared" si="146"/>
        <v>0.993849828</v>
      </c>
      <c r="Z262" s="17">
        <f t="shared" si="147"/>
        <v>0</v>
      </c>
      <c r="AA262" s="17">
        <f t="shared" si="148"/>
        <v>0.21069693599999997</v>
      </c>
      <c r="AB262" s="17">
        <f t="shared" si="149"/>
        <v>0.783152892</v>
      </c>
      <c r="AC262" s="17">
        <f t="shared" si="150"/>
        <v>0</v>
      </c>
      <c r="AD262" s="17">
        <v>0.828212</v>
      </c>
      <c r="AE262" s="17">
        <f t="shared" si="151"/>
        <v>0.82820819</v>
      </c>
      <c r="AF262" s="17">
        <f t="shared" si="152"/>
        <v>0</v>
      </c>
      <c r="AG262" s="17">
        <f t="shared" si="153"/>
        <v>0.17558078</v>
      </c>
      <c r="AH262" s="17">
        <f t="shared" si="154"/>
        <v>0.65262741</v>
      </c>
      <c r="AI262" s="17">
        <f t="shared" si="155"/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f t="shared" si="164"/>
        <v>0</v>
      </c>
      <c r="AP262" s="17">
        <v>0</v>
      </c>
      <c r="AQ262" s="17">
        <v>0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0.82820819</v>
      </c>
      <c r="AZ262" s="17">
        <v>0</v>
      </c>
      <c r="BA262" s="17">
        <v>0.17558078</v>
      </c>
      <c r="BB262" s="17">
        <v>0.65262741</v>
      </c>
      <c r="BC262" s="17">
        <v>0</v>
      </c>
      <c r="BD262" s="8"/>
      <c r="BE262" s="7"/>
      <c r="BF262" s="8"/>
      <c r="BG262" s="8"/>
    </row>
    <row r="263" spans="1:59" ht="51">
      <c r="A263" s="28"/>
      <c r="B263" s="26" t="s">
        <v>377</v>
      </c>
      <c r="C263" s="28" t="s">
        <v>375</v>
      </c>
      <c r="D263" s="17">
        <f t="shared" si="156"/>
        <v>0.9938543999999999</v>
      </c>
      <c r="E263" s="17">
        <f t="shared" si="126"/>
        <v>0.994386636</v>
      </c>
      <c r="F263" s="17">
        <f t="shared" si="127"/>
        <v>0</v>
      </c>
      <c r="G263" s="17">
        <f t="shared" si="128"/>
        <v>0.166973952</v>
      </c>
      <c r="H263" s="17">
        <f t="shared" si="129"/>
        <v>0.827412684</v>
      </c>
      <c r="I263" s="17">
        <f t="shared" si="130"/>
        <v>0</v>
      </c>
      <c r="J263" s="17">
        <f t="shared" si="131"/>
        <v>0</v>
      </c>
      <c r="K263" s="17">
        <f t="shared" si="132"/>
        <v>0</v>
      </c>
      <c r="L263" s="17">
        <f t="shared" si="133"/>
        <v>0</v>
      </c>
      <c r="M263" s="17">
        <f t="shared" si="134"/>
        <v>0</v>
      </c>
      <c r="N263" s="17">
        <f t="shared" si="135"/>
        <v>0</v>
      </c>
      <c r="O263" s="17">
        <f t="shared" si="136"/>
        <v>0</v>
      </c>
      <c r="P263" s="17">
        <f t="shared" si="137"/>
        <v>0</v>
      </c>
      <c r="Q263" s="17">
        <f t="shared" si="138"/>
        <v>0</v>
      </c>
      <c r="R263" s="17">
        <f t="shared" si="139"/>
        <v>0</v>
      </c>
      <c r="S263" s="17">
        <f t="shared" si="140"/>
        <v>0</v>
      </c>
      <c r="T263" s="17">
        <f t="shared" si="141"/>
        <v>0</v>
      </c>
      <c r="U263" s="17">
        <f t="shared" si="142"/>
        <v>0</v>
      </c>
      <c r="V263" s="17">
        <f t="shared" si="143"/>
        <v>0</v>
      </c>
      <c r="W263" s="17">
        <f t="shared" si="144"/>
        <v>0</v>
      </c>
      <c r="X263" s="17">
        <f t="shared" si="145"/>
        <v>0</v>
      </c>
      <c r="Y263" s="17">
        <f t="shared" si="146"/>
        <v>0.994386636</v>
      </c>
      <c r="Z263" s="17">
        <f t="shared" si="147"/>
        <v>0</v>
      </c>
      <c r="AA263" s="17">
        <f t="shared" si="148"/>
        <v>0.166973952</v>
      </c>
      <c r="AB263" s="17">
        <f t="shared" si="149"/>
        <v>0.827412684</v>
      </c>
      <c r="AC263" s="17">
        <f t="shared" si="150"/>
        <v>0</v>
      </c>
      <c r="AD263" s="17">
        <v>0.828212</v>
      </c>
      <c r="AE263" s="17">
        <f t="shared" si="151"/>
        <v>0.82865553</v>
      </c>
      <c r="AF263" s="17">
        <f t="shared" si="152"/>
        <v>0</v>
      </c>
      <c r="AG263" s="17">
        <f t="shared" si="153"/>
        <v>0.13914496</v>
      </c>
      <c r="AH263" s="17">
        <f t="shared" si="154"/>
        <v>0.68951057</v>
      </c>
      <c r="AI263" s="17">
        <f t="shared" si="155"/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f t="shared" si="164"/>
        <v>0</v>
      </c>
      <c r="AP263" s="17">
        <v>0</v>
      </c>
      <c r="AQ263" s="17">
        <v>0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0</v>
      </c>
      <c r="AY263" s="17">
        <v>0.82865553</v>
      </c>
      <c r="AZ263" s="17">
        <v>0</v>
      </c>
      <c r="BA263" s="17">
        <v>0.13914496</v>
      </c>
      <c r="BB263" s="17">
        <v>0.68951057</v>
      </c>
      <c r="BC263" s="17">
        <v>0</v>
      </c>
      <c r="BD263" s="8"/>
      <c r="BE263" s="7"/>
      <c r="BF263" s="53">
        <v>184727.96457999994</v>
      </c>
      <c r="BG263" s="8"/>
    </row>
    <row r="264" spans="1:59" ht="13.5">
      <c r="A264" s="28"/>
      <c r="B264" s="25" t="s">
        <v>192</v>
      </c>
      <c r="C264" s="28"/>
      <c r="D264" s="17">
        <f t="shared" si="156"/>
        <v>0</v>
      </c>
      <c r="E264" s="17">
        <f t="shared" si="126"/>
        <v>0</v>
      </c>
      <c r="F264" s="17">
        <f t="shared" si="127"/>
        <v>0</v>
      </c>
      <c r="G264" s="17">
        <f t="shared" si="128"/>
        <v>0</v>
      </c>
      <c r="H264" s="17">
        <f t="shared" si="129"/>
        <v>0</v>
      </c>
      <c r="I264" s="17">
        <f t="shared" si="130"/>
        <v>0</v>
      </c>
      <c r="J264" s="17">
        <f t="shared" si="131"/>
        <v>0</v>
      </c>
      <c r="K264" s="17">
        <f t="shared" si="132"/>
        <v>0</v>
      </c>
      <c r="L264" s="17">
        <f t="shared" si="133"/>
        <v>0</v>
      </c>
      <c r="M264" s="17">
        <f t="shared" si="134"/>
        <v>0</v>
      </c>
      <c r="N264" s="17">
        <f t="shared" si="135"/>
        <v>0</v>
      </c>
      <c r="O264" s="17">
        <f t="shared" si="136"/>
        <v>0</v>
      </c>
      <c r="P264" s="17">
        <f t="shared" si="137"/>
        <v>0</v>
      </c>
      <c r="Q264" s="17">
        <f t="shared" si="138"/>
        <v>0</v>
      </c>
      <c r="R264" s="17">
        <f t="shared" si="139"/>
        <v>0</v>
      </c>
      <c r="S264" s="17">
        <f t="shared" si="140"/>
        <v>0</v>
      </c>
      <c r="T264" s="17">
        <f t="shared" si="141"/>
        <v>0</v>
      </c>
      <c r="U264" s="17">
        <f t="shared" si="142"/>
        <v>0</v>
      </c>
      <c r="V264" s="17">
        <f t="shared" si="143"/>
        <v>0</v>
      </c>
      <c r="W264" s="17">
        <f t="shared" si="144"/>
        <v>0</v>
      </c>
      <c r="X264" s="17">
        <f t="shared" si="145"/>
        <v>0</v>
      </c>
      <c r="Y264" s="17">
        <f t="shared" si="146"/>
        <v>0</v>
      </c>
      <c r="Z264" s="17">
        <f t="shared" si="147"/>
        <v>0</v>
      </c>
      <c r="AA264" s="17">
        <f t="shared" si="148"/>
        <v>0</v>
      </c>
      <c r="AB264" s="17">
        <f t="shared" si="149"/>
        <v>0</v>
      </c>
      <c r="AC264" s="17">
        <f t="shared" si="150"/>
        <v>0</v>
      </c>
      <c r="AD264" s="17">
        <v>0</v>
      </c>
      <c r="AE264" s="17">
        <f t="shared" si="151"/>
        <v>0</v>
      </c>
      <c r="AF264" s="17">
        <f t="shared" si="152"/>
        <v>0</v>
      </c>
      <c r="AG264" s="17">
        <f t="shared" si="153"/>
        <v>0</v>
      </c>
      <c r="AH264" s="17">
        <f t="shared" si="154"/>
        <v>0</v>
      </c>
      <c r="AI264" s="17">
        <f t="shared" si="155"/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f t="shared" si="164"/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8"/>
      <c r="BE264" s="7"/>
      <c r="BF264" s="8"/>
      <c r="BG264" s="8"/>
    </row>
    <row r="265" spans="1:59" ht="51">
      <c r="A265" s="28"/>
      <c r="B265" s="26" t="s">
        <v>378</v>
      </c>
      <c r="C265" s="28" t="s">
        <v>375</v>
      </c>
      <c r="D265" s="17">
        <f t="shared" si="156"/>
        <v>0.9938543999999999</v>
      </c>
      <c r="E265" s="17">
        <f t="shared" si="126"/>
        <v>1.0093130879999999</v>
      </c>
      <c r="F265" s="17">
        <f t="shared" si="127"/>
        <v>0</v>
      </c>
      <c r="G265" s="17">
        <f t="shared" si="128"/>
        <v>0.252682704</v>
      </c>
      <c r="H265" s="17">
        <f t="shared" si="129"/>
        <v>0.7566303839999999</v>
      </c>
      <c r="I265" s="17">
        <f t="shared" si="130"/>
        <v>0</v>
      </c>
      <c r="J265" s="17">
        <f t="shared" si="131"/>
        <v>0</v>
      </c>
      <c r="K265" s="17">
        <f t="shared" si="132"/>
        <v>0</v>
      </c>
      <c r="L265" s="17">
        <f t="shared" si="133"/>
        <v>0</v>
      </c>
      <c r="M265" s="17">
        <f t="shared" si="134"/>
        <v>0</v>
      </c>
      <c r="N265" s="17">
        <f t="shared" si="135"/>
        <v>0</v>
      </c>
      <c r="O265" s="17">
        <f t="shared" si="136"/>
        <v>0</v>
      </c>
      <c r="P265" s="17">
        <f t="shared" si="137"/>
        <v>0</v>
      </c>
      <c r="Q265" s="17">
        <f t="shared" si="138"/>
        <v>0</v>
      </c>
      <c r="R265" s="17">
        <f t="shared" si="139"/>
        <v>0</v>
      </c>
      <c r="S265" s="17">
        <f t="shared" si="140"/>
        <v>0</v>
      </c>
      <c r="T265" s="17">
        <f t="shared" si="141"/>
        <v>0</v>
      </c>
      <c r="U265" s="17">
        <f t="shared" si="142"/>
        <v>0</v>
      </c>
      <c r="V265" s="17">
        <f t="shared" si="143"/>
        <v>0</v>
      </c>
      <c r="W265" s="17">
        <f t="shared" si="144"/>
        <v>0</v>
      </c>
      <c r="X265" s="17">
        <f t="shared" si="145"/>
        <v>0</v>
      </c>
      <c r="Y265" s="17">
        <f t="shared" si="146"/>
        <v>1.0093130879999999</v>
      </c>
      <c r="Z265" s="17">
        <f t="shared" si="147"/>
        <v>0</v>
      </c>
      <c r="AA265" s="17">
        <f t="shared" si="148"/>
        <v>0.252682704</v>
      </c>
      <c r="AB265" s="17">
        <f t="shared" si="149"/>
        <v>0.7566303839999999</v>
      </c>
      <c r="AC265" s="17">
        <f t="shared" si="150"/>
        <v>0</v>
      </c>
      <c r="AD265" s="17">
        <v>0.828212</v>
      </c>
      <c r="AE265" s="17">
        <f t="shared" si="151"/>
        <v>0.8410942399999999</v>
      </c>
      <c r="AF265" s="17">
        <f t="shared" si="152"/>
        <v>0</v>
      </c>
      <c r="AG265" s="17">
        <f t="shared" si="153"/>
        <v>0.21056892</v>
      </c>
      <c r="AH265" s="17">
        <f t="shared" si="154"/>
        <v>0.63052532</v>
      </c>
      <c r="AI265" s="17">
        <f t="shared" si="155"/>
        <v>0</v>
      </c>
      <c r="AJ265" s="17">
        <v>0</v>
      </c>
      <c r="AK265" s="17">
        <v>0</v>
      </c>
      <c r="AL265" s="17">
        <v>0</v>
      </c>
      <c r="AM265" s="17">
        <v>0</v>
      </c>
      <c r="AN265" s="17">
        <v>0</v>
      </c>
      <c r="AO265" s="17">
        <f t="shared" si="164"/>
        <v>0</v>
      </c>
      <c r="AP265" s="17">
        <v>0</v>
      </c>
      <c r="AQ265" s="17">
        <v>0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0</v>
      </c>
      <c r="AY265" s="17">
        <v>0.8410942399999999</v>
      </c>
      <c r="AZ265" s="17">
        <v>0</v>
      </c>
      <c r="BA265" s="17">
        <v>0.21056892</v>
      </c>
      <c r="BB265" s="17">
        <v>0.63052532</v>
      </c>
      <c r="BC265" s="17">
        <v>0</v>
      </c>
      <c r="BD265" s="8"/>
      <c r="BE265" s="7"/>
      <c r="BF265" s="8"/>
      <c r="BG265" s="8"/>
    </row>
    <row r="266" spans="1:59" ht="51">
      <c r="A266" s="28"/>
      <c r="B266" s="26" t="s">
        <v>379</v>
      </c>
      <c r="C266" s="28" t="s">
        <v>375</v>
      </c>
      <c r="D266" s="17">
        <f t="shared" si="156"/>
        <v>0.9938543999999999</v>
      </c>
      <c r="E266" s="17">
        <f t="shared" si="126"/>
        <v>0.9375305039999999</v>
      </c>
      <c r="F266" s="17">
        <f t="shared" si="127"/>
        <v>0</v>
      </c>
      <c r="G266" s="17">
        <f t="shared" si="128"/>
        <v>0.22599633599999996</v>
      </c>
      <c r="H266" s="17">
        <f t="shared" si="129"/>
        <v>0.7115341679999999</v>
      </c>
      <c r="I266" s="17">
        <f t="shared" si="130"/>
        <v>0</v>
      </c>
      <c r="J266" s="17">
        <f t="shared" si="131"/>
        <v>0</v>
      </c>
      <c r="K266" s="17">
        <f t="shared" si="132"/>
        <v>0</v>
      </c>
      <c r="L266" s="17">
        <f t="shared" si="133"/>
        <v>0</v>
      </c>
      <c r="M266" s="17">
        <f t="shared" si="134"/>
        <v>0</v>
      </c>
      <c r="N266" s="17">
        <f t="shared" si="135"/>
        <v>0</v>
      </c>
      <c r="O266" s="17">
        <f t="shared" si="136"/>
        <v>0</v>
      </c>
      <c r="P266" s="17">
        <f t="shared" si="137"/>
        <v>0</v>
      </c>
      <c r="Q266" s="17">
        <f t="shared" si="138"/>
        <v>0</v>
      </c>
      <c r="R266" s="17">
        <f t="shared" si="139"/>
        <v>0</v>
      </c>
      <c r="S266" s="17">
        <f t="shared" si="140"/>
        <v>0</v>
      </c>
      <c r="T266" s="17">
        <f t="shared" si="141"/>
        <v>0</v>
      </c>
      <c r="U266" s="17">
        <f t="shared" si="142"/>
        <v>0</v>
      </c>
      <c r="V266" s="17">
        <f t="shared" si="143"/>
        <v>0</v>
      </c>
      <c r="W266" s="17">
        <f t="shared" si="144"/>
        <v>0</v>
      </c>
      <c r="X266" s="17">
        <f t="shared" si="145"/>
        <v>0</v>
      </c>
      <c r="Y266" s="17">
        <f t="shared" si="146"/>
        <v>0.9375305039999999</v>
      </c>
      <c r="Z266" s="17">
        <f t="shared" si="147"/>
        <v>0</v>
      </c>
      <c r="AA266" s="17">
        <f t="shared" si="148"/>
        <v>0.22599633599999996</v>
      </c>
      <c r="AB266" s="17">
        <f t="shared" si="149"/>
        <v>0.7115341679999999</v>
      </c>
      <c r="AC266" s="17">
        <f t="shared" si="150"/>
        <v>0</v>
      </c>
      <c r="AD266" s="17">
        <v>0.828212</v>
      </c>
      <c r="AE266" s="17">
        <f t="shared" si="151"/>
        <v>0.7812754199999999</v>
      </c>
      <c r="AF266" s="17">
        <f t="shared" si="152"/>
        <v>0</v>
      </c>
      <c r="AG266" s="17">
        <f t="shared" si="153"/>
        <v>0.18833028</v>
      </c>
      <c r="AH266" s="17">
        <f t="shared" si="154"/>
        <v>0.59294514</v>
      </c>
      <c r="AI266" s="17">
        <f t="shared" si="155"/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f t="shared" si="164"/>
        <v>0</v>
      </c>
      <c r="AP266" s="17">
        <v>0</v>
      </c>
      <c r="AQ266" s="17">
        <v>0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0</v>
      </c>
      <c r="AY266" s="17">
        <v>0.7812754199999999</v>
      </c>
      <c r="AZ266" s="17">
        <v>0</v>
      </c>
      <c r="BA266" s="17">
        <v>0.18833028</v>
      </c>
      <c r="BB266" s="17">
        <v>0.59294514</v>
      </c>
      <c r="BC266" s="17">
        <v>0</v>
      </c>
      <c r="BD266" s="8"/>
      <c r="BE266" s="7"/>
      <c r="BF266" s="8"/>
      <c r="BG266" s="8"/>
    </row>
    <row r="267" spans="1:59" ht="13.5">
      <c r="A267" s="28"/>
      <c r="B267" s="25" t="s">
        <v>138</v>
      </c>
      <c r="C267" s="28"/>
      <c r="D267" s="17">
        <f t="shared" si="156"/>
        <v>0</v>
      </c>
      <c r="E267" s="17">
        <f t="shared" si="126"/>
        <v>0</v>
      </c>
      <c r="F267" s="17">
        <f t="shared" si="127"/>
        <v>0</v>
      </c>
      <c r="G267" s="17">
        <f t="shared" si="128"/>
        <v>0</v>
      </c>
      <c r="H267" s="17">
        <f t="shared" si="129"/>
        <v>0</v>
      </c>
      <c r="I267" s="17">
        <f t="shared" si="130"/>
        <v>0</v>
      </c>
      <c r="J267" s="17">
        <f t="shared" si="131"/>
        <v>0</v>
      </c>
      <c r="K267" s="17">
        <f t="shared" si="132"/>
        <v>0</v>
      </c>
      <c r="L267" s="17">
        <f t="shared" si="133"/>
        <v>0</v>
      </c>
      <c r="M267" s="17">
        <f t="shared" si="134"/>
        <v>0</v>
      </c>
      <c r="N267" s="17">
        <f t="shared" si="135"/>
        <v>0</v>
      </c>
      <c r="O267" s="17">
        <f t="shared" si="136"/>
        <v>0</v>
      </c>
      <c r="P267" s="17">
        <f t="shared" si="137"/>
        <v>0</v>
      </c>
      <c r="Q267" s="17">
        <f t="shared" si="138"/>
        <v>0</v>
      </c>
      <c r="R267" s="17">
        <f t="shared" si="139"/>
        <v>0</v>
      </c>
      <c r="S267" s="17">
        <f t="shared" si="140"/>
        <v>0</v>
      </c>
      <c r="T267" s="17">
        <f t="shared" si="141"/>
        <v>0</v>
      </c>
      <c r="U267" s="17">
        <f t="shared" si="142"/>
        <v>0</v>
      </c>
      <c r="V267" s="17">
        <f t="shared" si="143"/>
        <v>0</v>
      </c>
      <c r="W267" s="17">
        <f t="shared" si="144"/>
        <v>0</v>
      </c>
      <c r="X267" s="17">
        <f t="shared" si="145"/>
        <v>0</v>
      </c>
      <c r="Y267" s="17">
        <f t="shared" si="146"/>
        <v>0</v>
      </c>
      <c r="Z267" s="17">
        <f t="shared" si="147"/>
        <v>0</v>
      </c>
      <c r="AA267" s="17">
        <f t="shared" si="148"/>
        <v>0</v>
      </c>
      <c r="AB267" s="17">
        <f t="shared" si="149"/>
        <v>0</v>
      </c>
      <c r="AC267" s="17">
        <f t="shared" si="150"/>
        <v>0</v>
      </c>
      <c r="AD267" s="17">
        <v>0</v>
      </c>
      <c r="AE267" s="17">
        <f t="shared" si="151"/>
        <v>0</v>
      </c>
      <c r="AF267" s="17">
        <f t="shared" si="152"/>
        <v>0</v>
      </c>
      <c r="AG267" s="17">
        <f t="shared" si="153"/>
        <v>0</v>
      </c>
      <c r="AH267" s="17">
        <f t="shared" si="154"/>
        <v>0</v>
      </c>
      <c r="AI267" s="17">
        <f t="shared" si="155"/>
        <v>0</v>
      </c>
      <c r="AJ267" s="1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f t="shared" si="164"/>
        <v>0</v>
      </c>
      <c r="AP267" s="17">
        <v>0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>
        <v>0</v>
      </c>
      <c r="AY267" s="17">
        <v>0</v>
      </c>
      <c r="AZ267" s="17">
        <v>0</v>
      </c>
      <c r="BA267" s="17">
        <v>0</v>
      </c>
      <c r="BB267" s="17">
        <v>0</v>
      </c>
      <c r="BC267" s="17">
        <v>0</v>
      </c>
      <c r="BD267" s="8"/>
      <c r="BE267" s="7"/>
      <c r="BF267" s="8"/>
      <c r="BG267" s="8"/>
    </row>
    <row r="268" spans="1:59" ht="38.25">
      <c r="A268" s="28"/>
      <c r="B268" s="26" t="s">
        <v>380</v>
      </c>
      <c r="C268" s="28" t="s">
        <v>375</v>
      </c>
      <c r="D268" s="17">
        <f t="shared" si="156"/>
        <v>0.9938543999999999</v>
      </c>
      <c r="E268" s="17">
        <f t="shared" si="126"/>
        <v>0.996476076</v>
      </c>
      <c r="F268" s="17">
        <f t="shared" si="127"/>
        <v>0</v>
      </c>
      <c r="G268" s="17">
        <f t="shared" si="128"/>
        <v>0.25455659999999997</v>
      </c>
      <c r="H268" s="17">
        <f t="shared" si="129"/>
        <v>0.741919476</v>
      </c>
      <c r="I268" s="17">
        <f t="shared" si="130"/>
        <v>0</v>
      </c>
      <c r="J268" s="17">
        <f t="shared" si="131"/>
        <v>0</v>
      </c>
      <c r="K268" s="17">
        <f t="shared" si="132"/>
        <v>0</v>
      </c>
      <c r="L268" s="17">
        <f t="shared" si="133"/>
        <v>0</v>
      </c>
      <c r="M268" s="17">
        <f t="shared" si="134"/>
        <v>0</v>
      </c>
      <c r="N268" s="17">
        <f t="shared" si="135"/>
        <v>0</v>
      </c>
      <c r="O268" s="17">
        <f t="shared" si="136"/>
        <v>0</v>
      </c>
      <c r="P268" s="17">
        <f t="shared" si="137"/>
        <v>0</v>
      </c>
      <c r="Q268" s="17">
        <f t="shared" si="138"/>
        <v>0</v>
      </c>
      <c r="R268" s="17">
        <f t="shared" si="139"/>
        <v>0</v>
      </c>
      <c r="S268" s="17">
        <f t="shared" si="140"/>
        <v>0</v>
      </c>
      <c r="T268" s="17">
        <f t="shared" si="141"/>
        <v>0</v>
      </c>
      <c r="U268" s="17">
        <f t="shared" si="142"/>
        <v>0</v>
      </c>
      <c r="V268" s="17">
        <f t="shared" si="143"/>
        <v>0</v>
      </c>
      <c r="W268" s="17">
        <f t="shared" si="144"/>
        <v>0</v>
      </c>
      <c r="X268" s="17">
        <f t="shared" si="145"/>
        <v>0</v>
      </c>
      <c r="Y268" s="17">
        <f t="shared" si="146"/>
        <v>0.996476076</v>
      </c>
      <c r="Z268" s="17">
        <f t="shared" si="147"/>
        <v>0</v>
      </c>
      <c r="AA268" s="17">
        <f t="shared" si="148"/>
        <v>0.25455659999999997</v>
      </c>
      <c r="AB268" s="17">
        <f t="shared" si="149"/>
        <v>0.741919476</v>
      </c>
      <c r="AC268" s="17">
        <f t="shared" si="150"/>
        <v>0</v>
      </c>
      <c r="AD268" s="17">
        <v>0.828212</v>
      </c>
      <c r="AE268" s="17">
        <f t="shared" si="151"/>
        <v>0.83039673</v>
      </c>
      <c r="AF268" s="17">
        <f t="shared" si="152"/>
        <v>0</v>
      </c>
      <c r="AG268" s="17">
        <f t="shared" si="153"/>
        <v>0.2121305</v>
      </c>
      <c r="AH268" s="17">
        <f t="shared" si="154"/>
        <v>0.61826623</v>
      </c>
      <c r="AI268" s="17">
        <f t="shared" si="155"/>
        <v>0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f t="shared" si="164"/>
        <v>0</v>
      </c>
      <c r="AP268" s="17">
        <v>0</v>
      </c>
      <c r="AQ268" s="17">
        <v>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0</v>
      </c>
      <c r="AX268" s="17">
        <v>0</v>
      </c>
      <c r="AY268" s="17">
        <v>0.83039673</v>
      </c>
      <c r="AZ268" s="17">
        <v>0</v>
      </c>
      <c r="BA268" s="17">
        <v>0.2121305</v>
      </c>
      <c r="BB268" s="17">
        <v>0.61826623</v>
      </c>
      <c r="BC268" s="17">
        <v>0</v>
      </c>
      <c r="BD268" s="8"/>
      <c r="BE268" s="7"/>
      <c r="BF268" s="8"/>
      <c r="BG268" s="8"/>
    </row>
    <row r="269" spans="1:59" s="23" customFormat="1" ht="13.5">
      <c r="A269" s="28"/>
      <c r="B269" s="25" t="s">
        <v>149</v>
      </c>
      <c r="C269" s="28"/>
      <c r="D269" s="17">
        <f t="shared" si="156"/>
        <v>0</v>
      </c>
      <c r="E269" s="17">
        <f t="shared" si="126"/>
        <v>0</v>
      </c>
      <c r="F269" s="17">
        <f t="shared" si="127"/>
        <v>0</v>
      </c>
      <c r="G269" s="17">
        <f t="shared" si="128"/>
        <v>0</v>
      </c>
      <c r="H269" s="17">
        <f t="shared" si="129"/>
        <v>0</v>
      </c>
      <c r="I269" s="17">
        <f t="shared" si="130"/>
        <v>0</v>
      </c>
      <c r="J269" s="17">
        <f t="shared" si="131"/>
        <v>0</v>
      </c>
      <c r="K269" s="17">
        <f t="shared" si="132"/>
        <v>0</v>
      </c>
      <c r="L269" s="17">
        <f t="shared" si="133"/>
        <v>0</v>
      </c>
      <c r="M269" s="17">
        <f t="shared" si="134"/>
        <v>0</v>
      </c>
      <c r="N269" s="17">
        <f t="shared" si="135"/>
        <v>0</v>
      </c>
      <c r="O269" s="17">
        <f t="shared" si="136"/>
        <v>0</v>
      </c>
      <c r="P269" s="17">
        <f t="shared" si="137"/>
        <v>0</v>
      </c>
      <c r="Q269" s="17">
        <f t="shared" si="138"/>
        <v>0</v>
      </c>
      <c r="R269" s="17">
        <f t="shared" si="139"/>
        <v>0</v>
      </c>
      <c r="S269" s="17">
        <f t="shared" si="140"/>
        <v>0</v>
      </c>
      <c r="T269" s="17">
        <f t="shared" si="141"/>
        <v>0</v>
      </c>
      <c r="U269" s="17">
        <f t="shared" si="142"/>
        <v>0</v>
      </c>
      <c r="V269" s="17">
        <f t="shared" si="143"/>
        <v>0</v>
      </c>
      <c r="W269" s="17">
        <f t="shared" si="144"/>
        <v>0</v>
      </c>
      <c r="X269" s="17">
        <f t="shared" si="145"/>
        <v>0</v>
      </c>
      <c r="Y269" s="17">
        <f t="shared" si="146"/>
        <v>0</v>
      </c>
      <c r="Z269" s="17">
        <f t="shared" si="147"/>
        <v>0</v>
      </c>
      <c r="AA269" s="17">
        <f t="shared" si="148"/>
        <v>0</v>
      </c>
      <c r="AB269" s="17">
        <f t="shared" si="149"/>
        <v>0</v>
      </c>
      <c r="AC269" s="17">
        <f t="shared" si="150"/>
        <v>0</v>
      </c>
      <c r="AD269" s="21">
        <v>0</v>
      </c>
      <c r="AE269" s="17">
        <f t="shared" si="151"/>
        <v>0</v>
      </c>
      <c r="AF269" s="17">
        <f t="shared" si="152"/>
        <v>0</v>
      </c>
      <c r="AG269" s="17">
        <f t="shared" si="153"/>
        <v>0</v>
      </c>
      <c r="AH269" s="17">
        <f t="shared" si="154"/>
        <v>0</v>
      </c>
      <c r="AI269" s="17">
        <f t="shared" si="155"/>
        <v>0</v>
      </c>
      <c r="AJ269" s="17">
        <v>0</v>
      </c>
      <c r="AK269" s="21">
        <v>0</v>
      </c>
      <c r="AL269" s="21">
        <v>0</v>
      </c>
      <c r="AM269" s="21">
        <v>0</v>
      </c>
      <c r="AN269" s="21">
        <v>0</v>
      </c>
      <c r="AO269" s="17">
        <f t="shared" si="164"/>
        <v>0</v>
      </c>
      <c r="AP269" s="21">
        <v>0</v>
      </c>
      <c r="AQ269" s="21">
        <v>0</v>
      </c>
      <c r="AR269" s="21">
        <v>0</v>
      </c>
      <c r="AS269" s="21">
        <v>0</v>
      </c>
      <c r="AT269" s="21">
        <v>0</v>
      </c>
      <c r="AU269" s="21">
        <v>0</v>
      </c>
      <c r="AV269" s="21">
        <v>0</v>
      </c>
      <c r="AW269" s="21">
        <v>0</v>
      </c>
      <c r="AX269" s="21">
        <v>0</v>
      </c>
      <c r="AY269" s="17">
        <v>0</v>
      </c>
      <c r="AZ269" s="17">
        <v>0</v>
      </c>
      <c r="BA269" s="17">
        <v>0</v>
      </c>
      <c r="BB269" s="17">
        <v>0</v>
      </c>
      <c r="BC269" s="21">
        <v>0</v>
      </c>
      <c r="BD269" s="22"/>
      <c r="BE269" s="7"/>
      <c r="BF269" s="22"/>
      <c r="BG269" s="22"/>
    </row>
    <row r="270" spans="1:59" s="23" customFormat="1" ht="51">
      <c r="A270" s="28"/>
      <c r="B270" s="26" t="s">
        <v>381</v>
      </c>
      <c r="C270" s="28" t="s">
        <v>375</v>
      </c>
      <c r="D270" s="17">
        <f t="shared" si="156"/>
        <v>0.9938543999999999</v>
      </c>
      <c r="E270" s="17">
        <f t="shared" si="126"/>
        <v>0.996915096</v>
      </c>
      <c r="F270" s="17">
        <f t="shared" si="127"/>
        <v>0</v>
      </c>
      <c r="G270" s="17">
        <f t="shared" si="128"/>
        <v>0.151478412</v>
      </c>
      <c r="H270" s="17">
        <f t="shared" si="129"/>
        <v>0.8454366839999999</v>
      </c>
      <c r="I270" s="17">
        <f t="shared" si="130"/>
        <v>0</v>
      </c>
      <c r="J270" s="17">
        <f t="shared" si="131"/>
        <v>0</v>
      </c>
      <c r="K270" s="17">
        <f t="shared" si="132"/>
        <v>0</v>
      </c>
      <c r="L270" s="17">
        <f t="shared" si="133"/>
        <v>0</v>
      </c>
      <c r="M270" s="17">
        <f t="shared" si="134"/>
        <v>0</v>
      </c>
      <c r="N270" s="17">
        <f t="shared" si="135"/>
        <v>0</v>
      </c>
      <c r="O270" s="17">
        <f t="shared" si="136"/>
        <v>0</v>
      </c>
      <c r="P270" s="17">
        <f t="shared" si="137"/>
        <v>0</v>
      </c>
      <c r="Q270" s="17">
        <f t="shared" si="138"/>
        <v>0</v>
      </c>
      <c r="R270" s="17">
        <f t="shared" si="139"/>
        <v>0</v>
      </c>
      <c r="S270" s="17">
        <f t="shared" si="140"/>
        <v>0</v>
      </c>
      <c r="T270" s="17">
        <f t="shared" si="141"/>
        <v>0</v>
      </c>
      <c r="U270" s="17">
        <f t="shared" si="142"/>
        <v>0</v>
      </c>
      <c r="V270" s="17">
        <f t="shared" si="143"/>
        <v>0</v>
      </c>
      <c r="W270" s="17">
        <f t="shared" si="144"/>
        <v>0</v>
      </c>
      <c r="X270" s="17">
        <f t="shared" si="145"/>
        <v>0</v>
      </c>
      <c r="Y270" s="17">
        <f t="shared" si="146"/>
        <v>0.996915096</v>
      </c>
      <c r="Z270" s="17">
        <f t="shared" si="147"/>
        <v>0</v>
      </c>
      <c r="AA270" s="17">
        <f t="shared" si="148"/>
        <v>0.151478412</v>
      </c>
      <c r="AB270" s="17">
        <f t="shared" si="149"/>
        <v>0.8454366839999999</v>
      </c>
      <c r="AC270" s="17">
        <f t="shared" si="150"/>
        <v>0</v>
      </c>
      <c r="AD270" s="21">
        <v>0.828212</v>
      </c>
      <c r="AE270" s="17">
        <f t="shared" si="151"/>
        <v>0.83076258</v>
      </c>
      <c r="AF270" s="17">
        <f t="shared" si="152"/>
        <v>0</v>
      </c>
      <c r="AG270" s="17">
        <f t="shared" si="153"/>
        <v>0.12623201</v>
      </c>
      <c r="AH270" s="17">
        <f t="shared" si="154"/>
        <v>0.70453057</v>
      </c>
      <c r="AI270" s="17">
        <f t="shared" si="155"/>
        <v>0</v>
      </c>
      <c r="AJ270" s="17">
        <v>0</v>
      </c>
      <c r="AK270" s="21">
        <v>0</v>
      </c>
      <c r="AL270" s="21">
        <v>0</v>
      </c>
      <c r="AM270" s="21">
        <v>0</v>
      </c>
      <c r="AN270" s="21">
        <v>0</v>
      </c>
      <c r="AO270" s="17">
        <f t="shared" si="164"/>
        <v>0</v>
      </c>
      <c r="AP270" s="21">
        <v>0</v>
      </c>
      <c r="AQ270" s="21">
        <v>0</v>
      </c>
      <c r="AR270" s="21">
        <v>0</v>
      </c>
      <c r="AS270" s="21">
        <v>0</v>
      </c>
      <c r="AT270" s="21">
        <v>0</v>
      </c>
      <c r="AU270" s="21">
        <v>0</v>
      </c>
      <c r="AV270" s="21">
        <v>0</v>
      </c>
      <c r="AW270" s="21">
        <v>0</v>
      </c>
      <c r="AX270" s="21">
        <v>0</v>
      </c>
      <c r="AY270" s="17">
        <v>0.83076258</v>
      </c>
      <c r="AZ270" s="17">
        <v>0</v>
      </c>
      <c r="BA270" s="17">
        <v>0.12623201</v>
      </c>
      <c r="BB270" s="17">
        <v>0.70453057</v>
      </c>
      <c r="BC270" s="21">
        <v>0</v>
      </c>
      <c r="BD270" s="22"/>
      <c r="BE270" s="7"/>
      <c r="BF270" s="22"/>
      <c r="BG270" s="22"/>
    </row>
    <row r="271" spans="1:59" s="23" customFormat="1" ht="51">
      <c r="A271" s="28"/>
      <c r="B271" s="26" t="s">
        <v>382</v>
      </c>
      <c r="C271" s="28" t="s">
        <v>375</v>
      </c>
      <c r="D271" s="17">
        <f t="shared" si="156"/>
        <v>0.9938543999999999</v>
      </c>
      <c r="E271" s="17">
        <f t="shared" si="126"/>
        <v>1.002654624</v>
      </c>
      <c r="F271" s="17">
        <f t="shared" si="127"/>
        <v>0</v>
      </c>
      <c r="G271" s="17">
        <f t="shared" si="128"/>
        <v>0.1538574</v>
      </c>
      <c r="H271" s="17">
        <f t="shared" si="129"/>
        <v>0.848797224</v>
      </c>
      <c r="I271" s="17">
        <f t="shared" si="130"/>
        <v>0</v>
      </c>
      <c r="J271" s="17">
        <f t="shared" si="131"/>
        <v>0</v>
      </c>
      <c r="K271" s="17">
        <f t="shared" si="132"/>
        <v>0</v>
      </c>
      <c r="L271" s="17">
        <f t="shared" si="133"/>
        <v>0</v>
      </c>
      <c r="M271" s="17">
        <f t="shared" si="134"/>
        <v>0</v>
      </c>
      <c r="N271" s="17">
        <f t="shared" si="135"/>
        <v>0</v>
      </c>
      <c r="O271" s="17">
        <f t="shared" si="136"/>
        <v>0</v>
      </c>
      <c r="P271" s="17">
        <f t="shared" si="137"/>
        <v>0</v>
      </c>
      <c r="Q271" s="17">
        <f t="shared" si="138"/>
        <v>0</v>
      </c>
      <c r="R271" s="17">
        <f t="shared" si="139"/>
        <v>0</v>
      </c>
      <c r="S271" s="17">
        <f t="shared" si="140"/>
        <v>0</v>
      </c>
      <c r="T271" s="17">
        <f t="shared" si="141"/>
        <v>0</v>
      </c>
      <c r="U271" s="17">
        <f t="shared" si="142"/>
        <v>0</v>
      </c>
      <c r="V271" s="17">
        <f t="shared" si="143"/>
        <v>0</v>
      </c>
      <c r="W271" s="17">
        <f t="shared" si="144"/>
        <v>0</v>
      </c>
      <c r="X271" s="17">
        <f t="shared" si="145"/>
        <v>0</v>
      </c>
      <c r="Y271" s="17">
        <f t="shared" si="146"/>
        <v>1.002654624</v>
      </c>
      <c r="Z271" s="17">
        <f t="shared" si="147"/>
        <v>0</v>
      </c>
      <c r="AA271" s="17">
        <f t="shared" si="148"/>
        <v>0.1538574</v>
      </c>
      <c r="AB271" s="17">
        <f t="shared" si="149"/>
        <v>0.848797224</v>
      </c>
      <c r="AC271" s="17">
        <f t="shared" si="150"/>
        <v>0</v>
      </c>
      <c r="AD271" s="21">
        <v>0.828212</v>
      </c>
      <c r="AE271" s="17">
        <f t="shared" si="151"/>
        <v>0.83554552</v>
      </c>
      <c r="AF271" s="17">
        <f t="shared" si="152"/>
        <v>0</v>
      </c>
      <c r="AG271" s="17">
        <f t="shared" si="153"/>
        <v>0.1282145</v>
      </c>
      <c r="AH271" s="17">
        <f t="shared" si="154"/>
        <v>0.70733102</v>
      </c>
      <c r="AI271" s="17">
        <f t="shared" si="155"/>
        <v>0</v>
      </c>
      <c r="AJ271" s="17">
        <v>0</v>
      </c>
      <c r="AK271" s="21">
        <v>0</v>
      </c>
      <c r="AL271" s="21">
        <v>0</v>
      </c>
      <c r="AM271" s="21">
        <v>0</v>
      </c>
      <c r="AN271" s="21">
        <v>0</v>
      </c>
      <c r="AO271" s="17">
        <f t="shared" si="164"/>
        <v>0</v>
      </c>
      <c r="AP271" s="21">
        <v>0</v>
      </c>
      <c r="AQ271" s="21">
        <v>0</v>
      </c>
      <c r="AR271" s="21">
        <v>0</v>
      </c>
      <c r="AS271" s="21">
        <v>0</v>
      </c>
      <c r="AT271" s="21">
        <v>0</v>
      </c>
      <c r="AU271" s="21">
        <v>0</v>
      </c>
      <c r="AV271" s="21">
        <v>0</v>
      </c>
      <c r="AW271" s="21">
        <v>0</v>
      </c>
      <c r="AX271" s="21">
        <v>0</v>
      </c>
      <c r="AY271" s="17">
        <v>0.83554552</v>
      </c>
      <c r="AZ271" s="17">
        <v>0</v>
      </c>
      <c r="BA271" s="17">
        <v>0.1282145</v>
      </c>
      <c r="BB271" s="17">
        <v>0.70733102</v>
      </c>
      <c r="BC271" s="21">
        <v>0</v>
      </c>
      <c r="BD271" s="22"/>
      <c r="BE271" s="7"/>
      <c r="BF271" s="22"/>
      <c r="BG271" s="22"/>
    </row>
    <row r="272" spans="1:59" ht="51">
      <c r="A272" s="28"/>
      <c r="B272" s="26" t="s">
        <v>383</v>
      </c>
      <c r="C272" s="28" t="s">
        <v>375</v>
      </c>
      <c r="D272" s="17">
        <f t="shared" si="156"/>
        <v>0.9938543999999999</v>
      </c>
      <c r="E272" s="17">
        <f t="shared" si="126"/>
        <v>0.8732578679999999</v>
      </c>
      <c r="F272" s="17">
        <f t="shared" si="127"/>
        <v>0</v>
      </c>
      <c r="G272" s="17">
        <f t="shared" si="128"/>
        <v>0.05933923199999999</v>
      </c>
      <c r="H272" s="17">
        <f t="shared" si="129"/>
        <v>0.813918636</v>
      </c>
      <c r="I272" s="17">
        <f t="shared" si="130"/>
        <v>0</v>
      </c>
      <c r="J272" s="17">
        <f t="shared" si="131"/>
        <v>0</v>
      </c>
      <c r="K272" s="17">
        <f t="shared" si="132"/>
        <v>0</v>
      </c>
      <c r="L272" s="17">
        <f t="shared" si="133"/>
        <v>0</v>
      </c>
      <c r="M272" s="17">
        <f t="shared" si="134"/>
        <v>0</v>
      </c>
      <c r="N272" s="17">
        <f t="shared" si="135"/>
        <v>0</v>
      </c>
      <c r="O272" s="17">
        <f t="shared" si="136"/>
        <v>0</v>
      </c>
      <c r="P272" s="17">
        <f t="shared" si="137"/>
        <v>0</v>
      </c>
      <c r="Q272" s="17">
        <f t="shared" si="138"/>
        <v>0</v>
      </c>
      <c r="R272" s="17">
        <f t="shared" si="139"/>
        <v>0</v>
      </c>
      <c r="S272" s="17">
        <f t="shared" si="140"/>
        <v>0</v>
      </c>
      <c r="T272" s="17">
        <f t="shared" si="141"/>
        <v>0</v>
      </c>
      <c r="U272" s="17">
        <f t="shared" si="142"/>
        <v>0</v>
      </c>
      <c r="V272" s="17">
        <f t="shared" si="143"/>
        <v>0</v>
      </c>
      <c r="W272" s="17">
        <f t="shared" si="144"/>
        <v>0</v>
      </c>
      <c r="X272" s="17">
        <f t="shared" si="145"/>
        <v>0</v>
      </c>
      <c r="Y272" s="17">
        <f t="shared" si="146"/>
        <v>0.8732578679999999</v>
      </c>
      <c r="Z272" s="17">
        <f t="shared" si="147"/>
        <v>0</v>
      </c>
      <c r="AA272" s="17">
        <f t="shared" si="148"/>
        <v>0.05933923199999999</v>
      </c>
      <c r="AB272" s="17">
        <f t="shared" si="149"/>
        <v>0.813918636</v>
      </c>
      <c r="AC272" s="17">
        <f t="shared" si="150"/>
        <v>0</v>
      </c>
      <c r="AD272" s="17">
        <v>0.828212</v>
      </c>
      <c r="AE272" s="17">
        <f t="shared" si="151"/>
        <v>0.72771489</v>
      </c>
      <c r="AF272" s="17">
        <f t="shared" si="152"/>
        <v>0</v>
      </c>
      <c r="AG272" s="17">
        <f t="shared" si="153"/>
        <v>0.04944936</v>
      </c>
      <c r="AH272" s="17">
        <f t="shared" si="154"/>
        <v>0.67826553</v>
      </c>
      <c r="AI272" s="17">
        <f t="shared" si="155"/>
        <v>0</v>
      </c>
      <c r="AJ272" s="17">
        <v>0</v>
      </c>
      <c r="AK272" s="17">
        <v>0</v>
      </c>
      <c r="AL272" s="17">
        <v>0</v>
      </c>
      <c r="AM272" s="17">
        <v>0</v>
      </c>
      <c r="AN272" s="17">
        <v>0</v>
      </c>
      <c r="AO272" s="17">
        <f t="shared" si="164"/>
        <v>0</v>
      </c>
      <c r="AP272" s="17">
        <v>0</v>
      </c>
      <c r="AQ272" s="17">
        <v>0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0</v>
      </c>
      <c r="AY272" s="17">
        <v>0.72771489</v>
      </c>
      <c r="AZ272" s="17">
        <v>0</v>
      </c>
      <c r="BA272" s="17">
        <v>0.04944936</v>
      </c>
      <c r="BB272" s="17">
        <v>0.67826553</v>
      </c>
      <c r="BC272" s="17">
        <v>0</v>
      </c>
      <c r="BD272" s="8"/>
      <c r="BE272" s="7"/>
      <c r="BF272" s="8"/>
      <c r="BG272" s="8"/>
    </row>
    <row r="273" spans="1:59" ht="51">
      <c r="A273" s="28"/>
      <c r="B273" s="26" t="s">
        <v>384</v>
      </c>
      <c r="C273" s="28" t="s">
        <v>375</v>
      </c>
      <c r="D273" s="17">
        <f t="shared" si="156"/>
        <v>0.9938543999999999</v>
      </c>
      <c r="E273" s="17">
        <f t="shared" si="126"/>
        <v>0.992657208</v>
      </c>
      <c r="F273" s="17">
        <f t="shared" si="127"/>
        <v>0</v>
      </c>
      <c r="G273" s="17">
        <f t="shared" si="128"/>
        <v>0.149099424</v>
      </c>
      <c r="H273" s="17">
        <f t="shared" si="129"/>
        <v>0.843557784</v>
      </c>
      <c r="I273" s="17">
        <f t="shared" si="130"/>
        <v>0</v>
      </c>
      <c r="J273" s="17">
        <f t="shared" si="131"/>
        <v>0</v>
      </c>
      <c r="K273" s="17">
        <f t="shared" si="132"/>
        <v>0</v>
      </c>
      <c r="L273" s="17">
        <f t="shared" si="133"/>
        <v>0</v>
      </c>
      <c r="M273" s="17">
        <f t="shared" si="134"/>
        <v>0</v>
      </c>
      <c r="N273" s="17">
        <f t="shared" si="135"/>
        <v>0</v>
      </c>
      <c r="O273" s="17">
        <f t="shared" si="136"/>
        <v>0</v>
      </c>
      <c r="P273" s="17">
        <f t="shared" si="137"/>
        <v>0</v>
      </c>
      <c r="Q273" s="17">
        <f t="shared" si="138"/>
        <v>0</v>
      </c>
      <c r="R273" s="17">
        <f t="shared" si="139"/>
        <v>0</v>
      </c>
      <c r="S273" s="17">
        <f t="shared" si="140"/>
        <v>0</v>
      </c>
      <c r="T273" s="17">
        <f t="shared" si="141"/>
        <v>0</v>
      </c>
      <c r="U273" s="17">
        <f t="shared" si="142"/>
        <v>0</v>
      </c>
      <c r="V273" s="17">
        <f t="shared" si="143"/>
        <v>0</v>
      </c>
      <c r="W273" s="17">
        <f t="shared" si="144"/>
        <v>0</v>
      </c>
      <c r="X273" s="17">
        <f t="shared" si="145"/>
        <v>0</v>
      </c>
      <c r="Y273" s="17">
        <f t="shared" si="146"/>
        <v>0.992657208</v>
      </c>
      <c r="Z273" s="17">
        <f t="shared" si="147"/>
        <v>0</v>
      </c>
      <c r="AA273" s="17">
        <f t="shared" si="148"/>
        <v>0.149099424</v>
      </c>
      <c r="AB273" s="17">
        <f t="shared" si="149"/>
        <v>0.843557784</v>
      </c>
      <c r="AC273" s="17">
        <f t="shared" si="150"/>
        <v>0</v>
      </c>
      <c r="AD273" s="17">
        <v>0.828212</v>
      </c>
      <c r="AE273" s="17">
        <f t="shared" si="151"/>
        <v>0.82721434</v>
      </c>
      <c r="AF273" s="17">
        <f t="shared" si="152"/>
        <v>0</v>
      </c>
      <c r="AG273" s="17">
        <f t="shared" si="153"/>
        <v>0.12424952</v>
      </c>
      <c r="AH273" s="17">
        <f t="shared" si="154"/>
        <v>0.70296482</v>
      </c>
      <c r="AI273" s="17">
        <f t="shared" si="155"/>
        <v>0</v>
      </c>
      <c r="AJ273" s="17">
        <v>0</v>
      </c>
      <c r="AK273" s="17">
        <v>0</v>
      </c>
      <c r="AL273" s="17">
        <v>0</v>
      </c>
      <c r="AM273" s="17">
        <v>0</v>
      </c>
      <c r="AN273" s="17">
        <v>0</v>
      </c>
      <c r="AO273" s="17">
        <f t="shared" si="164"/>
        <v>0</v>
      </c>
      <c r="AP273" s="17">
        <v>0</v>
      </c>
      <c r="AQ273" s="17">
        <v>0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0.82721434</v>
      </c>
      <c r="AZ273" s="17">
        <v>0</v>
      </c>
      <c r="BA273" s="17">
        <v>0.12424952</v>
      </c>
      <c r="BB273" s="17">
        <v>0.70296482</v>
      </c>
      <c r="BC273" s="17">
        <v>0</v>
      </c>
      <c r="BD273" s="8"/>
      <c r="BE273" s="7"/>
      <c r="BF273" s="8"/>
      <c r="BG273" s="8"/>
    </row>
    <row r="274" spans="1:59" s="23" customFormat="1" ht="13.5">
      <c r="A274" s="28"/>
      <c r="B274" s="25" t="s">
        <v>196</v>
      </c>
      <c r="C274" s="28"/>
      <c r="D274" s="17">
        <f t="shared" si="156"/>
        <v>0</v>
      </c>
      <c r="E274" s="17">
        <f t="shared" si="126"/>
        <v>0</v>
      </c>
      <c r="F274" s="17">
        <f t="shared" si="127"/>
        <v>0</v>
      </c>
      <c r="G274" s="17">
        <f t="shared" si="128"/>
        <v>0</v>
      </c>
      <c r="H274" s="17">
        <f t="shared" si="129"/>
        <v>0</v>
      </c>
      <c r="I274" s="17">
        <f t="shared" si="130"/>
        <v>0</v>
      </c>
      <c r="J274" s="17">
        <f t="shared" si="131"/>
        <v>0</v>
      </c>
      <c r="K274" s="17">
        <f t="shared" si="132"/>
        <v>0</v>
      </c>
      <c r="L274" s="17">
        <f t="shared" si="133"/>
        <v>0</v>
      </c>
      <c r="M274" s="17">
        <f t="shared" si="134"/>
        <v>0</v>
      </c>
      <c r="N274" s="17">
        <f t="shared" si="135"/>
        <v>0</v>
      </c>
      <c r="O274" s="17">
        <f t="shared" si="136"/>
        <v>0</v>
      </c>
      <c r="P274" s="17">
        <f t="shared" si="137"/>
        <v>0</v>
      </c>
      <c r="Q274" s="17">
        <f t="shared" si="138"/>
        <v>0</v>
      </c>
      <c r="R274" s="17">
        <f t="shared" si="139"/>
        <v>0</v>
      </c>
      <c r="S274" s="17">
        <f t="shared" si="140"/>
        <v>0</v>
      </c>
      <c r="T274" s="17">
        <f t="shared" si="141"/>
        <v>0</v>
      </c>
      <c r="U274" s="17">
        <f t="shared" si="142"/>
        <v>0</v>
      </c>
      <c r="V274" s="17">
        <f t="shared" si="143"/>
        <v>0</v>
      </c>
      <c r="W274" s="17">
        <f t="shared" si="144"/>
        <v>0</v>
      </c>
      <c r="X274" s="17">
        <f t="shared" si="145"/>
        <v>0</v>
      </c>
      <c r="Y274" s="17">
        <f t="shared" si="146"/>
        <v>0</v>
      </c>
      <c r="Z274" s="17">
        <f t="shared" si="147"/>
        <v>0</v>
      </c>
      <c r="AA274" s="17">
        <f t="shared" si="148"/>
        <v>0</v>
      </c>
      <c r="AB274" s="17">
        <f t="shared" si="149"/>
        <v>0</v>
      </c>
      <c r="AC274" s="17">
        <f t="shared" si="150"/>
        <v>0</v>
      </c>
      <c r="AD274" s="21">
        <v>0</v>
      </c>
      <c r="AE274" s="17">
        <f t="shared" si="151"/>
        <v>0</v>
      </c>
      <c r="AF274" s="17">
        <f t="shared" si="152"/>
        <v>0</v>
      </c>
      <c r="AG274" s="17">
        <f t="shared" si="153"/>
        <v>0</v>
      </c>
      <c r="AH274" s="17">
        <f t="shared" si="154"/>
        <v>0</v>
      </c>
      <c r="AI274" s="17">
        <f t="shared" si="155"/>
        <v>0</v>
      </c>
      <c r="AJ274" s="17">
        <v>0</v>
      </c>
      <c r="AK274" s="21">
        <v>0</v>
      </c>
      <c r="AL274" s="21">
        <v>0</v>
      </c>
      <c r="AM274" s="21">
        <v>0</v>
      </c>
      <c r="AN274" s="21">
        <v>0</v>
      </c>
      <c r="AO274" s="17">
        <f t="shared" si="164"/>
        <v>0</v>
      </c>
      <c r="AP274" s="21">
        <v>0</v>
      </c>
      <c r="AQ274" s="21">
        <v>0</v>
      </c>
      <c r="AR274" s="21">
        <v>0</v>
      </c>
      <c r="AS274" s="21">
        <v>0</v>
      </c>
      <c r="AT274" s="21">
        <v>0</v>
      </c>
      <c r="AU274" s="21">
        <v>0</v>
      </c>
      <c r="AV274" s="21">
        <v>0</v>
      </c>
      <c r="AW274" s="21">
        <v>0</v>
      </c>
      <c r="AX274" s="21">
        <v>0</v>
      </c>
      <c r="AY274" s="17">
        <v>0</v>
      </c>
      <c r="AZ274" s="17">
        <v>0</v>
      </c>
      <c r="BA274" s="17">
        <v>0</v>
      </c>
      <c r="BB274" s="17">
        <v>0</v>
      </c>
      <c r="BC274" s="21">
        <v>0</v>
      </c>
      <c r="BD274" s="22"/>
      <c r="BE274" s="7"/>
      <c r="BF274" s="22"/>
      <c r="BG274" s="22"/>
    </row>
    <row r="275" spans="1:59" s="23" customFormat="1" ht="51">
      <c r="A275" s="28"/>
      <c r="B275" s="26" t="s">
        <v>385</v>
      </c>
      <c r="C275" s="28" t="s">
        <v>375</v>
      </c>
      <c r="D275" s="17">
        <f t="shared" si="156"/>
        <v>0.9938543999999999</v>
      </c>
      <c r="E275" s="17">
        <f t="shared" si="126"/>
        <v>0.912689028</v>
      </c>
      <c r="F275" s="17">
        <f t="shared" si="127"/>
        <v>0</v>
      </c>
      <c r="G275" s="17">
        <f t="shared" si="128"/>
        <v>0.108108756</v>
      </c>
      <c r="H275" s="17">
        <f t="shared" si="129"/>
        <v>0.8045802719999999</v>
      </c>
      <c r="I275" s="17">
        <f t="shared" si="130"/>
        <v>0</v>
      </c>
      <c r="J275" s="17">
        <f t="shared" si="131"/>
        <v>0</v>
      </c>
      <c r="K275" s="17">
        <f t="shared" si="132"/>
        <v>0</v>
      </c>
      <c r="L275" s="17">
        <f t="shared" si="133"/>
        <v>0</v>
      </c>
      <c r="M275" s="17">
        <f t="shared" si="134"/>
        <v>0</v>
      </c>
      <c r="N275" s="17">
        <f t="shared" si="135"/>
        <v>0</v>
      </c>
      <c r="O275" s="17">
        <f t="shared" si="136"/>
        <v>0</v>
      </c>
      <c r="P275" s="17">
        <f t="shared" si="137"/>
        <v>0</v>
      </c>
      <c r="Q275" s="17">
        <f t="shared" si="138"/>
        <v>0</v>
      </c>
      <c r="R275" s="17">
        <f t="shared" si="139"/>
        <v>0</v>
      </c>
      <c r="S275" s="17">
        <f t="shared" si="140"/>
        <v>0</v>
      </c>
      <c r="T275" s="17">
        <f t="shared" si="141"/>
        <v>0</v>
      </c>
      <c r="U275" s="17">
        <f t="shared" si="142"/>
        <v>0</v>
      </c>
      <c r="V275" s="17">
        <f t="shared" si="143"/>
        <v>0</v>
      </c>
      <c r="W275" s="17">
        <f t="shared" si="144"/>
        <v>0</v>
      </c>
      <c r="X275" s="17">
        <f t="shared" si="145"/>
        <v>0</v>
      </c>
      <c r="Y275" s="17">
        <f t="shared" si="146"/>
        <v>0.912689028</v>
      </c>
      <c r="Z275" s="17">
        <f t="shared" si="147"/>
        <v>0</v>
      </c>
      <c r="AA275" s="17">
        <f t="shared" si="148"/>
        <v>0.108108756</v>
      </c>
      <c r="AB275" s="17">
        <f t="shared" si="149"/>
        <v>0.8045802719999999</v>
      </c>
      <c r="AC275" s="17">
        <f t="shared" si="150"/>
        <v>0</v>
      </c>
      <c r="AD275" s="21">
        <v>0.828212</v>
      </c>
      <c r="AE275" s="17">
        <f t="shared" si="151"/>
        <v>0.76057419</v>
      </c>
      <c r="AF275" s="17">
        <f t="shared" si="152"/>
        <v>0</v>
      </c>
      <c r="AG275" s="17">
        <f t="shared" si="153"/>
        <v>0.09009063</v>
      </c>
      <c r="AH275" s="17">
        <f t="shared" si="154"/>
        <v>0.67048356</v>
      </c>
      <c r="AI275" s="17">
        <f t="shared" si="155"/>
        <v>0</v>
      </c>
      <c r="AJ275" s="17">
        <v>0</v>
      </c>
      <c r="AK275" s="21">
        <v>0</v>
      </c>
      <c r="AL275" s="21">
        <v>0</v>
      </c>
      <c r="AM275" s="21">
        <v>0</v>
      </c>
      <c r="AN275" s="21">
        <v>0</v>
      </c>
      <c r="AO275" s="17">
        <f t="shared" si="164"/>
        <v>0</v>
      </c>
      <c r="AP275" s="21">
        <v>0</v>
      </c>
      <c r="AQ275" s="21">
        <v>0</v>
      </c>
      <c r="AR275" s="21">
        <v>0</v>
      </c>
      <c r="AS275" s="21">
        <v>0</v>
      </c>
      <c r="AT275" s="21">
        <v>0</v>
      </c>
      <c r="AU275" s="21">
        <v>0</v>
      </c>
      <c r="AV275" s="21">
        <v>0</v>
      </c>
      <c r="AW275" s="21">
        <v>0</v>
      </c>
      <c r="AX275" s="21">
        <v>0</v>
      </c>
      <c r="AY275" s="17">
        <v>0.76057419</v>
      </c>
      <c r="AZ275" s="17">
        <v>0</v>
      </c>
      <c r="BA275" s="17">
        <v>0.09009063</v>
      </c>
      <c r="BB275" s="17">
        <v>0.67048356</v>
      </c>
      <c r="BC275" s="21">
        <v>0</v>
      </c>
      <c r="BD275" s="22"/>
      <c r="BE275" s="7"/>
      <c r="BF275" s="22"/>
      <c r="BG275" s="22"/>
    </row>
    <row r="276" spans="1:59" s="23" customFormat="1" ht="51">
      <c r="A276" s="28"/>
      <c r="B276" s="26" t="s">
        <v>386</v>
      </c>
      <c r="C276" s="28" t="s">
        <v>375</v>
      </c>
      <c r="D276" s="17">
        <f t="shared" si="156"/>
        <v>0.9938543999999999</v>
      </c>
      <c r="E276" s="17">
        <f aca="true" t="shared" si="165" ref="E276:E339">1.2*AE276</f>
        <v>0.902299368</v>
      </c>
      <c r="F276" s="17">
        <f aca="true" t="shared" si="166" ref="F276:F339">1.2*AF276</f>
        <v>0</v>
      </c>
      <c r="G276" s="17">
        <f aca="true" t="shared" si="167" ref="G276:G339">1.2*AG276</f>
        <v>0.108108756</v>
      </c>
      <c r="H276" s="17">
        <f aca="true" t="shared" si="168" ref="H276:H339">1.2*AH276</f>
        <v>0.794190612</v>
      </c>
      <c r="I276" s="17">
        <f aca="true" t="shared" si="169" ref="I276:I339">1.2*AI276</f>
        <v>0</v>
      </c>
      <c r="J276" s="17">
        <f aca="true" t="shared" si="170" ref="J276:J339">1.2*AJ276</f>
        <v>0</v>
      </c>
      <c r="K276" s="17">
        <f aca="true" t="shared" si="171" ref="K276:K339">1.2*AK276</f>
        <v>0</v>
      </c>
      <c r="L276" s="17">
        <f aca="true" t="shared" si="172" ref="L276:L339">1.2*AL276</f>
        <v>0</v>
      </c>
      <c r="M276" s="17">
        <f aca="true" t="shared" si="173" ref="M276:M339">1.2*AM276</f>
        <v>0</v>
      </c>
      <c r="N276" s="17">
        <f aca="true" t="shared" si="174" ref="N276:N339">1.2*AN276</f>
        <v>0</v>
      </c>
      <c r="O276" s="17">
        <f aca="true" t="shared" si="175" ref="O276:O339">1.2*AO276</f>
        <v>0</v>
      </c>
      <c r="P276" s="17">
        <f aca="true" t="shared" si="176" ref="P276:P339">1.2*AP276</f>
        <v>0</v>
      </c>
      <c r="Q276" s="17">
        <f aca="true" t="shared" si="177" ref="Q276:Q339">1.2*AQ276</f>
        <v>0</v>
      </c>
      <c r="R276" s="17">
        <f aca="true" t="shared" si="178" ref="R276:R339">1.2*AR276</f>
        <v>0</v>
      </c>
      <c r="S276" s="17">
        <f aca="true" t="shared" si="179" ref="S276:S339">1.2*AS276</f>
        <v>0</v>
      </c>
      <c r="T276" s="17">
        <f aca="true" t="shared" si="180" ref="T276:T339">1.2*AT276</f>
        <v>0</v>
      </c>
      <c r="U276" s="17">
        <f aca="true" t="shared" si="181" ref="U276:U339">1.2*AU276</f>
        <v>0</v>
      </c>
      <c r="V276" s="17">
        <f aca="true" t="shared" si="182" ref="V276:V339">1.2*AV276</f>
        <v>0</v>
      </c>
      <c r="W276" s="17">
        <f aca="true" t="shared" si="183" ref="W276:W339">1.2*AW276</f>
        <v>0</v>
      </c>
      <c r="X276" s="17">
        <f aca="true" t="shared" si="184" ref="X276:X339">1.2*AX276</f>
        <v>0</v>
      </c>
      <c r="Y276" s="17">
        <f aca="true" t="shared" si="185" ref="Y276:Y339">1.2*AY276</f>
        <v>0.902299368</v>
      </c>
      <c r="Z276" s="17">
        <f aca="true" t="shared" si="186" ref="Z276:Z339">1.2*AZ276</f>
        <v>0</v>
      </c>
      <c r="AA276" s="17">
        <f aca="true" t="shared" si="187" ref="AA276:AA339">1.2*BA276</f>
        <v>0.108108756</v>
      </c>
      <c r="AB276" s="17">
        <f aca="true" t="shared" si="188" ref="AB276:AB339">1.2*BB276</f>
        <v>0.794190612</v>
      </c>
      <c r="AC276" s="17">
        <f aca="true" t="shared" si="189" ref="AC276:AC339">1.2*BC276</f>
        <v>0</v>
      </c>
      <c r="AD276" s="21">
        <v>0.828212</v>
      </c>
      <c r="AE276" s="17">
        <f aca="true" t="shared" si="190" ref="AE276:AE339">AJ276+AO276+AT276+AY276</f>
        <v>0.7519161400000001</v>
      </c>
      <c r="AF276" s="17">
        <f aca="true" t="shared" si="191" ref="AF276:AF339">AK276+AP276+AU276+AZ276</f>
        <v>0</v>
      </c>
      <c r="AG276" s="17">
        <f aca="true" t="shared" si="192" ref="AG276:AG339">AL276+AQ276+AV276+BA276</f>
        <v>0.09009063</v>
      </c>
      <c r="AH276" s="17">
        <f aca="true" t="shared" si="193" ref="AH276:AH339">AM276+AR276+AW276+BB276</f>
        <v>0.66182551</v>
      </c>
      <c r="AI276" s="17">
        <f aca="true" t="shared" si="194" ref="AI276:AI339">AN276+AS276+AX276+BC276</f>
        <v>0</v>
      </c>
      <c r="AJ276" s="17">
        <v>0</v>
      </c>
      <c r="AK276" s="21">
        <v>0</v>
      </c>
      <c r="AL276" s="21">
        <v>0</v>
      </c>
      <c r="AM276" s="21">
        <v>0</v>
      </c>
      <c r="AN276" s="21">
        <v>0</v>
      </c>
      <c r="AO276" s="17">
        <f t="shared" si="164"/>
        <v>0</v>
      </c>
      <c r="AP276" s="21">
        <v>0</v>
      </c>
      <c r="AQ276" s="21">
        <v>0</v>
      </c>
      <c r="AR276" s="21">
        <v>0</v>
      </c>
      <c r="AS276" s="21">
        <v>0</v>
      </c>
      <c r="AT276" s="21">
        <v>0</v>
      </c>
      <c r="AU276" s="21">
        <v>0</v>
      </c>
      <c r="AV276" s="21">
        <v>0</v>
      </c>
      <c r="AW276" s="21">
        <v>0</v>
      </c>
      <c r="AX276" s="21">
        <v>0</v>
      </c>
      <c r="AY276" s="17">
        <v>0.7519161400000001</v>
      </c>
      <c r="AZ276" s="17">
        <v>0</v>
      </c>
      <c r="BA276" s="17">
        <v>0.09009063</v>
      </c>
      <c r="BB276" s="17">
        <v>0.66182551</v>
      </c>
      <c r="BC276" s="21">
        <v>0</v>
      </c>
      <c r="BD276" s="22"/>
      <c r="BE276" s="7"/>
      <c r="BF276" s="22"/>
      <c r="BG276" s="22"/>
    </row>
    <row r="277" spans="1:59" s="23" customFormat="1" ht="38.25">
      <c r="A277" s="28"/>
      <c r="B277" s="26" t="s">
        <v>387</v>
      </c>
      <c r="C277" s="28" t="s">
        <v>375</v>
      </c>
      <c r="D277" s="17">
        <f t="shared" si="156"/>
        <v>0.9938543999999999</v>
      </c>
      <c r="E277" s="17">
        <f t="shared" si="165"/>
        <v>0.895743024</v>
      </c>
      <c r="F277" s="17">
        <f t="shared" si="166"/>
        <v>0</v>
      </c>
      <c r="G277" s="17">
        <f t="shared" si="167"/>
        <v>0.100076712</v>
      </c>
      <c r="H277" s="17">
        <f t="shared" si="168"/>
        <v>0.795666312</v>
      </c>
      <c r="I277" s="17">
        <f t="shared" si="169"/>
        <v>0</v>
      </c>
      <c r="J277" s="17">
        <f t="shared" si="170"/>
        <v>0</v>
      </c>
      <c r="K277" s="17">
        <f t="shared" si="171"/>
        <v>0</v>
      </c>
      <c r="L277" s="17">
        <f t="shared" si="172"/>
        <v>0</v>
      </c>
      <c r="M277" s="17">
        <f t="shared" si="173"/>
        <v>0</v>
      </c>
      <c r="N277" s="17">
        <f t="shared" si="174"/>
        <v>0</v>
      </c>
      <c r="O277" s="17">
        <f t="shared" si="175"/>
        <v>0</v>
      </c>
      <c r="P277" s="17">
        <f t="shared" si="176"/>
        <v>0</v>
      </c>
      <c r="Q277" s="17">
        <f t="shared" si="177"/>
        <v>0</v>
      </c>
      <c r="R277" s="17">
        <f t="shared" si="178"/>
        <v>0</v>
      </c>
      <c r="S277" s="17">
        <f t="shared" si="179"/>
        <v>0</v>
      </c>
      <c r="T277" s="17">
        <f t="shared" si="180"/>
        <v>0</v>
      </c>
      <c r="U277" s="17">
        <f t="shared" si="181"/>
        <v>0</v>
      </c>
      <c r="V277" s="17">
        <f t="shared" si="182"/>
        <v>0</v>
      </c>
      <c r="W277" s="17">
        <f t="shared" si="183"/>
        <v>0</v>
      </c>
      <c r="X277" s="17">
        <f t="shared" si="184"/>
        <v>0</v>
      </c>
      <c r="Y277" s="17">
        <f t="shared" si="185"/>
        <v>0.895743024</v>
      </c>
      <c r="Z277" s="17">
        <f t="shared" si="186"/>
        <v>0</v>
      </c>
      <c r="AA277" s="17">
        <f t="shared" si="187"/>
        <v>0.100076712</v>
      </c>
      <c r="AB277" s="17">
        <f t="shared" si="188"/>
        <v>0.795666312</v>
      </c>
      <c r="AC277" s="17">
        <f t="shared" si="189"/>
        <v>0</v>
      </c>
      <c r="AD277" s="21">
        <v>0.828212</v>
      </c>
      <c r="AE277" s="17">
        <f t="shared" si="190"/>
        <v>0.7464525200000001</v>
      </c>
      <c r="AF277" s="17">
        <f t="shared" si="191"/>
        <v>0</v>
      </c>
      <c r="AG277" s="17">
        <f t="shared" si="192"/>
        <v>0.08339726</v>
      </c>
      <c r="AH277" s="17">
        <f t="shared" si="193"/>
        <v>0.66305526</v>
      </c>
      <c r="AI277" s="17">
        <f t="shared" si="194"/>
        <v>0</v>
      </c>
      <c r="AJ277" s="17">
        <v>0</v>
      </c>
      <c r="AK277" s="21">
        <v>0</v>
      </c>
      <c r="AL277" s="21">
        <v>0</v>
      </c>
      <c r="AM277" s="21">
        <v>0</v>
      </c>
      <c r="AN277" s="21">
        <v>0</v>
      </c>
      <c r="AO277" s="17">
        <f t="shared" si="164"/>
        <v>0</v>
      </c>
      <c r="AP277" s="21">
        <v>0</v>
      </c>
      <c r="AQ277" s="21">
        <v>0</v>
      </c>
      <c r="AR277" s="21">
        <v>0</v>
      </c>
      <c r="AS277" s="21">
        <v>0</v>
      </c>
      <c r="AT277" s="21">
        <v>0</v>
      </c>
      <c r="AU277" s="21">
        <v>0</v>
      </c>
      <c r="AV277" s="21">
        <v>0</v>
      </c>
      <c r="AW277" s="21">
        <v>0</v>
      </c>
      <c r="AX277" s="21">
        <v>0</v>
      </c>
      <c r="AY277" s="17">
        <v>0.7464525200000001</v>
      </c>
      <c r="AZ277" s="17">
        <v>0</v>
      </c>
      <c r="BA277" s="17">
        <v>0.08339726</v>
      </c>
      <c r="BB277" s="17">
        <v>0.66305526</v>
      </c>
      <c r="BC277" s="21">
        <v>0</v>
      </c>
      <c r="BD277" s="22"/>
      <c r="BE277" s="7"/>
      <c r="BF277" s="22"/>
      <c r="BG277" s="22"/>
    </row>
    <row r="278" spans="1:59" ht="13.5">
      <c r="A278" s="28"/>
      <c r="B278" s="25" t="s">
        <v>139</v>
      </c>
      <c r="C278" s="28"/>
      <c r="D278" s="17">
        <f t="shared" si="156"/>
        <v>0</v>
      </c>
      <c r="E278" s="17">
        <f t="shared" si="165"/>
        <v>0</v>
      </c>
      <c r="F278" s="17">
        <f t="shared" si="166"/>
        <v>0</v>
      </c>
      <c r="G278" s="17">
        <f t="shared" si="167"/>
        <v>0</v>
      </c>
      <c r="H278" s="17">
        <f t="shared" si="168"/>
        <v>0</v>
      </c>
      <c r="I278" s="17">
        <f t="shared" si="169"/>
        <v>0</v>
      </c>
      <c r="J278" s="17">
        <f t="shared" si="170"/>
        <v>0</v>
      </c>
      <c r="K278" s="17">
        <f t="shared" si="171"/>
        <v>0</v>
      </c>
      <c r="L278" s="17">
        <f t="shared" si="172"/>
        <v>0</v>
      </c>
      <c r="M278" s="17">
        <f t="shared" si="173"/>
        <v>0</v>
      </c>
      <c r="N278" s="17">
        <f t="shared" si="174"/>
        <v>0</v>
      </c>
      <c r="O278" s="17">
        <f t="shared" si="175"/>
        <v>0</v>
      </c>
      <c r="P278" s="17">
        <f t="shared" si="176"/>
        <v>0</v>
      </c>
      <c r="Q278" s="17">
        <f t="shared" si="177"/>
        <v>0</v>
      </c>
      <c r="R278" s="17">
        <f t="shared" si="178"/>
        <v>0</v>
      </c>
      <c r="S278" s="17">
        <f t="shared" si="179"/>
        <v>0</v>
      </c>
      <c r="T278" s="17">
        <f t="shared" si="180"/>
        <v>0</v>
      </c>
      <c r="U278" s="17">
        <f t="shared" si="181"/>
        <v>0</v>
      </c>
      <c r="V278" s="17">
        <f t="shared" si="182"/>
        <v>0</v>
      </c>
      <c r="W278" s="17">
        <f t="shared" si="183"/>
        <v>0</v>
      </c>
      <c r="X278" s="17">
        <f t="shared" si="184"/>
        <v>0</v>
      </c>
      <c r="Y278" s="17">
        <f t="shared" si="185"/>
        <v>0</v>
      </c>
      <c r="Z278" s="17">
        <f t="shared" si="186"/>
        <v>0</v>
      </c>
      <c r="AA278" s="17">
        <f t="shared" si="187"/>
        <v>0</v>
      </c>
      <c r="AB278" s="17">
        <f t="shared" si="188"/>
        <v>0</v>
      </c>
      <c r="AC278" s="17">
        <f t="shared" si="189"/>
        <v>0</v>
      </c>
      <c r="AD278" s="17">
        <v>0</v>
      </c>
      <c r="AE278" s="17">
        <f t="shared" si="190"/>
        <v>0</v>
      </c>
      <c r="AF278" s="17">
        <f t="shared" si="191"/>
        <v>0</v>
      </c>
      <c r="AG278" s="17">
        <f t="shared" si="192"/>
        <v>0</v>
      </c>
      <c r="AH278" s="17">
        <f t="shared" si="193"/>
        <v>0</v>
      </c>
      <c r="AI278" s="17">
        <f t="shared" si="194"/>
        <v>0</v>
      </c>
      <c r="AJ278" s="17">
        <v>0</v>
      </c>
      <c r="AK278" s="17">
        <v>0</v>
      </c>
      <c r="AL278" s="17">
        <v>0</v>
      </c>
      <c r="AM278" s="17">
        <v>0</v>
      </c>
      <c r="AN278" s="17">
        <v>0</v>
      </c>
      <c r="AO278" s="17">
        <f t="shared" si="164"/>
        <v>0</v>
      </c>
      <c r="AP278" s="17">
        <v>0</v>
      </c>
      <c r="AQ278" s="17">
        <v>0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8"/>
      <c r="BE278" s="7"/>
      <c r="BF278" s="8"/>
      <c r="BG278" s="8"/>
    </row>
    <row r="279" spans="1:59" ht="38.25">
      <c r="A279" s="28"/>
      <c r="B279" s="26" t="s">
        <v>388</v>
      </c>
      <c r="C279" s="28" t="s">
        <v>375</v>
      </c>
      <c r="D279" s="17">
        <f t="shared" si="156"/>
        <v>0.9938543999999999</v>
      </c>
      <c r="E279" s="17">
        <f t="shared" si="165"/>
        <v>1.028243988</v>
      </c>
      <c r="F279" s="17">
        <f t="shared" si="166"/>
        <v>0</v>
      </c>
      <c r="G279" s="17">
        <f t="shared" si="167"/>
        <v>0.287999004</v>
      </c>
      <c r="H279" s="17">
        <f t="shared" si="168"/>
        <v>0.740244984</v>
      </c>
      <c r="I279" s="17">
        <f t="shared" si="169"/>
        <v>0</v>
      </c>
      <c r="J279" s="17">
        <f t="shared" si="170"/>
        <v>0</v>
      </c>
      <c r="K279" s="17">
        <f t="shared" si="171"/>
        <v>0</v>
      </c>
      <c r="L279" s="17">
        <f t="shared" si="172"/>
        <v>0</v>
      </c>
      <c r="M279" s="17">
        <f t="shared" si="173"/>
        <v>0</v>
      </c>
      <c r="N279" s="17">
        <f t="shared" si="174"/>
        <v>0</v>
      </c>
      <c r="O279" s="17">
        <f t="shared" si="175"/>
        <v>0</v>
      </c>
      <c r="P279" s="17">
        <f t="shared" si="176"/>
        <v>0</v>
      </c>
      <c r="Q279" s="17">
        <f t="shared" si="177"/>
        <v>0</v>
      </c>
      <c r="R279" s="17">
        <f t="shared" si="178"/>
        <v>0</v>
      </c>
      <c r="S279" s="17">
        <f t="shared" si="179"/>
        <v>0</v>
      </c>
      <c r="T279" s="17">
        <f t="shared" si="180"/>
        <v>0</v>
      </c>
      <c r="U279" s="17">
        <f t="shared" si="181"/>
        <v>0</v>
      </c>
      <c r="V279" s="17">
        <f t="shared" si="182"/>
        <v>0</v>
      </c>
      <c r="W279" s="17">
        <f t="shared" si="183"/>
        <v>0</v>
      </c>
      <c r="X279" s="17">
        <f t="shared" si="184"/>
        <v>0</v>
      </c>
      <c r="Y279" s="17">
        <f t="shared" si="185"/>
        <v>1.028243988</v>
      </c>
      <c r="Z279" s="17">
        <f t="shared" si="186"/>
        <v>0</v>
      </c>
      <c r="AA279" s="17">
        <f t="shared" si="187"/>
        <v>0.287999004</v>
      </c>
      <c r="AB279" s="17">
        <f t="shared" si="188"/>
        <v>0.740244984</v>
      </c>
      <c r="AC279" s="17">
        <f t="shared" si="189"/>
        <v>0</v>
      </c>
      <c r="AD279" s="17">
        <v>0.828212</v>
      </c>
      <c r="AE279" s="17">
        <f t="shared" si="190"/>
        <v>0.8568699900000001</v>
      </c>
      <c r="AF279" s="17">
        <f t="shared" si="191"/>
        <v>0</v>
      </c>
      <c r="AG279" s="17">
        <f t="shared" si="192"/>
        <v>0.23999917</v>
      </c>
      <c r="AH279" s="17">
        <f t="shared" si="193"/>
        <v>0.61687082</v>
      </c>
      <c r="AI279" s="17">
        <f t="shared" si="194"/>
        <v>0</v>
      </c>
      <c r="AJ279" s="17">
        <v>0</v>
      </c>
      <c r="AK279" s="17">
        <v>0</v>
      </c>
      <c r="AL279" s="17">
        <v>0</v>
      </c>
      <c r="AM279" s="17">
        <v>0</v>
      </c>
      <c r="AN279" s="17">
        <v>0</v>
      </c>
      <c r="AO279" s="17">
        <f t="shared" si="164"/>
        <v>0</v>
      </c>
      <c r="AP279" s="17">
        <v>0</v>
      </c>
      <c r="AQ279" s="17">
        <v>0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0.8568699900000001</v>
      </c>
      <c r="AZ279" s="17">
        <v>0</v>
      </c>
      <c r="BA279" s="17">
        <v>0.23999917</v>
      </c>
      <c r="BB279" s="17">
        <v>0.61687082</v>
      </c>
      <c r="BC279" s="17">
        <v>0</v>
      </c>
      <c r="BD279" s="8"/>
      <c r="BE279" s="7"/>
      <c r="BF279" s="8"/>
      <c r="BG279" s="8"/>
    </row>
    <row r="280" spans="1:59" ht="38.25">
      <c r="A280" s="28"/>
      <c r="B280" s="26" t="s">
        <v>389</v>
      </c>
      <c r="C280" s="28" t="s">
        <v>375</v>
      </c>
      <c r="D280" s="17">
        <f t="shared" si="156"/>
        <v>0.9938543999999999</v>
      </c>
      <c r="E280" s="17">
        <f t="shared" si="165"/>
        <v>1.035285972</v>
      </c>
      <c r="F280" s="17">
        <f t="shared" si="166"/>
        <v>0</v>
      </c>
      <c r="G280" s="17">
        <f t="shared" si="167"/>
        <v>0.287585568</v>
      </c>
      <c r="H280" s="17">
        <f t="shared" si="168"/>
        <v>0.7477004039999999</v>
      </c>
      <c r="I280" s="17">
        <f t="shared" si="169"/>
        <v>0</v>
      </c>
      <c r="J280" s="17">
        <f t="shared" si="170"/>
        <v>0</v>
      </c>
      <c r="K280" s="17">
        <f t="shared" si="171"/>
        <v>0</v>
      </c>
      <c r="L280" s="17">
        <f t="shared" si="172"/>
        <v>0</v>
      </c>
      <c r="M280" s="17">
        <f t="shared" si="173"/>
        <v>0</v>
      </c>
      <c r="N280" s="17">
        <f t="shared" si="174"/>
        <v>0</v>
      </c>
      <c r="O280" s="17">
        <f t="shared" si="175"/>
        <v>0</v>
      </c>
      <c r="P280" s="17">
        <f t="shared" si="176"/>
        <v>0</v>
      </c>
      <c r="Q280" s="17">
        <f t="shared" si="177"/>
        <v>0</v>
      </c>
      <c r="R280" s="17">
        <f t="shared" si="178"/>
        <v>0</v>
      </c>
      <c r="S280" s="17">
        <f t="shared" si="179"/>
        <v>0</v>
      </c>
      <c r="T280" s="17">
        <f t="shared" si="180"/>
        <v>0</v>
      </c>
      <c r="U280" s="17">
        <f t="shared" si="181"/>
        <v>0</v>
      </c>
      <c r="V280" s="17">
        <f t="shared" si="182"/>
        <v>0</v>
      </c>
      <c r="W280" s="17">
        <f t="shared" si="183"/>
        <v>0</v>
      </c>
      <c r="X280" s="17">
        <f t="shared" si="184"/>
        <v>0</v>
      </c>
      <c r="Y280" s="17">
        <f t="shared" si="185"/>
        <v>1.035285972</v>
      </c>
      <c r="Z280" s="17">
        <f t="shared" si="186"/>
        <v>0</v>
      </c>
      <c r="AA280" s="17">
        <f t="shared" si="187"/>
        <v>0.287585568</v>
      </c>
      <c r="AB280" s="17">
        <f t="shared" si="188"/>
        <v>0.7477004039999999</v>
      </c>
      <c r="AC280" s="17">
        <f t="shared" si="189"/>
        <v>0</v>
      </c>
      <c r="AD280" s="17">
        <v>0.828212</v>
      </c>
      <c r="AE280" s="17">
        <f t="shared" si="190"/>
        <v>0.86273831</v>
      </c>
      <c r="AF280" s="17">
        <f t="shared" si="191"/>
        <v>0</v>
      </c>
      <c r="AG280" s="17">
        <f t="shared" si="192"/>
        <v>0.23965464</v>
      </c>
      <c r="AH280" s="17">
        <f t="shared" si="193"/>
        <v>0.62308367</v>
      </c>
      <c r="AI280" s="17">
        <f t="shared" si="194"/>
        <v>0</v>
      </c>
      <c r="AJ280" s="17">
        <v>0</v>
      </c>
      <c r="AK280" s="17">
        <v>0</v>
      </c>
      <c r="AL280" s="17">
        <v>0</v>
      </c>
      <c r="AM280" s="17">
        <v>0</v>
      </c>
      <c r="AN280" s="17">
        <v>0</v>
      </c>
      <c r="AO280" s="17">
        <f t="shared" si="164"/>
        <v>0</v>
      </c>
      <c r="AP280" s="17">
        <v>0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0</v>
      </c>
      <c r="AY280" s="17">
        <v>0.86273831</v>
      </c>
      <c r="AZ280" s="17">
        <v>0</v>
      </c>
      <c r="BA280" s="17">
        <v>0.23965464</v>
      </c>
      <c r="BB280" s="17">
        <v>0.62308367</v>
      </c>
      <c r="BC280" s="17">
        <v>0</v>
      </c>
      <c r="BD280" s="8"/>
      <c r="BE280" s="7"/>
      <c r="BF280" s="8"/>
      <c r="BG280" s="8"/>
    </row>
    <row r="281" spans="1:59" ht="13.5">
      <c r="A281" s="28"/>
      <c r="B281" s="25" t="s">
        <v>197</v>
      </c>
      <c r="C281" s="28"/>
      <c r="D281" s="17">
        <f t="shared" si="156"/>
        <v>0</v>
      </c>
      <c r="E281" s="17">
        <f t="shared" si="165"/>
        <v>0</v>
      </c>
      <c r="F281" s="17">
        <f t="shared" si="166"/>
        <v>0</v>
      </c>
      <c r="G281" s="17">
        <f t="shared" si="167"/>
        <v>0</v>
      </c>
      <c r="H281" s="17">
        <f t="shared" si="168"/>
        <v>0</v>
      </c>
      <c r="I281" s="17">
        <f t="shared" si="169"/>
        <v>0</v>
      </c>
      <c r="J281" s="17">
        <f t="shared" si="170"/>
        <v>0</v>
      </c>
      <c r="K281" s="17">
        <f t="shared" si="171"/>
        <v>0</v>
      </c>
      <c r="L281" s="17">
        <f t="shared" si="172"/>
        <v>0</v>
      </c>
      <c r="M281" s="17">
        <f t="shared" si="173"/>
        <v>0</v>
      </c>
      <c r="N281" s="17">
        <f t="shared" si="174"/>
        <v>0</v>
      </c>
      <c r="O281" s="17">
        <f t="shared" si="175"/>
        <v>0</v>
      </c>
      <c r="P281" s="17">
        <f t="shared" si="176"/>
        <v>0</v>
      </c>
      <c r="Q281" s="17">
        <f t="shared" si="177"/>
        <v>0</v>
      </c>
      <c r="R281" s="17">
        <f t="shared" si="178"/>
        <v>0</v>
      </c>
      <c r="S281" s="17">
        <f t="shared" si="179"/>
        <v>0</v>
      </c>
      <c r="T281" s="17">
        <f t="shared" si="180"/>
        <v>0</v>
      </c>
      <c r="U281" s="17">
        <f t="shared" si="181"/>
        <v>0</v>
      </c>
      <c r="V281" s="17">
        <f t="shared" si="182"/>
        <v>0</v>
      </c>
      <c r="W281" s="17">
        <f t="shared" si="183"/>
        <v>0</v>
      </c>
      <c r="X281" s="17">
        <f t="shared" si="184"/>
        <v>0</v>
      </c>
      <c r="Y281" s="17">
        <f t="shared" si="185"/>
        <v>0</v>
      </c>
      <c r="Z281" s="17">
        <f t="shared" si="186"/>
        <v>0</v>
      </c>
      <c r="AA281" s="17">
        <f t="shared" si="187"/>
        <v>0</v>
      </c>
      <c r="AB281" s="17">
        <f t="shared" si="188"/>
        <v>0</v>
      </c>
      <c r="AC281" s="17">
        <f t="shared" si="189"/>
        <v>0</v>
      </c>
      <c r="AD281" s="17">
        <v>0</v>
      </c>
      <c r="AE281" s="17">
        <f t="shared" si="190"/>
        <v>0</v>
      </c>
      <c r="AF281" s="17">
        <f t="shared" si="191"/>
        <v>0</v>
      </c>
      <c r="AG281" s="17">
        <f t="shared" si="192"/>
        <v>0</v>
      </c>
      <c r="AH281" s="17">
        <f t="shared" si="193"/>
        <v>0</v>
      </c>
      <c r="AI281" s="17">
        <f t="shared" si="194"/>
        <v>0</v>
      </c>
      <c r="AJ281" s="17">
        <v>0</v>
      </c>
      <c r="AK281" s="17">
        <v>0</v>
      </c>
      <c r="AL281" s="17">
        <v>0</v>
      </c>
      <c r="AM281" s="17">
        <v>0</v>
      </c>
      <c r="AN281" s="17">
        <v>0</v>
      </c>
      <c r="AO281" s="17">
        <f t="shared" si="164"/>
        <v>0</v>
      </c>
      <c r="AP281" s="17">
        <v>0</v>
      </c>
      <c r="AQ281" s="17">
        <v>0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7">
        <v>0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8"/>
      <c r="BE281" s="7"/>
      <c r="BF281" s="8"/>
      <c r="BG281" s="8"/>
    </row>
    <row r="282" spans="1:59" ht="51">
      <c r="A282" s="28"/>
      <c r="B282" s="31" t="s">
        <v>390</v>
      </c>
      <c r="C282" s="28" t="s">
        <v>375</v>
      </c>
      <c r="D282" s="17">
        <f t="shared" si="156"/>
        <v>0.9938543999999999</v>
      </c>
      <c r="E282" s="17">
        <f t="shared" si="165"/>
        <v>1.04558526</v>
      </c>
      <c r="F282" s="17">
        <f t="shared" si="166"/>
        <v>0</v>
      </c>
      <c r="G282" s="17">
        <f t="shared" si="167"/>
        <v>0.22254207599999998</v>
      </c>
      <c r="H282" s="17">
        <f t="shared" si="168"/>
        <v>0.8230431839999999</v>
      </c>
      <c r="I282" s="17">
        <f t="shared" si="169"/>
        <v>0</v>
      </c>
      <c r="J282" s="17">
        <f t="shared" si="170"/>
        <v>0</v>
      </c>
      <c r="K282" s="17">
        <f t="shared" si="171"/>
        <v>0</v>
      </c>
      <c r="L282" s="17">
        <f t="shared" si="172"/>
        <v>0</v>
      </c>
      <c r="M282" s="17">
        <f t="shared" si="173"/>
        <v>0</v>
      </c>
      <c r="N282" s="17">
        <f t="shared" si="174"/>
        <v>0</v>
      </c>
      <c r="O282" s="17">
        <f t="shared" si="175"/>
        <v>0</v>
      </c>
      <c r="P282" s="17">
        <f t="shared" si="176"/>
        <v>0</v>
      </c>
      <c r="Q282" s="17">
        <f t="shared" si="177"/>
        <v>0</v>
      </c>
      <c r="R282" s="17">
        <f t="shared" si="178"/>
        <v>0</v>
      </c>
      <c r="S282" s="17">
        <f t="shared" si="179"/>
        <v>0</v>
      </c>
      <c r="T282" s="17">
        <f t="shared" si="180"/>
        <v>0</v>
      </c>
      <c r="U282" s="17">
        <f t="shared" si="181"/>
        <v>0</v>
      </c>
      <c r="V282" s="17">
        <f t="shared" si="182"/>
        <v>0</v>
      </c>
      <c r="W282" s="17">
        <f t="shared" si="183"/>
        <v>0</v>
      </c>
      <c r="X282" s="17">
        <f t="shared" si="184"/>
        <v>0</v>
      </c>
      <c r="Y282" s="17">
        <f t="shared" si="185"/>
        <v>1.04558526</v>
      </c>
      <c r="Z282" s="17">
        <f t="shared" si="186"/>
        <v>0</v>
      </c>
      <c r="AA282" s="17">
        <f t="shared" si="187"/>
        <v>0.22254207599999998</v>
      </c>
      <c r="AB282" s="17">
        <f t="shared" si="188"/>
        <v>0.8230431839999999</v>
      </c>
      <c r="AC282" s="17">
        <f t="shared" si="189"/>
        <v>0</v>
      </c>
      <c r="AD282" s="17">
        <v>0.828212</v>
      </c>
      <c r="AE282" s="17">
        <f t="shared" si="190"/>
        <v>0.8713210499999999</v>
      </c>
      <c r="AF282" s="17">
        <f t="shared" si="191"/>
        <v>0</v>
      </c>
      <c r="AG282" s="17">
        <f t="shared" si="192"/>
        <v>0.18545172999999998</v>
      </c>
      <c r="AH282" s="17">
        <f t="shared" si="193"/>
        <v>0.6858693199999999</v>
      </c>
      <c r="AI282" s="17">
        <f t="shared" si="194"/>
        <v>0</v>
      </c>
      <c r="AJ282" s="17">
        <v>0</v>
      </c>
      <c r="AK282" s="17">
        <v>0</v>
      </c>
      <c r="AL282" s="17">
        <v>0</v>
      </c>
      <c r="AM282" s="17">
        <v>0</v>
      </c>
      <c r="AN282" s="17">
        <v>0</v>
      </c>
      <c r="AO282" s="17">
        <f t="shared" si="164"/>
        <v>0</v>
      </c>
      <c r="AP282" s="17">
        <v>0</v>
      </c>
      <c r="AQ282" s="17">
        <v>0</v>
      </c>
      <c r="AR282" s="17">
        <v>0</v>
      </c>
      <c r="AS282" s="17">
        <v>0</v>
      </c>
      <c r="AT282" s="17">
        <v>0</v>
      </c>
      <c r="AU282" s="17">
        <v>0</v>
      </c>
      <c r="AV282" s="17">
        <v>0</v>
      </c>
      <c r="AW282" s="17">
        <v>0</v>
      </c>
      <c r="AX282" s="17">
        <v>0</v>
      </c>
      <c r="AY282" s="17">
        <v>0.8713210499999999</v>
      </c>
      <c r="AZ282" s="17">
        <v>0</v>
      </c>
      <c r="BA282" s="17">
        <v>0.18545172999999998</v>
      </c>
      <c r="BB282" s="17">
        <v>0.6858693199999999</v>
      </c>
      <c r="BC282" s="17">
        <v>0</v>
      </c>
      <c r="BD282" s="8"/>
      <c r="BE282" s="7"/>
      <c r="BF282" s="8"/>
      <c r="BG282" s="8"/>
    </row>
    <row r="283" spans="1:59" ht="25.5">
      <c r="A283" s="14" t="s">
        <v>154</v>
      </c>
      <c r="B283" s="29" t="s">
        <v>155</v>
      </c>
      <c r="C283" s="28"/>
      <c r="D283" s="17">
        <f t="shared" si="156"/>
        <v>49.11118726795628</v>
      </c>
      <c r="E283" s="17">
        <f t="shared" si="165"/>
        <v>15.063608963999998</v>
      </c>
      <c r="F283" s="17">
        <f t="shared" si="166"/>
        <v>0</v>
      </c>
      <c r="G283" s="17">
        <f t="shared" si="167"/>
        <v>6.791074919999999</v>
      </c>
      <c r="H283" s="17">
        <f t="shared" si="168"/>
        <v>8.272534043999999</v>
      </c>
      <c r="I283" s="17">
        <f t="shared" si="169"/>
        <v>0</v>
      </c>
      <c r="J283" s="17">
        <f t="shared" si="170"/>
        <v>13.098608375999998</v>
      </c>
      <c r="K283" s="17">
        <f t="shared" si="171"/>
        <v>0</v>
      </c>
      <c r="L283" s="17">
        <f t="shared" si="172"/>
        <v>6.230701259999999</v>
      </c>
      <c r="M283" s="17">
        <f t="shared" si="173"/>
        <v>6.867907116</v>
      </c>
      <c r="N283" s="17">
        <f t="shared" si="174"/>
        <v>0</v>
      </c>
      <c r="O283" s="17">
        <f t="shared" si="175"/>
        <v>0.7529933520000001</v>
      </c>
      <c r="P283" s="17">
        <f t="shared" si="176"/>
        <v>0</v>
      </c>
      <c r="Q283" s="17">
        <f t="shared" si="177"/>
        <v>0.075398856</v>
      </c>
      <c r="R283" s="17">
        <f t="shared" si="178"/>
        <v>0.6775944959999999</v>
      </c>
      <c r="S283" s="17">
        <f t="shared" si="179"/>
        <v>0</v>
      </c>
      <c r="T283" s="17">
        <f t="shared" si="180"/>
        <v>0.8917655039999999</v>
      </c>
      <c r="U283" s="17">
        <f t="shared" si="181"/>
        <v>0</v>
      </c>
      <c r="V283" s="17">
        <f t="shared" si="182"/>
        <v>0.35593842</v>
      </c>
      <c r="W283" s="17">
        <f t="shared" si="183"/>
        <v>0.535827084</v>
      </c>
      <c r="X283" s="17">
        <f t="shared" si="184"/>
        <v>0</v>
      </c>
      <c r="Y283" s="17">
        <f t="shared" si="185"/>
        <v>0.320241732</v>
      </c>
      <c r="Z283" s="17">
        <f t="shared" si="186"/>
        <v>0</v>
      </c>
      <c r="AA283" s="17">
        <f t="shared" si="187"/>
        <v>0.129036384</v>
      </c>
      <c r="AB283" s="17">
        <f t="shared" si="188"/>
        <v>0.191205348</v>
      </c>
      <c r="AC283" s="17">
        <f t="shared" si="189"/>
        <v>0</v>
      </c>
      <c r="AD283" s="17">
        <v>40.92598938996357</v>
      </c>
      <c r="AE283" s="17">
        <f t="shared" si="190"/>
        <v>12.553007469999999</v>
      </c>
      <c r="AF283" s="17">
        <f t="shared" si="191"/>
        <v>0</v>
      </c>
      <c r="AG283" s="17">
        <f t="shared" si="192"/>
        <v>5.659229099999999</v>
      </c>
      <c r="AH283" s="17">
        <f t="shared" si="193"/>
        <v>6.89377837</v>
      </c>
      <c r="AI283" s="17">
        <f t="shared" si="194"/>
        <v>0</v>
      </c>
      <c r="AJ283" s="17">
        <f aca="true" t="shared" si="195" ref="AJ283:AO283">AJ284+AJ285+AJ286+AJ287+AJ288+AJ354+AJ368+AJ369</f>
        <v>10.915506979999998</v>
      </c>
      <c r="AK283" s="17">
        <f t="shared" si="195"/>
        <v>0</v>
      </c>
      <c r="AL283" s="17">
        <f t="shared" si="195"/>
        <v>5.192251049999999</v>
      </c>
      <c r="AM283" s="17">
        <f t="shared" si="195"/>
        <v>5.72325593</v>
      </c>
      <c r="AN283" s="17">
        <f t="shared" si="195"/>
        <v>0</v>
      </c>
      <c r="AO283" s="17">
        <f t="shared" si="195"/>
        <v>0.6274944600000001</v>
      </c>
      <c r="AP283" s="17">
        <f aca="true" t="shared" si="196" ref="AP283:BC283">AP284+AP285+AP286+AP287+AP288+AP354+AP368+AP369</f>
        <v>0</v>
      </c>
      <c r="AQ283" s="17">
        <f t="shared" si="196"/>
        <v>0.06283238000000001</v>
      </c>
      <c r="AR283" s="17">
        <f t="shared" si="196"/>
        <v>0.56466208</v>
      </c>
      <c r="AS283" s="17">
        <f t="shared" si="196"/>
        <v>0</v>
      </c>
      <c r="AT283" s="17">
        <f t="shared" si="196"/>
        <v>0.7431379199999999</v>
      </c>
      <c r="AU283" s="17">
        <f t="shared" si="196"/>
        <v>0</v>
      </c>
      <c r="AV283" s="17">
        <f t="shared" si="196"/>
        <v>0.29661535</v>
      </c>
      <c r="AW283" s="17">
        <f t="shared" si="196"/>
        <v>0.44652257</v>
      </c>
      <c r="AX283" s="17">
        <f t="shared" si="196"/>
        <v>0</v>
      </c>
      <c r="AY283" s="17">
        <f t="shared" si="196"/>
        <v>0.26686811</v>
      </c>
      <c r="AZ283" s="17">
        <f t="shared" si="196"/>
        <v>0</v>
      </c>
      <c r="BA283" s="17">
        <f t="shared" si="196"/>
        <v>0.10753032</v>
      </c>
      <c r="BB283" s="17">
        <f t="shared" si="196"/>
        <v>0.15933779</v>
      </c>
      <c r="BC283" s="17">
        <f t="shared" si="196"/>
        <v>0</v>
      </c>
      <c r="BD283" s="8"/>
      <c r="BE283" s="7"/>
      <c r="BF283" s="8"/>
      <c r="BG283" s="8"/>
    </row>
    <row r="284" spans="1:59" ht="25.5">
      <c r="A284" s="18" t="s">
        <v>156</v>
      </c>
      <c r="B284" s="29" t="s">
        <v>157</v>
      </c>
      <c r="C284" s="28"/>
      <c r="D284" s="17">
        <f t="shared" si="156"/>
        <v>0</v>
      </c>
      <c r="E284" s="17">
        <f t="shared" si="165"/>
        <v>0</v>
      </c>
      <c r="F284" s="17">
        <f t="shared" si="166"/>
        <v>0</v>
      </c>
      <c r="G284" s="17">
        <f t="shared" si="167"/>
        <v>0</v>
      </c>
      <c r="H284" s="17">
        <f t="shared" si="168"/>
        <v>0</v>
      </c>
      <c r="I284" s="17">
        <f t="shared" si="169"/>
        <v>0</v>
      </c>
      <c r="J284" s="17">
        <f t="shared" si="170"/>
        <v>0</v>
      </c>
      <c r="K284" s="17">
        <f t="shared" si="171"/>
        <v>0</v>
      </c>
      <c r="L284" s="17">
        <f t="shared" si="172"/>
        <v>0</v>
      </c>
      <c r="M284" s="17">
        <f t="shared" si="173"/>
        <v>0</v>
      </c>
      <c r="N284" s="17">
        <f t="shared" si="174"/>
        <v>0</v>
      </c>
      <c r="O284" s="17">
        <f t="shared" si="175"/>
        <v>0</v>
      </c>
      <c r="P284" s="17">
        <f t="shared" si="176"/>
        <v>0</v>
      </c>
      <c r="Q284" s="17">
        <f t="shared" si="177"/>
        <v>0</v>
      </c>
      <c r="R284" s="17">
        <f t="shared" si="178"/>
        <v>0</v>
      </c>
      <c r="S284" s="17">
        <f t="shared" si="179"/>
        <v>0</v>
      </c>
      <c r="T284" s="17">
        <f t="shared" si="180"/>
        <v>0</v>
      </c>
      <c r="U284" s="17">
        <f t="shared" si="181"/>
        <v>0</v>
      </c>
      <c r="V284" s="17">
        <f t="shared" si="182"/>
        <v>0</v>
      </c>
      <c r="W284" s="17">
        <f t="shared" si="183"/>
        <v>0</v>
      </c>
      <c r="X284" s="17">
        <f t="shared" si="184"/>
        <v>0</v>
      </c>
      <c r="Y284" s="17">
        <f t="shared" si="185"/>
        <v>0</v>
      </c>
      <c r="Z284" s="17">
        <f t="shared" si="186"/>
        <v>0</v>
      </c>
      <c r="AA284" s="17">
        <f t="shared" si="187"/>
        <v>0</v>
      </c>
      <c r="AB284" s="17">
        <f t="shared" si="188"/>
        <v>0</v>
      </c>
      <c r="AC284" s="17">
        <f t="shared" si="189"/>
        <v>0</v>
      </c>
      <c r="AD284" s="17">
        <v>0</v>
      </c>
      <c r="AE284" s="17">
        <f t="shared" si="190"/>
        <v>0</v>
      </c>
      <c r="AF284" s="17">
        <f t="shared" si="191"/>
        <v>0</v>
      </c>
      <c r="AG284" s="17">
        <f t="shared" si="192"/>
        <v>0</v>
      </c>
      <c r="AH284" s="17">
        <f t="shared" si="193"/>
        <v>0</v>
      </c>
      <c r="AI284" s="17">
        <f t="shared" si="194"/>
        <v>0</v>
      </c>
      <c r="AJ284" s="17">
        <v>0</v>
      </c>
      <c r="AK284" s="17">
        <v>0</v>
      </c>
      <c r="AL284" s="17">
        <v>0</v>
      </c>
      <c r="AM284" s="17">
        <v>0</v>
      </c>
      <c r="AN284" s="17">
        <v>0</v>
      </c>
      <c r="AO284" s="17">
        <v>0</v>
      </c>
      <c r="AP284" s="17">
        <v>0</v>
      </c>
      <c r="AQ284" s="17">
        <v>0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0</v>
      </c>
      <c r="AY284" s="17">
        <v>0</v>
      </c>
      <c r="AZ284" s="17">
        <v>0</v>
      </c>
      <c r="BA284" s="17">
        <v>0</v>
      </c>
      <c r="BB284" s="17">
        <v>0</v>
      </c>
      <c r="BC284" s="17">
        <v>0</v>
      </c>
      <c r="BD284" s="8"/>
      <c r="BE284" s="7"/>
      <c r="BF284" s="8"/>
      <c r="BG284" s="8"/>
    </row>
    <row r="285" spans="1:59" ht="25.5">
      <c r="A285" s="18" t="s">
        <v>158</v>
      </c>
      <c r="B285" s="29" t="s">
        <v>159</v>
      </c>
      <c r="C285" s="28"/>
      <c r="D285" s="17">
        <f t="shared" si="156"/>
        <v>0</v>
      </c>
      <c r="E285" s="17">
        <f t="shared" si="165"/>
        <v>0</v>
      </c>
      <c r="F285" s="17">
        <f t="shared" si="166"/>
        <v>0</v>
      </c>
      <c r="G285" s="17">
        <f t="shared" si="167"/>
        <v>0</v>
      </c>
      <c r="H285" s="17">
        <f t="shared" si="168"/>
        <v>0</v>
      </c>
      <c r="I285" s="17">
        <f t="shared" si="169"/>
        <v>0</v>
      </c>
      <c r="J285" s="17">
        <f t="shared" si="170"/>
        <v>0</v>
      </c>
      <c r="K285" s="17">
        <f t="shared" si="171"/>
        <v>0</v>
      </c>
      <c r="L285" s="17">
        <f t="shared" si="172"/>
        <v>0</v>
      </c>
      <c r="M285" s="17">
        <f t="shared" si="173"/>
        <v>0</v>
      </c>
      <c r="N285" s="17">
        <f t="shared" si="174"/>
        <v>0</v>
      </c>
      <c r="O285" s="17">
        <f t="shared" si="175"/>
        <v>0</v>
      </c>
      <c r="P285" s="17">
        <f t="shared" si="176"/>
        <v>0</v>
      </c>
      <c r="Q285" s="17">
        <f t="shared" si="177"/>
        <v>0</v>
      </c>
      <c r="R285" s="17">
        <f t="shared" si="178"/>
        <v>0</v>
      </c>
      <c r="S285" s="17">
        <f t="shared" si="179"/>
        <v>0</v>
      </c>
      <c r="T285" s="17">
        <f t="shared" si="180"/>
        <v>0</v>
      </c>
      <c r="U285" s="17">
        <f t="shared" si="181"/>
        <v>0</v>
      </c>
      <c r="V285" s="17">
        <f t="shared" si="182"/>
        <v>0</v>
      </c>
      <c r="W285" s="17">
        <f t="shared" si="183"/>
        <v>0</v>
      </c>
      <c r="X285" s="17">
        <f t="shared" si="184"/>
        <v>0</v>
      </c>
      <c r="Y285" s="17">
        <f t="shared" si="185"/>
        <v>0</v>
      </c>
      <c r="Z285" s="17">
        <f t="shared" si="186"/>
        <v>0</v>
      </c>
      <c r="AA285" s="17">
        <f t="shared" si="187"/>
        <v>0</v>
      </c>
      <c r="AB285" s="17">
        <f t="shared" si="188"/>
        <v>0</v>
      </c>
      <c r="AC285" s="17">
        <f t="shared" si="189"/>
        <v>0</v>
      </c>
      <c r="AD285" s="17">
        <v>0</v>
      </c>
      <c r="AE285" s="17">
        <f t="shared" si="190"/>
        <v>0</v>
      </c>
      <c r="AF285" s="17">
        <f t="shared" si="191"/>
        <v>0</v>
      </c>
      <c r="AG285" s="17">
        <f t="shared" si="192"/>
        <v>0</v>
      </c>
      <c r="AH285" s="17">
        <f t="shared" si="193"/>
        <v>0</v>
      </c>
      <c r="AI285" s="17">
        <f t="shared" si="194"/>
        <v>0</v>
      </c>
      <c r="AJ285" s="17">
        <v>0</v>
      </c>
      <c r="AK285" s="17">
        <v>0</v>
      </c>
      <c r="AL285" s="17">
        <v>0</v>
      </c>
      <c r="AM285" s="17">
        <v>0</v>
      </c>
      <c r="AN285" s="17">
        <v>0</v>
      </c>
      <c r="AO285" s="17">
        <v>0</v>
      </c>
      <c r="AP285" s="17">
        <v>0</v>
      </c>
      <c r="AQ285" s="17">
        <v>0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7">
        <v>0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8"/>
      <c r="BE285" s="7"/>
      <c r="BF285" s="8"/>
      <c r="BG285" s="8"/>
    </row>
    <row r="286" spans="1:59" ht="25.5">
      <c r="A286" s="18" t="s">
        <v>160</v>
      </c>
      <c r="B286" s="29" t="s">
        <v>161</v>
      </c>
      <c r="C286" s="28"/>
      <c r="D286" s="17">
        <f t="shared" si="156"/>
        <v>0</v>
      </c>
      <c r="E286" s="17">
        <f t="shared" si="165"/>
        <v>0</v>
      </c>
      <c r="F286" s="17">
        <f t="shared" si="166"/>
        <v>0</v>
      </c>
      <c r="G286" s="17">
        <f t="shared" si="167"/>
        <v>0</v>
      </c>
      <c r="H286" s="17">
        <f t="shared" si="168"/>
        <v>0</v>
      </c>
      <c r="I286" s="17">
        <f t="shared" si="169"/>
        <v>0</v>
      </c>
      <c r="J286" s="17">
        <f t="shared" si="170"/>
        <v>0</v>
      </c>
      <c r="K286" s="17">
        <f t="shared" si="171"/>
        <v>0</v>
      </c>
      <c r="L286" s="17">
        <f t="shared" si="172"/>
        <v>0</v>
      </c>
      <c r="M286" s="17">
        <f t="shared" si="173"/>
        <v>0</v>
      </c>
      <c r="N286" s="17">
        <f t="shared" si="174"/>
        <v>0</v>
      </c>
      <c r="O286" s="17">
        <f t="shared" si="175"/>
        <v>0</v>
      </c>
      <c r="P286" s="17">
        <f t="shared" si="176"/>
        <v>0</v>
      </c>
      <c r="Q286" s="17">
        <f t="shared" si="177"/>
        <v>0</v>
      </c>
      <c r="R286" s="17">
        <f t="shared" si="178"/>
        <v>0</v>
      </c>
      <c r="S286" s="17">
        <f t="shared" si="179"/>
        <v>0</v>
      </c>
      <c r="T286" s="17">
        <f t="shared" si="180"/>
        <v>0</v>
      </c>
      <c r="U286" s="17">
        <f t="shared" si="181"/>
        <v>0</v>
      </c>
      <c r="V286" s="17">
        <f t="shared" si="182"/>
        <v>0</v>
      </c>
      <c r="W286" s="17">
        <f t="shared" si="183"/>
        <v>0</v>
      </c>
      <c r="X286" s="17">
        <f t="shared" si="184"/>
        <v>0</v>
      </c>
      <c r="Y286" s="17">
        <f t="shared" si="185"/>
        <v>0</v>
      </c>
      <c r="Z286" s="17">
        <f t="shared" si="186"/>
        <v>0</v>
      </c>
      <c r="AA286" s="17">
        <f t="shared" si="187"/>
        <v>0</v>
      </c>
      <c r="AB286" s="17">
        <f t="shared" si="188"/>
        <v>0</v>
      </c>
      <c r="AC286" s="17">
        <f t="shared" si="189"/>
        <v>0</v>
      </c>
      <c r="AD286" s="17">
        <v>0</v>
      </c>
      <c r="AE286" s="17">
        <f t="shared" si="190"/>
        <v>0</v>
      </c>
      <c r="AF286" s="17">
        <f t="shared" si="191"/>
        <v>0</v>
      </c>
      <c r="AG286" s="17">
        <f t="shared" si="192"/>
        <v>0</v>
      </c>
      <c r="AH286" s="17">
        <f t="shared" si="193"/>
        <v>0</v>
      </c>
      <c r="AI286" s="17">
        <f t="shared" si="194"/>
        <v>0</v>
      </c>
      <c r="AJ286" s="17">
        <v>0</v>
      </c>
      <c r="AK286" s="17">
        <v>0</v>
      </c>
      <c r="AL286" s="17">
        <v>0</v>
      </c>
      <c r="AM286" s="17">
        <v>0</v>
      </c>
      <c r="AN286" s="17">
        <v>0</v>
      </c>
      <c r="AO286" s="17">
        <v>0</v>
      </c>
      <c r="AP286" s="17">
        <v>0</v>
      </c>
      <c r="AQ286" s="17">
        <v>0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7">
        <v>0</v>
      </c>
      <c r="AX286" s="17">
        <v>0</v>
      </c>
      <c r="AY286" s="17">
        <v>0</v>
      </c>
      <c r="AZ286" s="17">
        <v>0</v>
      </c>
      <c r="BA286" s="17">
        <v>0</v>
      </c>
      <c r="BB286" s="17">
        <v>0</v>
      </c>
      <c r="BC286" s="17">
        <v>0</v>
      </c>
      <c r="BD286" s="8"/>
      <c r="BE286" s="7"/>
      <c r="BF286" s="8"/>
      <c r="BG286" s="8"/>
    </row>
    <row r="287" spans="1:59" ht="25.5">
      <c r="A287" s="18" t="s">
        <v>162</v>
      </c>
      <c r="B287" s="29" t="s">
        <v>163</v>
      </c>
      <c r="C287" s="28"/>
      <c r="D287" s="17">
        <f t="shared" si="156"/>
        <v>0</v>
      </c>
      <c r="E287" s="17">
        <f t="shared" si="165"/>
        <v>0</v>
      </c>
      <c r="F287" s="17">
        <f t="shared" si="166"/>
        <v>0</v>
      </c>
      <c r="G287" s="17">
        <f t="shared" si="167"/>
        <v>0</v>
      </c>
      <c r="H287" s="17">
        <f t="shared" si="168"/>
        <v>0</v>
      </c>
      <c r="I287" s="17">
        <f t="shared" si="169"/>
        <v>0</v>
      </c>
      <c r="J287" s="17">
        <f t="shared" si="170"/>
        <v>0</v>
      </c>
      <c r="K287" s="17">
        <f t="shared" si="171"/>
        <v>0</v>
      </c>
      <c r="L287" s="17">
        <f t="shared" si="172"/>
        <v>0</v>
      </c>
      <c r="M287" s="17">
        <f t="shared" si="173"/>
        <v>0</v>
      </c>
      <c r="N287" s="17">
        <f t="shared" si="174"/>
        <v>0</v>
      </c>
      <c r="O287" s="17">
        <f t="shared" si="175"/>
        <v>0</v>
      </c>
      <c r="P287" s="17">
        <f t="shared" si="176"/>
        <v>0</v>
      </c>
      <c r="Q287" s="17">
        <f t="shared" si="177"/>
        <v>0</v>
      </c>
      <c r="R287" s="17">
        <f t="shared" si="178"/>
        <v>0</v>
      </c>
      <c r="S287" s="17">
        <f t="shared" si="179"/>
        <v>0</v>
      </c>
      <c r="T287" s="17">
        <f t="shared" si="180"/>
        <v>0</v>
      </c>
      <c r="U287" s="17">
        <f t="shared" si="181"/>
        <v>0</v>
      </c>
      <c r="V287" s="17">
        <f t="shared" si="182"/>
        <v>0</v>
      </c>
      <c r="W287" s="17">
        <f t="shared" si="183"/>
        <v>0</v>
      </c>
      <c r="X287" s="17">
        <f t="shared" si="184"/>
        <v>0</v>
      </c>
      <c r="Y287" s="17">
        <f t="shared" si="185"/>
        <v>0</v>
      </c>
      <c r="Z287" s="17">
        <f t="shared" si="186"/>
        <v>0</v>
      </c>
      <c r="AA287" s="17">
        <f t="shared" si="187"/>
        <v>0</v>
      </c>
      <c r="AB287" s="17">
        <f t="shared" si="188"/>
        <v>0</v>
      </c>
      <c r="AC287" s="17">
        <f t="shared" si="189"/>
        <v>0</v>
      </c>
      <c r="AD287" s="17">
        <v>0</v>
      </c>
      <c r="AE287" s="17">
        <f t="shared" si="190"/>
        <v>0</v>
      </c>
      <c r="AF287" s="17">
        <f t="shared" si="191"/>
        <v>0</v>
      </c>
      <c r="AG287" s="17">
        <f t="shared" si="192"/>
        <v>0</v>
      </c>
      <c r="AH287" s="17">
        <f t="shared" si="193"/>
        <v>0</v>
      </c>
      <c r="AI287" s="17">
        <f t="shared" si="194"/>
        <v>0</v>
      </c>
      <c r="AJ287" s="17">
        <v>0</v>
      </c>
      <c r="AK287" s="17">
        <v>0</v>
      </c>
      <c r="AL287" s="17">
        <v>0</v>
      </c>
      <c r="AM287" s="17">
        <v>0</v>
      </c>
      <c r="AN287" s="17">
        <v>0</v>
      </c>
      <c r="AO287" s="17">
        <v>0</v>
      </c>
      <c r="AP287" s="17">
        <v>0</v>
      </c>
      <c r="AQ287" s="17">
        <v>0</v>
      </c>
      <c r="AR287" s="1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0</v>
      </c>
      <c r="AX287" s="17">
        <v>0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8"/>
      <c r="BE287" s="7"/>
      <c r="BF287" s="8"/>
      <c r="BG287" s="8"/>
    </row>
    <row r="288" spans="1:59" s="23" customFormat="1" ht="38.25">
      <c r="A288" s="14" t="s">
        <v>164</v>
      </c>
      <c r="B288" s="29" t="s">
        <v>165</v>
      </c>
      <c r="C288" s="28" t="s">
        <v>79</v>
      </c>
      <c r="D288" s="17">
        <f t="shared" si="156"/>
        <v>46.32624166795628</v>
      </c>
      <c r="E288" s="17">
        <f t="shared" si="165"/>
        <v>13.008088763999998</v>
      </c>
      <c r="F288" s="17">
        <f t="shared" si="166"/>
        <v>0</v>
      </c>
      <c r="G288" s="17">
        <f t="shared" si="167"/>
        <v>6.1752221039999995</v>
      </c>
      <c r="H288" s="17">
        <f t="shared" si="168"/>
        <v>6.83286666</v>
      </c>
      <c r="I288" s="17">
        <f t="shared" si="169"/>
        <v>0</v>
      </c>
      <c r="J288" s="17">
        <f t="shared" si="170"/>
        <v>13.008088763999998</v>
      </c>
      <c r="K288" s="17">
        <f t="shared" si="171"/>
        <v>0</v>
      </c>
      <c r="L288" s="17">
        <f t="shared" si="172"/>
        <v>6.1752221039999995</v>
      </c>
      <c r="M288" s="17">
        <f t="shared" si="173"/>
        <v>6.83286666</v>
      </c>
      <c r="N288" s="17">
        <f t="shared" si="174"/>
        <v>0</v>
      </c>
      <c r="O288" s="17">
        <f t="shared" si="175"/>
        <v>0</v>
      </c>
      <c r="P288" s="17">
        <f t="shared" si="176"/>
        <v>0</v>
      </c>
      <c r="Q288" s="17">
        <f t="shared" si="177"/>
        <v>0</v>
      </c>
      <c r="R288" s="17">
        <f t="shared" si="178"/>
        <v>0</v>
      </c>
      <c r="S288" s="17">
        <f t="shared" si="179"/>
        <v>0</v>
      </c>
      <c r="T288" s="17">
        <f t="shared" si="180"/>
        <v>0</v>
      </c>
      <c r="U288" s="17">
        <f t="shared" si="181"/>
        <v>0</v>
      </c>
      <c r="V288" s="17">
        <f t="shared" si="182"/>
        <v>0</v>
      </c>
      <c r="W288" s="17">
        <f t="shared" si="183"/>
        <v>0</v>
      </c>
      <c r="X288" s="17">
        <f t="shared" si="184"/>
        <v>0</v>
      </c>
      <c r="Y288" s="17">
        <f t="shared" si="185"/>
        <v>0</v>
      </c>
      <c r="Z288" s="17">
        <f t="shared" si="186"/>
        <v>0</v>
      </c>
      <c r="AA288" s="17">
        <f t="shared" si="187"/>
        <v>0</v>
      </c>
      <c r="AB288" s="17">
        <f t="shared" si="188"/>
        <v>0</v>
      </c>
      <c r="AC288" s="17">
        <f t="shared" si="189"/>
        <v>0</v>
      </c>
      <c r="AD288" s="21">
        <v>38.60520138996357</v>
      </c>
      <c r="AE288" s="17">
        <f t="shared" si="190"/>
        <v>10.840073969999999</v>
      </c>
      <c r="AF288" s="17">
        <f t="shared" si="191"/>
        <v>0</v>
      </c>
      <c r="AG288" s="17">
        <f t="shared" si="192"/>
        <v>5.14601842</v>
      </c>
      <c r="AH288" s="17">
        <f t="shared" si="193"/>
        <v>5.69405555</v>
      </c>
      <c r="AI288" s="17">
        <f t="shared" si="194"/>
        <v>0</v>
      </c>
      <c r="AJ288" s="17">
        <f aca="true" t="shared" si="197" ref="AJ288:AO288">AJ289</f>
        <v>10.840073969999999</v>
      </c>
      <c r="AK288" s="21">
        <f t="shared" si="197"/>
        <v>0</v>
      </c>
      <c r="AL288" s="21">
        <f t="shared" si="197"/>
        <v>5.14601842</v>
      </c>
      <c r="AM288" s="21">
        <f t="shared" si="197"/>
        <v>5.69405555</v>
      </c>
      <c r="AN288" s="21">
        <f t="shared" si="197"/>
        <v>0</v>
      </c>
      <c r="AO288" s="17">
        <f t="shared" si="197"/>
        <v>0</v>
      </c>
      <c r="AP288" s="21">
        <f aca="true" t="shared" si="198" ref="AP288:BC288">AP289</f>
        <v>0</v>
      </c>
      <c r="AQ288" s="21">
        <f t="shared" si="198"/>
        <v>0</v>
      </c>
      <c r="AR288" s="21">
        <f t="shared" si="198"/>
        <v>0</v>
      </c>
      <c r="AS288" s="21">
        <f t="shared" si="198"/>
        <v>0</v>
      </c>
      <c r="AT288" s="21">
        <f t="shared" si="198"/>
        <v>0</v>
      </c>
      <c r="AU288" s="21">
        <f t="shared" si="198"/>
        <v>0</v>
      </c>
      <c r="AV288" s="21">
        <f t="shared" si="198"/>
        <v>0</v>
      </c>
      <c r="AW288" s="21">
        <f t="shared" si="198"/>
        <v>0</v>
      </c>
      <c r="AX288" s="21">
        <f t="shared" si="198"/>
        <v>0</v>
      </c>
      <c r="AY288" s="21">
        <f t="shared" si="198"/>
        <v>0</v>
      </c>
      <c r="AZ288" s="21">
        <f t="shared" si="198"/>
        <v>0</v>
      </c>
      <c r="BA288" s="21">
        <f t="shared" si="198"/>
        <v>0</v>
      </c>
      <c r="BB288" s="21">
        <f t="shared" si="198"/>
        <v>0</v>
      </c>
      <c r="BC288" s="21">
        <f t="shared" si="198"/>
        <v>0</v>
      </c>
      <c r="BD288" s="22"/>
      <c r="BE288" s="7"/>
      <c r="BF288" s="22"/>
      <c r="BG288" s="22"/>
    </row>
    <row r="289" spans="1:59" s="23" customFormat="1" ht="38.25">
      <c r="A289" s="14" t="s">
        <v>164</v>
      </c>
      <c r="B289" s="33" t="s">
        <v>166</v>
      </c>
      <c r="C289" s="28" t="s">
        <v>391</v>
      </c>
      <c r="D289" s="17">
        <f t="shared" si="156"/>
        <v>46.32624166795628</v>
      </c>
      <c r="E289" s="17">
        <f t="shared" si="165"/>
        <v>13.008088763999998</v>
      </c>
      <c r="F289" s="17">
        <f t="shared" si="166"/>
        <v>0</v>
      </c>
      <c r="G289" s="17">
        <f t="shared" si="167"/>
        <v>6.1752221039999995</v>
      </c>
      <c r="H289" s="17">
        <f t="shared" si="168"/>
        <v>6.83286666</v>
      </c>
      <c r="I289" s="17">
        <f t="shared" si="169"/>
        <v>0</v>
      </c>
      <c r="J289" s="17">
        <f t="shared" si="170"/>
        <v>13.008088763999998</v>
      </c>
      <c r="K289" s="17">
        <f t="shared" si="171"/>
        <v>0</v>
      </c>
      <c r="L289" s="17">
        <f t="shared" si="172"/>
        <v>6.1752221039999995</v>
      </c>
      <c r="M289" s="17">
        <f t="shared" si="173"/>
        <v>6.83286666</v>
      </c>
      <c r="N289" s="17">
        <f t="shared" si="174"/>
        <v>0</v>
      </c>
      <c r="O289" s="17">
        <f t="shared" si="175"/>
        <v>0</v>
      </c>
      <c r="P289" s="17">
        <f t="shared" si="176"/>
        <v>0</v>
      </c>
      <c r="Q289" s="17">
        <f t="shared" si="177"/>
        <v>0</v>
      </c>
      <c r="R289" s="17">
        <f t="shared" si="178"/>
        <v>0</v>
      </c>
      <c r="S289" s="17">
        <f t="shared" si="179"/>
        <v>0</v>
      </c>
      <c r="T289" s="17">
        <f t="shared" si="180"/>
        <v>0</v>
      </c>
      <c r="U289" s="17">
        <f t="shared" si="181"/>
        <v>0</v>
      </c>
      <c r="V289" s="17">
        <f t="shared" si="182"/>
        <v>0</v>
      </c>
      <c r="W289" s="17">
        <f t="shared" si="183"/>
        <v>0</v>
      </c>
      <c r="X289" s="17">
        <f t="shared" si="184"/>
        <v>0</v>
      </c>
      <c r="Y289" s="17">
        <f t="shared" si="185"/>
        <v>0</v>
      </c>
      <c r="Z289" s="17">
        <f t="shared" si="186"/>
        <v>0</v>
      </c>
      <c r="AA289" s="17">
        <f t="shared" si="187"/>
        <v>0</v>
      </c>
      <c r="AB289" s="17">
        <f t="shared" si="188"/>
        <v>0</v>
      </c>
      <c r="AC289" s="17">
        <f t="shared" si="189"/>
        <v>0</v>
      </c>
      <c r="AD289" s="21">
        <v>38.60520138996357</v>
      </c>
      <c r="AE289" s="17">
        <f t="shared" si="190"/>
        <v>10.840073969999999</v>
      </c>
      <c r="AF289" s="17">
        <f t="shared" si="191"/>
        <v>0</v>
      </c>
      <c r="AG289" s="17">
        <f t="shared" si="192"/>
        <v>5.14601842</v>
      </c>
      <c r="AH289" s="17">
        <f t="shared" si="193"/>
        <v>5.69405555</v>
      </c>
      <c r="AI289" s="17">
        <f t="shared" si="194"/>
        <v>0</v>
      </c>
      <c r="AJ289" s="17">
        <f aca="true" t="shared" si="199" ref="AJ289:AO289">SUM(AJ290:AJ353)</f>
        <v>10.840073969999999</v>
      </c>
      <c r="AK289" s="21">
        <f t="shared" si="199"/>
        <v>0</v>
      </c>
      <c r="AL289" s="21">
        <f t="shared" si="199"/>
        <v>5.14601842</v>
      </c>
      <c r="AM289" s="21">
        <f t="shared" si="199"/>
        <v>5.69405555</v>
      </c>
      <c r="AN289" s="21">
        <f t="shared" si="199"/>
        <v>0</v>
      </c>
      <c r="AO289" s="17">
        <f t="shared" si="199"/>
        <v>0</v>
      </c>
      <c r="AP289" s="21">
        <f aca="true" t="shared" si="200" ref="AP289:BC289">SUM(AP290:AP353)</f>
        <v>0</v>
      </c>
      <c r="AQ289" s="21">
        <f t="shared" si="200"/>
        <v>0</v>
      </c>
      <c r="AR289" s="21">
        <f t="shared" si="200"/>
        <v>0</v>
      </c>
      <c r="AS289" s="21">
        <f t="shared" si="200"/>
        <v>0</v>
      </c>
      <c r="AT289" s="21">
        <f t="shared" si="200"/>
        <v>0</v>
      </c>
      <c r="AU289" s="21">
        <f t="shared" si="200"/>
        <v>0</v>
      </c>
      <c r="AV289" s="21">
        <f t="shared" si="200"/>
        <v>0</v>
      </c>
      <c r="AW289" s="21">
        <f t="shared" si="200"/>
        <v>0</v>
      </c>
      <c r="AX289" s="21">
        <f t="shared" si="200"/>
        <v>0</v>
      </c>
      <c r="AY289" s="21">
        <f t="shared" si="200"/>
        <v>0</v>
      </c>
      <c r="AZ289" s="21">
        <f t="shared" si="200"/>
        <v>0</v>
      </c>
      <c r="BA289" s="21">
        <f t="shared" si="200"/>
        <v>0</v>
      </c>
      <c r="BB289" s="21">
        <f t="shared" si="200"/>
        <v>0</v>
      </c>
      <c r="BC289" s="21">
        <f t="shared" si="200"/>
        <v>0</v>
      </c>
      <c r="BD289" s="22"/>
      <c r="BE289" s="7"/>
      <c r="BF289" s="22"/>
      <c r="BG289" s="22"/>
    </row>
    <row r="290" spans="1:59" s="23" customFormat="1" ht="13.5">
      <c r="A290" s="18"/>
      <c r="B290" s="25" t="s">
        <v>170</v>
      </c>
      <c r="C290" s="28"/>
      <c r="D290" s="17">
        <f t="shared" si="156"/>
        <v>0</v>
      </c>
      <c r="E290" s="17">
        <f t="shared" si="165"/>
        <v>0</v>
      </c>
      <c r="F290" s="17">
        <f t="shared" si="166"/>
        <v>0</v>
      </c>
      <c r="G290" s="17">
        <f t="shared" si="167"/>
        <v>0</v>
      </c>
      <c r="H290" s="17">
        <f t="shared" si="168"/>
        <v>0</v>
      </c>
      <c r="I290" s="17">
        <f t="shared" si="169"/>
        <v>0</v>
      </c>
      <c r="J290" s="17">
        <f t="shared" si="170"/>
        <v>0</v>
      </c>
      <c r="K290" s="17">
        <f t="shared" si="171"/>
        <v>0</v>
      </c>
      <c r="L290" s="17">
        <f t="shared" si="172"/>
        <v>0</v>
      </c>
      <c r="M290" s="17">
        <f t="shared" si="173"/>
        <v>0</v>
      </c>
      <c r="N290" s="17">
        <f t="shared" si="174"/>
        <v>0</v>
      </c>
      <c r="O290" s="17">
        <f t="shared" si="175"/>
        <v>0</v>
      </c>
      <c r="P290" s="17">
        <f t="shared" si="176"/>
        <v>0</v>
      </c>
      <c r="Q290" s="17">
        <f t="shared" si="177"/>
        <v>0</v>
      </c>
      <c r="R290" s="17">
        <f t="shared" si="178"/>
        <v>0</v>
      </c>
      <c r="S290" s="17">
        <f t="shared" si="179"/>
        <v>0</v>
      </c>
      <c r="T290" s="17">
        <f t="shared" si="180"/>
        <v>0</v>
      </c>
      <c r="U290" s="17">
        <f t="shared" si="181"/>
        <v>0</v>
      </c>
      <c r="V290" s="17">
        <f t="shared" si="182"/>
        <v>0</v>
      </c>
      <c r="W290" s="17">
        <f t="shared" si="183"/>
        <v>0</v>
      </c>
      <c r="X290" s="17">
        <f t="shared" si="184"/>
        <v>0</v>
      </c>
      <c r="Y290" s="17">
        <f t="shared" si="185"/>
        <v>0</v>
      </c>
      <c r="Z290" s="17">
        <f t="shared" si="186"/>
        <v>0</v>
      </c>
      <c r="AA290" s="17">
        <f t="shared" si="187"/>
        <v>0</v>
      </c>
      <c r="AB290" s="17">
        <f t="shared" si="188"/>
        <v>0</v>
      </c>
      <c r="AC290" s="17">
        <f t="shared" si="189"/>
        <v>0</v>
      </c>
      <c r="AD290" s="21">
        <v>0</v>
      </c>
      <c r="AE290" s="17">
        <f t="shared" si="190"/>
        <v>0</v>
      </c>
      <c r="AF290" s="17">
        <f t="shared" si="191"/>
        <v>0</v>
      </c>
      <c r="AG290" s="17">
        <f t="shared" si="192"/>
        <v>0</v>
      </c>
      <c r="AH290" s="17">
        <f t="shared" si="193"/>
        <v>0</v>
      </c>
      <c r="AI290" s="17">
        <f t="shared" si="194"/>
        <v>0</v>
      </c>
      <c r="AJ290" s="17">
        <v>0</v>
      </c>
      <c r="AK290" s="21">
        <v>0</v>
      </c>
      <c r="AL290" s="21">
        <v>0</v>
      </c>
      <c r="AM290" s="21">
        <v>0</v>
      </c>
      <c r="AN290" s="21">
        <v>0</v>
      </c>
      <c r="AO290" s="17">
        <v>0</v>
      </c>
      <c r="AP290" s="21">
        <v>0</v>
      </c>
      <c r="AQ290" s="21">
        <v>0</v>
      </c>
      <c r="AR290" s="21">
        <v>0</v>
      </c>
      <c r="AS290" s="21">
        <v>0</v>
      </c>
      <c r="AT290" s="21">
        <v>0</v>
      </c>
      <c r="AU290" s="21">
        <v>0</v>
      </c>
      <c r="AV290" s="21">
        <v>0</v>
      </c>
      <c r="AW290" s="21">
        <v>0</v>
      </c>
      <c r="AX290" s="21">
        <v>0</v>
      </c>
      <c r="AY290" s="21">
        <v>0</v>
      </c>
      <c r="AZ290" s="21">
        <v>0</v>
      </c>
      <c r="BA290" s="21">
        <v>0</v>
      </c>
      <c r="BB290" s="21">
        <v>0</v>
      </c>
      <c r="BC290" s="21">
        <v>0</v>
      </c>
      <c r="BD290" s="22"/>
      <c r="BE290" s="7"/>
      <c r="BF290" s="22"/>
      <c r="BG290" s="22"/>
    </row>
    <row r="291" spans="1:59" s="23" customFormat="1" ht="25.5">
      <c r="A291" s="18"/>
      <c r="B291" s="26" t="s">
        <v>392</v>
      </c>
      <c r="C291" s="28" t="s">
        <v>393</v>
      </c>
      <c r="D291" s="17">
        <f aca="true" t="shared" si="201" ref="D291:D354">1.2*AD291</f>
        <v>0.29170799999999997</v>
      </c>
      <c r="E291" s="17">
        <f t="shared" si="165"/>
        <v>0.310774392</v>
      </c>
      <c r="F291" s="17">
        <f t="shared" si="166"/>
        <v>0</v>
      </c>
      <c r="G291" s="17">
        <f t="shared" si="167"/>
        <v>0.2029626</v>
      </c>
      <c r="H291" s="17">
        <f t="shared" si="168"/>
        <v>0.107811792</v>
      </c>
      <c r="I291" s="17">
        <f t="shared" si="169"/>
        <v>0</v>
      </c>
      <c r="J291" s="17">
        <f t="shared" si="170"/>
        <v>0.310774392</v>
      </c>
      <c r="K291" s="17">
        <f t="shared" si="171"/>
        <v>0</v>
      </c>
      <c r="L291" s="17">
        <f t="shared" si="172"/>
        <v>0.2029626</v>
      </c>
      <c r="M291" s="17">
        <f t="shared" si="173"/>
        <v>0.107811792</v>
      </c>
      <c r="N291" s="17">
        <f t="shared" si="174"/>
        <v>0</v>
      </c>
      <c r="O291" s="17">
        <f t="shared" si="175"/>
        <v>0</v>
      </c>
      <c r="P291" s="17">
        <f t="shared" si="176"/>
        <v>0</v>
      </c>
      <c r="Q291" s="17">
        <f t="shared" si="177"/>
        <v>0</v>
      </c>
      <c r="R291" s="17">
        <f t="shared" si="178"/>
        <v>0</v>
      </c>
      <c r="S291" s="17">
        <f t="shared" si="179"/>
        <v>0</v>
      </c>
      <c r="T291" s="17">
        <f t="shared" si="180"/>
        <v>0</v>
      </c>
      <c r="U291" s="17">
        <f t="shared" si="181"/>
        <v>0</v>
      </c>
      <c r="V291" s="17">
        <f t="shared" si="182"/>
        <v>0</v>
      </c>
      <c r="W291" s="17">
        <f t="shared" si="183"/>
        <v>0</v>
      </c>
      <c r="X291" s="17">
        <f t="shared" si="184"/>
        <v>0</v>
      </c>
      <c r="Y291" s="17">
        <f t="shared" si="185"/>
        <v>0</v>
      </c>
      <c r="Z291" s="17">
        <f t="shared" si="186"/>
        <v>0</v>
      </c>
      <c r="AA291" s="17">
        <f t="shared" si="187"/>
        <v>0</v>
      </c>
      <c r="AB291" s="17">
        <f t="shared" si="188"/>
        <v>0</v>
      </c>
      <c r="AC291" s="17">
        <f t="shared" si="189"/>
        <v>0</v>
      </c>
      <c r="AD291" s="21">
        <v>0.24309</v>
      </c>
      <c r="AE291" s="17">
        <f t="shared" si="190"/>
        <v>0.25897866</v>
      </c>
      <c r="AF291" s="17">
        <f t="shared" si="191"/>
        <v>0</v>
      </c>
      <c r="AG291" s="17">
        <f t="shared" si="192"/>
        <v>0.1691355</v>
      </c>
      <c r="AH291" s="17">
        <f t="shared" si="193"/>
        <v>0.08984316</v>
      </c>
      <c r="AI291" s="17">
        <f t="shared" si="194"/>
        <v>0</v>
      </c>
      <c r="AJ291" s="17">
        <v>0.25897866</v>
      </c>
      <c r="AK291" s="21">
        <v>0</v>
      </c>
      <c r="AL291" s="21">
        <v>0.1691355</v>
      </c>
      <c r="AM291" s="21">
        <v>0.08984316</v>
      </c>
      <c r="AN291" s="21">
        <v>0</v>
      </c>
      <c r="AO291" s="17">
        <f aca="true" t="shared" si="202" ref="AO291:AO353">AP291+AQ291+AR291+AS291</f>
        <v>0</v>
      </c>
      <c r="AP291" s="21">
        <v>0</v>
      </c>
      <c r="AQ291" s="21">
        <v>0</v>
      </c>
      <c r="AR291" s="21">
        <v>0</v>
      </c>
      <c r="AS291" s="21">
        <v>0</v>
      </c>
      <c r="AT291" s="21">
        <v>0</v>
      </c>
      <c r="AU291" s="21">
        <v>0</v>
      </c>
      <c r="AV291" s="21">
        <v>0</v>
      </c>
      <c r="AW291" s="21">
        <v>0</v>
      </c>
      <c r="AX291" s="21">
        <v>0</v>
      </c>
      <c r="AY291" s="21">
        <v>0</v>
      </c>
      <c r="AZ291" s="21">
        <v>0</v>
      </c>
      <c r="BA291" s="21">
        <v>0</v>
      </c>
      <c r="BB291" s="21">
        <v>0</v>
      </c>
      <c r="BC291" s="21">
        <v>0</v>
      </c>
      <c r="BD291" s="22"/>
      <c r="BE291" s="7"/>
      <c r="BF291" s="22"/>
      <c r="BG291" s="22"/>
    </row>
    <row r="292" spans="1:59" s="23" customFormat="1" ht="25.5">
      <c r="A292" s="18"/>
      <c r="B292" s="26" t="s">
        <v>394</v>
      </c>
      <c r="C292" s="28" t="s">
        <v>393</v>
      </c>
      <c r="D292" s="17">
        <f t="shared" si="201"/>
        <v>0.29170799999999997</v>
      </c>
      <c r="E292" s="17">
        <f t="shared" si="165"/>
        <v>0.31247124</v>
      </c>
      <c r="F292" s="17">
        <f t="shared" si="166"/>
        <v>0</v>
      </c>
      <c r="G292" s="17">
        <f t="shared" si="167"/>
        <v>0.204089208</v>
      </c>
      <c r="H292" s="17">
        <f t="shared" si="168"/>
        <v>0.108382032</v>
      </c>
      <c r="I292" s="17">
        <f t="shared" si="169"/>
        <v>0</v>
      </c>
      <c r="J292" s="17">
        <f t="shared" si="170"/>
        <v>0.31247124</v>
      </c>
      <c r="K292" s="17">
        <f t="shared" si="171"/>
        <v>0</v>
      </c>
      <c r="L292" s="17">
        <f t="shared" si="172"/>
        <v>0.204089208</v>
      </c>
      <c r="M292" s="17">
        <f t="shared" si="173"/>
        <v>0.108382032</v>
      </c>
      <c r="N292" s="17">
        <f t="shared" si="174"/>
        <v>0</v>
      </c>
      <c r="O292" s="17">
        <f t="shared" si="175"/>
        <v>0</v>
      </c>
      <c r="P292" s="17">
        <f t="shared" si="176"/>
        <v>0</v>
      </c>
      <c r="Q292" s="17">
        <f t="shared" si="177"/>
        <v>0</v>
      </c>
      <c r="R292" s="17">
        <f t="shared" si="178"/>
        <v>0</v>
      </c>
      <c r="S292" s="17">
        <f t="shared" si="179"/>
        <v>0</v>
      </c>
      <c r="T292" s="17">
        <f t="shared" si="180"/>
        <v>0</v>
      </c>
      <c r="U292" s="17">
        <f t="shared" si="181"/>
        <v>0</v>
      </c>
      <c r="V292" s="17">
        <f t="shared" si="182"/>
        <v>0</v>
      </c>
      <c r="W292" s="17">
        <f t="shared" si="183"/>
        <v>0</v>
      </c>
      <c r="X292" s="17">
        <f t="shared" si="184"/>
        <v>0</v>
      </c>
      <c r="Y292" s="17">
        <f t="shared" si="185"/>
        <v>0</v>
      </c>
      <c r="Z292" s="17">
        <f t="shared" si="186"/>
        <v>0</v>
      </c>
      <c r="AA292" s="17">
        <f t="shared" si="187"/>
        <v>0</v>
      </c>
      <c r="AB292" s="17">
        <f t="shared" si="188"/>
        <v>0</v>
      </c>
      <c r="AC292" s="17">
        <f t="shared" si="189"/>
        <v>0</v>
      </c>
      <c r="AD292" s="21">
        <v>0.24309</v>
      </c>
      <c r="AE292" s="17">
        <f t="shared" si="190"/>
        <v>0.2603927</v>
      </c>
      <c r="AF292" s="17">
        <f t="shared" si="191"/>
        <v>0</v>
      </c>
      <c r="AG292" s="17">
        <f t="shared" si="192"/>
        <v>0.17007434</v>
      </c>
      <c r="AH292" s="17">
        <f t="shared" si="193"/>
        <v>0.09031836</v>
      </c>
      <c r="AI292" s="17">
        <f t="shared" si="194"/>
        <v>0</v>
      </c>
      <c r="AJ292" s="17">
        <v>0.2603927</v>
      </c>
      <c r="AK292" s="21">
        <v>0</v>
      </c>
      <c r="AL292" s="21">
        <v>0.17007434</v>
      </c>
      <c r="AM292" s="21">
        <v>0.09031836</v>
      </c>
      <c r="AN292" s="21">
        <v>0</v>
      </c>
      <c r="AO292" s="17">
        <f t="shared" si="202"/>
        <v>0</v>
      </c>
      <c r="AP292" s="21">
        <v>0</v>
      </c>
      <c r="AQ292" s="21">
        <v>0</v>
      </c>
      <c r="AR292" s="21">
        <v>0</v>
      </c>
      <c r="AS292" s="21">
        <v>0</v>
      </c>
      <c r="AT292" s="21">
        <v>0</v>
      </c>
      <c r="AU292" s="21">
        <v>0</v>
      </c>
      <c r="AV292" s="21">
        <v>0</v>
      </c>
      <c r="AW292" s="21">
        <v>0</v>
      </c>
      <c r="AX292" s="21">
        <v>0</v>
      </c>
      <c r="AY292" s="21">
        <v>0</v>
      </c>
      <c r="AZ292" s="21">
        <v>0</v>
      </c>
      <c r="BA292" s="21">
        <v>0</v>
      </c>
      <c r="BB292" s="21">
        <v>0</v>
      </c>
      <c r="BC292" s="21">
        <v>0</v>
      </c>
      <c r="BD292" s="22"/>
      <c r="BE292" s="7"/>
      <c r="BF292" s="22"/>
      <c r="BG292" s="22"/>
    </row>
    <row r="293" spans="1:59" s="23" customFormat="1" ht="25.5">
      <c r="A293" s="18"/>
      <c r="B293" s="26" t="s">
        <v>395</v>
      </c>
      <c r="C293" s="28" t="s">
        <v>393</v>
      </c>
      <c r="D293" s="17">
        <f t="shared" si="201"/>
        <v>0.29170799999999997</v>
      </c>
      <c r="E293" s="17">
        <f t="shared" si="165"/>
        <v>0.272814312</v>
      </c>
      <c r="F293" s="17">
        <f t="shared" si="166"/>
        <v>0</v>
      </c>
      <c r="G293" s="17">
        <f t="shared" si="167"/>
        <v>0.164119068</v>
      </c>
      <c r="H293" s="17">
        <f t="shared" si="168"/>
        <v>0.10869524400000001</v>
      </c>
      <c r="I293" s="17">
        <f t="shared" si="169"/>
        <v>0</v>
      </c>
      <c r="J293" s="17">
        <f t="shared" si="170"/>
        <v>0.272814312</v>
      </c>
      <c r="K293" s="17">
        <f t="shared" si="171"/>
        <v>0</v>
      </c>
      <c r="L293" s="17">
        <f t="shared" si="172"/>
        <v>0.164119068</v>
      </c>
      <c r="M293" s="17">
        <f t="shared" si="173"/>
        <v>0.10869524400000001</v>
      </c>
      <c r="N293" s="17">
        <f t="shared" si="174"/>
        <v>0</v>
      </c>
      <c r="O293" s="17">
        <f t="shared" si="175"/>
        <v>0</v>
      </c>
      <c r="P293" s="17">
        <f t="shared" si="176"/>
        <v>0</v>
      </c>
      <c r="Q293" s="17">
        <f t="shared" si="177"/>
        <v>0</v>
      </c>
      <c r="R293" s="17">
        <f t="shared" si="178"/>
        <v>0</v>
      </c>
      <c r="S293" s="17">
        <f t="shared" si="179"/>
        <v>0</v>
      </c>
      <c r="T293" s="17">
        <f t="shared" si="180"/>
        <v>0</v>
      </c>
      <c r="U293" s="17">
        <f t="shared" si="181"/>
        <v>0</v>
      </c>
      <c r="V293" s="17">
        <f t="shared" si="182"/>
        <v>0</v>
      </c>
      <c r="W293" s="17">
        <f t="shared" si="183"/>
        <v>0</v>
      </c>
      <c r="X293" s="17">
        <f t="shared" si="184"/>
        <v>0</v>
      </c>
      <c r="Y293" s="17">
        <f t="shared" si="185"/>
        <v>0</v>
      </c>
      <c r="Z293" s="17">
        <f t="shared" si="186"/>
        <v>0</v>
      </c>
      <c r="AA293" s="17">
        <f t="shared" si="187"/>
        <v>0</v>
      </c>
      <c r="AB293" s="17">
        <f t="shared" si="188"/>
        <v>0</v>
      </c>
      <c r="AC293" s="17">
        <f t="shared" si="189"/>
        <v>0</v>
      </c>
      <c r="AD293" s="21">
        <v>0.24309</v>
      </c>
      <c r="AE293" s="17">
        <f t="shared" si="190"/>
        <v>0.22734526</v>
      </c>
      <c r="AF293" s="17">
        <f t="shared" si="191"/>
        <v>0</v>
      </c>
      <c r="AG293" s="17">
        <f t="shared" si="192"/>
        <v>0.13676589</v>
      </c>
      <c r="AH293" s="17">
        <f t="shared" si="193"/>
        <v>0.09057937</v>
      </c>
      <c r="AI293" s="17">
        <f t="shared" si="194"/>
        <v>0</v>
      </c>
      <c r="AJ293" s="17">
        <v>0.22734526</v>
      </c>
      <c r="AK293" s="21">
        <v>0</v>
      </c>
      <c r="AL293" s="21">
        <v>0.13676589</v>
      </c>
      <c r="AM293" s="21">
        <v>0.09057937</v>
      </c>
      <c r="AN293" s="21">
        <v>0</v>
      </c>
      <c r="AO293" s="17">
        <f t="shared" si="202"/>
        <v>0</v>
      </c>
      <c r="AP293" s="21">
        <v>0</v>
      </c>
      <c r="AQ293" s="21">
        <v>0</v>
      </c>
      <c r="AR293" s="21">
        <v>0</v>
      </c>
      <c r="AS293" s="21">
        <v>0</v>
      </c>
      <c r="AT293" s="21">
        <v>0</v>
      </c>
      <c r="AU293" s="21">
        <v>0</v>
      </c>
      <c r="AV293" s="21">
        <v>0</v>
      </c>
      <c r="AW293" s="21">
        <v>0</v>
      </c>
      <c r="AX293" s="21">
        <v>0</v>
      </c>
      <c r="AY293" s="21">
        <v>0</v>
      </c>
      <c r="AZ293" s="21">
        <v>0</v>
      </c>
      <c r="BA293" s="21">
        <v>0</v>
      </c>
      <c r="BB293" s="21">
        <v>0</v>
      </c>
      <c r="BC293" s="21">
        <v>0</v>
      </c>
      <c r="BD293" s="22"/>
      <c r="BE293" s="7"/>
      <c r="BF293" s="22"/>
      <c r="BG293" s="22"/>
    </row>
    <row r="294" spans="1:59" s="23" customFormat="1" ht="25.5">
      <c r="A294" s="18"/>
      <c r="B294" s="26" t="s">
        <v>396</v>
      </c>
      <c r="C294" s="28" t="s">
        <v>393</v>
      </c>
      <c r="D294" s="17">
        <f t="shared" si="201"/>
        <v>0.29170799999999997</v>
      </c>
      <c r="E294" s="17">
        <f t="shared" si="165"/>
        <v>0.312784428</v>
      </c>
      <c r="F294" s="17">
        <f t="shared" si="166"/>
        <v>0</v>
      </c>
      <c r="G294" s="17">
        <f t="shared" si="167"/>
        <v>0.204089208</v>
      </c>
      <c r="H294" s="17">
        <f t="shared" si="168"/>
        <v>0.10869522</v>
      </c>
      <c r="I294" s="17">
        <f t="shared" si="169"/>
        <v>0</v>
      </c>
      <c r="J294" s="17">
        <f t="shared" si="170"/>
        <v>0.312784428</v>
      </c>
      <c r="K294" s="17">
        <f t="shared" si="171"/>
        <v>0</v>
      </c>
      <c r="L294" s="17">
        <f t="shared" si="172"/>
        <v>0.204089208</v>
      </c>
      <c r="M294" s="17">
        <f t="shared" si="173"/>
        <v>0.10869522</v>
      </c>
      <c r="N294" s="17">
        <f t="shared" si="174"/>
        <v>0</v>
      </c>
      <c r="O294" s="17">
        <f t="shared" si="175"/>
        <v>0</v>
      </c>
      <c r="P294" s="17">
        <f t="shared" si="176"/>
        <v>0</v>
      </c>
      <c r="Q294" s="17">
        <f t="shared" si="177"/>
        <v>0</v>
      </c>
      <c r="R294" s="17">
        <f t="shared" si="178"/>
        <v>0</v>
      </c>
      <c r="S294" s="17">
        <f t="shared" si="179"/>
        <v>0</v>
      </c>
      <c r="T294" s="17">
        <f t="shared" si="180"/>
        <v>0</v>
      </c>
      <c r="U294" s="17">
        <f t="shared" si="181"/>
        <v>0</v>
      </c>
      <c r="V294" s="17">
        <f t="shared" si="182"/>
        <v>0</v>
      </c>
      <c r="W294" s="17">
        <f t="shared" si="183"/>
        <v>0</v>
      </c>
      <c r="X294" s="17">
        <f t="shared" si="184"/>
        <v>0</v>
      </c>
      <c r="Y294" s="17">
        <f t="shared" si="185"/>
        <v>0</v>
      </c>
      <c r="Z294" s="17">
        <f t="shared" si="186"/>
        <v>0</v>
      </c>
      <c r="AA294" s="17">
        <f t="shared" si="187"/>
        <v>0</v>
      </c>
      <c r="AB294" s="17">
        <f t="shared" si="188"/>
        <v>0</v>
      </c>
      <c r="AC294" s="17">
        <f t="shared" si="189"/>
        <v>0</v>
      </c>
      <c r="AD294" s="21">
        <v>0.24309</v>
      </c>
      <c r="AE294" s="17">
        <f t="shared" si="190"/>
        <v>0.26065369</v>
      </c>
      <c r="AF294" s="17">
        <f t="shared" si="191"/>
        <v>0</v>
      </c>
      <c r="AG294" s="17">
        <f t="shared" si="192"/>
        <v>0.17007434</v>
      </c>
      <c r="AH294" s="17">
        <f t="shared" si="193"/>
        <v>0.09057935</v>
      </c>
      <c r="AI294" s="17">
        <f t="shared" si="194"/>
        <v>0</v>
      </c>
      <c r="AJ294" s="21">
        <v>0.26065369</v>
      </c>
      <c r="AK294" s="21">
        <v>0</v>
      </c>
      <c r="AL294" s="21">
        <v>0.17007434</v>
      </c>
      <c r="AM294" s="21">
        <v>0.09057935</v>
      </c>
      <c r="AN294" s="21">
        <v>0</v>
      </c>
      <c r="AO294" s="21">
        <f t="shared" si="202"/>
        <v>0</v>
      </c>
      <c r="AP294" s="21">
        <v>0</v>
      </c>
      <c r="AQ294" s="21">
        <v>0</v>
      </c>
      <c r="AR294" s="21">
        <v>0</v>
      </c>
      <c r="AS294" s="21">
        <v>0</v>
      </c>
      <c r="AT294" s="21">
        <v>0</v>
      </c>
      <c r="AU294" s="21">
        <v>0</v>
      </c>
      <c r="AV294" s="21">
        <v>0</v>
      </c>
      <c r="AW294" s="21">
        <v>0</v>
      </c>
      <c r="AX294" s="21">
        <v>0</v>
      </c>
      <c r="AY294" s="21">
        <v>0</v>
      </c>
      <c r="AZ294" s="21">
        <v>0</v>
      </c>
      <c r="BA294" s="21">
        <v>0</v>
      </c>
      <c r="BB294" s="21">
        <v>0</v>
      </c>
      <c r="BC294" s="21">
        <v>0</v>
      </c>
      <c r="BD294" s="22"/>
      <c r="BE294" s="7"/>
      <c r="BF294" s="22"/>
      <c r="BG294" s="22"/>
    </row>
    <row r="295" spans="1:59" ht="25.5">
      <c r="A295" s="18"/>
      <c r="B295" s="26" t="s">
        <v>397</v>
      </c>
      <c r="C295" s="28" t="s">
        <v>393</v>
      </c>
      <c r="D295" s="17">
        <f t="shared" si="201"/>
        <v>0.29170799999999997</v>
      </c>
      <c r="E295" s="17">
        <f t="shared" si="165"/>
        <v>0.272814312</v>
      </c>
      <c r="F295" s="17">
        <f t="shared" si="166"/>
        <v>0</v>
      </c>
      <c r="G295" s="17">
        <f t="shared" si="167"/>
        <v>0.164119068</v>
      </c>
      <c r="H295" s="17">
        <f t="shared" si="168"/>
        <v>0.10869524400000001</v>
      </c>
      <c r="I295" s="17">
        <f t="shared" si="169"/>
        <v>0</v>
      </c>
      <c r="J295" s="17">
        <f t="shared" si="170"/>
        <v>0.272814312</v>
      </c>
      <c r="K295" s="17">
        <f t="shared" si="171"/>
        <v>0</v>
      </c>
      <c r="L295" s="17">
        <f t="shared" si="172"/>
        <v>0.164119068</v>
      </c>
      <c r="M295" s="17">
        <f t="shared" si="173"/>
        <v>0.10869524400000001</v>
      </c>
      <c r="N295" s="17">
        <f t="shared" si="174"/>
        <v>0</v>
      </c>
      <c r="O295" s="17">
        <f t="shared" si="175"/>
        <v>0</v>
      </c>
      <c r="P295" s="17">
        <f t="shared" si="176"/>
        <v>0</v>
      </c>
      <c r="Q295" s="17">
        <f t="shared" si="177"/>
        <v>0</v>
      </c>
      <c r="R295" s="17">
        <f t="shared" si="178"/>
        <v>0</v>
      </c>
      <c r="S295" s="17">
        <f t="shared" si="179"/>
        <v>0</v>
      </c>
      <c r="T295" s="17">
        <f t="shared" si="180"/>
        <v>0</v>
      </c>
      <c r="U295" s="17">
        <f t="shared" si="181"/>
        <v>0</v>
      </c>
      <c r="V295" s="17">
        <f t="shared" si="182"/>
        <v>0</v>
      </c>
      <c r="W295" s="17">
        <f t="shared" si="183"/>
        <v>0</v>
      </c>
      <c r="X295" s="17">
        <f t="shared" si="184"/>
        <v>0</v>
      </c>
      <c r="Y295" s="17">
        <f t="shared" si="185"/>
        <v>0</v>
      </c>
      <c r="Z295" s="17">
        <f t="shared" si="186"/>
        <v>0</v>
      </c>
      <c r="AA295" s="17">
        <f t="shared" si="187"/>
        <v>0</v>
      </c>
      <c r="AB295" s="17">
        <f t="shared" si="188"/>
        <v>0</v>
      </c>
      <c r="AC295" s="17">
        <f t="shared" si="189"/>
        <v>0</v>
      </c>
      <c r="AD295" s="17">
        <v>0.24309</v>
      </c>
      <c r="AE295" s="17">
        <f t="shared" si="190"/>
        <v>0.22734526</v>
      </c>
      <c r="AF295" s="17">
        <f t="shared" si="191"/>
        <v>0</v>
      </c>
      <c r="AG295" s="17">
        <f t="shared" si="192"/>
        <v>0.13676589</v>
      </c>
      <c r="AH295" s="17">
        <f t="shared" si="193"/>
        <v>0.09057937</v>
      </c>
      <c r="AI295" s="17">
        <f t="shared" si="194"/>
        <v>0</v>
      </c>
      <c r="AJ295" s="17">
        <v>0.22734526</v>
      </c>
      <c r="AK295" s="17">
        <v>0</v>
      </c>
      <c r="AL295" s="17">
        <v>0.13676589</v>
      </c>
      <c r="AM295" s="17">
        <v>0.09057937</v>
      </c>
      <c r="AN295" s="17">
        <v>0</v>
      </c>
      <c r="AO295" s="17">
        <f t="shared" si="202"/>
        <v>0</v>
      </c>
      <c r="AP295" s="17">
        <v>0</v>
      </c>
      <c r="AQ295" s="17">
        <v>0</v>
      </c>
      <c r="AR295" s="17">
        <v>0</v>
      </c>
      <c r="AS295" s="17">
        <v>0</v>
      </c>
      <c r="AT295" s="17">
        <v>0</v>
      </c>
      <c r="AU295" s="17">
        <v>0</v>
      </c>
      <c r="AV295" s="17">
        <v>0</v>
      </c>
      <c r="AW295" s="17">
        <v>0</v>
      </c>
      <c r="AX295" s="17">
        <v>0</v>
      </c>
      <c r="AY295" s="17">
        <v>0</v>
      </c>
      <c r="AZ295" s="17">
        <v>0</v>
      </c>
      <c r="BA295" s="17">
        <v>0</v>
      </c>
      <c r="BB295" s="17">
        <v>0</v>
      </c>
      <c r="BC295" s="17">
        <v>0</v>
      </c>
      <c r="BD295" s="8"/>
      <c r="BE295" s="7"/>
      <c r="BF295" s="8"/>
      <c r="BG295" s="8"/>
    </row>
    <row r="296" spans="1:59" ht="25.5">
      <c r="A296" s="18"/>
      <c r="B296" s="26" t="s">
        <v>398</v>
      </c>
      <c r="C296" s="28" t="s">
        <v>393</v>
      </c>
      <c r="D296" s="17">
        <f t="shared" si="201"/>
        <v>0.29170799999999997</v>
      </c>
      <c r="E296" s="17">
        <f t="shared" si="165"/>
        <v>0.270797244</v>
      </c>
      <c r="F296" s="17">
        <f t="shared" si="166"/>
        <v>0</v>
      </c>
      <c r="G296" s="17">
        <f t="shared" si="167"/>
        <v>0.16325754</v>
      </c>
      <c r="H296" s="17">
        <f t="shared" si="168"/>
        <v>0.107539704</v>
      </c>
      <c r="I296" s="17">
        <f t="shared" si="169"/>
        <v>0</v>
      </c>
      <c r="J296" s="17">
        <f t="shared" si="170"/>
        <v>0.270797244</v>
      </c>
      <c r="K296" s="17">
        <f t="shared" si="171"/>
        <v>0</v>
      </c>
      <c r="L296" s="17">
        <f t="shared" si="172"/>
        <v>0.16325754</v>
      </c>
      <c r="M296" s="17">
        <f t="shared" si="173"/>
        <v>0.107539704</v>
      </c>
      <c r="N296" s="17">
        <f t="shared" si="174"/>
        <v>0</v>
      </c>
      <c r="O296" s="17">
        <f t="shared" si="175"/>
        <v>0</v>
      </c>
      <c r="P296" s="17">
        <f t="shared" si="176"/>
        <v>0</v>
      </c>
      <c r="Q296" s="17">
        <f t="shared" si="177"/>
        <v>0</v>
      </c>
      <c r="R296" s="17">
        <f t="shared" si="178"/>
        <v>0</v>
      </c>
      <c r="S296" s="17">
        <f t="shared" si="179"/>
        <v>0</v>
      </c>
      <c r="T296" s="17">
        <f t="shared" si="180"/>
        <v>0</v>
      </c>
      <c r="U296" s="17">
        <f t="shared" si="181"/>
        <v>0</v>
      </c>
      <c r="V296" s="17">
        <f t="shared" si="182"/>
        <v>0</v>
      </c>
      <c r="W296" s="17">
        <f t="shared" si="183"/>
        <v>0</v>
      </c>
      <c r="X296" s="17">
        <f t="shared" si="184"/>
        <v>0</v>
      </c>
      <c r="Y296" s="17">
        <f t="shared" si="185"/>
        <v>0</v>
      </c>
      <c r="Z296" s="17">
        <f t="shared" si="186"/>
        <v>0</v>
      </c>
      <c r="AA296" s="17">
        <f t="shared" si="187"/>
        <v>0</v>
      </c>
      <c r="AB296" s="17">
        <f t="shared" si="188"/>
        <v>0</v>
      </c>
      <c r="AC296" s="17">
        <f t="shared" si="189"/>
        <v>0</v>
      </c>
      <c r="AD296" s="17">
        <v>0.24309</v>
      </c>
      <c r="AE296" s="17">
        <f t="shared" si="190"/>
        <v>0.22566437</v>
      </c>
      <c r="AF296" s="17">
        <f t="shared" si="191"/>
        <v>0</v>
      </c>
      <c r="AG296" s="17">
        <f t="shared" si="192"/>
        <v>0.13604795</v>
      </c>
      <c r="AH296" s="17">
        <f t="shared" si="193"/>
        <v>0.08961642</v>
      </c>
      <c r="AI296" s="17">
        <f t="shared" si="194"/>
        <v>0</v>
      </c>
      <c r="AJ296" s="17">
        <v>0.22566437</v>
      </c>
      <c r="AK296" s="17">
        <v>0</v>
      </c>
      <c r="AL296" s="17">
        <v>0.13604795</v>
      </c>
      <c r="AM296" s="17">
        <v>0.08961642</v>
      </c>
      <c r="AN296" s="17">
        <v>0</v>
      </c>
      <c r="AO296" s="17">
        <f t="shared" si="202"/>
        <v>0</v>
      </c>
      <c r="AP296" s="17">
        <v>0</v>
      </c>
      <c r="AQ296" s="17">
        <v>0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0</v>
      </c>
      <c r="AY296" s="17">
        <v>0</v>
      </c>
      <c r="AZ296" s="17">
        <v>0</v>
      </c>
      <c r="BA296" s="17">
        <v>0</v>
      </c>
      <c r="BB296" s="17">
        <v>0</v>
      </c>
      <c r="BC296" s="17">
        <v>0</v>
      </c>
      <c r="BD296" s="8"/>
      <c r="BE296" s="7"/>
      <c r="BF296" s="8"/>
      <c r="BG296" s="8"/>
    </row>
    <row r="297" spans="1:59" ht="25.5">
      <c r="A297" s="18"/>
      <c r="B297" s="26" t="s">
        <v>399</v>
      </c>
      <c r="C297" s="28" t="s">
        <v>393</v>
      </c>
      <c r="D297" s="17">
        <f t="shared" si="201"/>
        <v>0.29170799999999997</v>
      </c>
      <c r="E297" s="17">
        <f t="shared" si="165"/>
        <v>0.28469068799999997</v>
      </c>
      <c r="F297" s="17">
        <f t="shared" si="166"/>
        <v>0</v>
      </c>
      <c r="G297" s="17">
        <f t="shared" si="167"/>
        <v>0.11978620799999999</v>
      </c>
      <c r="H297" s="17">
        <f t="shared" si="168"/>
        <v>0.16490448</v>
      </c>
      <c r="I297" s="17">
        <f t="shared" si="169"/>
        <v>0</v>
      </c>
      <c r="J297" s="17">
        <f t="shared" si="170"/>
        <v>0.28469068799999997</v>
      </c>
      <c r="K297" s="17">
        <f t="shared" si="171"/>
        <v>0</v>
      </c>
      <c r="L297" s="17">
        <f t="shared" si="172"/>
        <v>0.11978620799999999</v>
      </c>
      <c r="M297" s="17">
        <f t="shared" si="173"/>
        <v>0.16490448</v>
      </c>
      <c r="N297" s="17">
        <f t="shared" si="174"/>
        <v>0</v>
      </c>
      <c r="O297" s="17">
        <f t="shared" si="175"/>
        <v>0</v>
      </c>
      <c r="P297" s="17">
        <f t="shared" si="176"/>
        <v>0</v>
      </c>
      <c r="Q297" s="17">
        <f t="shared" si="177"/>
        <v>0</v>
      </c>
      <c r="R297" s="17">
        <f t="shared" si="178"/>
        <v>0</v>
      </c>
      <c r="S297" s="17">
        <f t="shared" si="179"/>
        <v>0</v>
      </c>
      <c r="T297" s="17">
        <f t="shared" si="180"/>
        <v>0</v>
      </c>
      <c r="U297" s="17">
        <f t="shared" si="181"/>
        <v>0</v>
      </c>
      <c r="V297" s="17">
        <f t="shared" si="182"/>
        <v>0</v>
      </c>
      <c r="W297" s="17">
        <f t="shared" si="183"/>
        <v>0</v>
      </c>
      <c r="X297" s="17">
        <f t="shared" si="184"/>
        <v>0</v>
      </c>
      <c r="Y297" s="17">
        <f t="shared" si="185"/>
        <v>0</v>
      </c>
      <c r="Z297" s="17">
        <f t="shared" si="186"/>
        <v>0</v>
      </c>
      <c r="AA297" s="17">
        <f t="shared" si="187"/>
        <v>0</v>
      </c>
      <c r="AB297" s="17">
        <f t="shared" si="188"/>
        <v>0</v>
      </c>
      <c r="AC297" s="17">
        <f t="shared" si="189"/>
        <v>0</v>
      </c>
      <c r="AD297" s="17">
        <v>0.24309</v>
      </c>
      <c r="AE297" s="17">
        <f t="shared" si="190"/>
        <v>0.23724224</v>
      </c>
      <c r="AF297" s="17">
        <f t="shared" si="191"/>
        <v>0</v>
      </c>
      <c r="AG297" s="17">
        <f t="shared" si="192"/>
        <v>0.09982184</v>
      </c>
      <c r="AH297" s="17">
        <f t="shared" si="193"/>
        <v>0.1374204</v>
      </c>
      <c r="AI297" s="17">
        <f t="shared" si="194"/>
        <v>0</v>
      </c>
      <c r="AJ297" s="17">
        <v>0.23724224</v>
      </c>
      <c r="AK297" s="17">
        <v>0</v>
      </c>
      <c r="AL297" s="17">
        <v>0.09982184</v>
      </c>
      <c r="AM297" s="17">
        <v>0.1374204</v>
      </c>
      <c r="AN297" s="17">
        <v>0</v>
      </c>
      <c r="AO297" s="17">
        <f t="shared" si="202"/>
        <v>0</v>
      </c>
      <c r="AP297" s="17">
        <v>0</v>
      </c>
      <c r="AQ297" s="17">
        <v>0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0</v>
      </c>
      <c r="AY297" s="17">
        <v>0</v>
      </c>
      <c r="AZ297" s="17">
        <v>0</v>
      </c>
      <c r="BA297" s="17">
        <v>0</v>
      </c>
      <c r="BB297" s="17">
        <v>0</v>
      </c>
      <c r="BC297" s="17">
        <v>0</v>
      </c>
      <c r="BD297" s="8"/>
      <c r="BE297" s="7"/>
      <c r="BF297" s="8"/>
      <c r="BG297" s="8"/>
    </row>
    <row r="298" spans="1:59" ht="25.5">
      <c r="A298" s="18"/>
      <c r="B298" s="26" t="s">
        <v>400</v>
      </c>
      <c r="C298" s="28" t="s">
        <v>393</v>
      </c>
      <c r="D298" s="17">
        <f t="shared" si="201"/>
        <v>0.29170799999999997</v>
      </c>
      <c r="E298" s="17">
        <f t="shared" si="165"/>
        <v>0.295006764</v>
      </c>
      <c r="F298" s="17">
        <f t="shared" si="166"/>
        <v>0</v>
      </c>
      <c r="G298" s="17">
        <f t="shared" si="167"/>
        <v>0.11993372399999999</v>
      </c>
      <c r="H298" s="17">
        <f t="shared" si="168"/>
        <v>0.17507303999999999</v>
      </c>
      <c r="I298" s="17">
        <f t="shared" si="169"/>
        <v>0</v>
      </c>
      <c r="J298" s="17">
        <f t="shared" si="170"/>
        <v>0.295006764</v>
      </c>
      <c r="K298" s="17">
        <f t="shared" si="171"/>
        <v>0</v>
      </c>
      <c r="L298" s="17">
        <f t="shared" si="172"/>
        <v>0.11993372399999999</v>
      </c>
      <c r="M298" s="17">
        <f t="shared" si="173"/>
        <v>0.17507303999999999</v>
      </c>
      <c r="N298" s="17">
        <f t="shared" si="174"/>
        <v>0</v>
      </c>
      <c r="O298" s="17">
        <f t="shared" si="175"/>
        <v>0</v>
      </c>
      <c r="P298" s="17">
        <f t="shared" si="176"/>
        <v>0</v>
      </c>
      <c r="Q298" s="17">
        <f t="shared" si="177"/>
        <v>0</v>
      </c>
      <c r="R298" s="17">
        <f t="shared" si="178"/>
        <v>0</v>
      </c>
      <c r="S298" s="17">
        <f t="shared" si="179"/>
        <v>0</v>
      </c>
      <c r="T298" s="17">
        <f t="shared" si="180"/>
        <v>0</v>
      </c>
      <c r="U298" s="17">
        <f t="shared" si="181"/>
        <v>0</v>
      </c>
      <c r="V298" s="17">
        <f t="shared" si="182"/>
        <v>0</v>
      </c>
      <c r="W298" s="17">
        <f t="shared" si="183"/>
        <v>0</v>
      </c>
      <c r="X298" s="17">
        <f t="shared" si="184"/>
        <v>0</v>
      </c>
      <c r="Y298" s="17">
        <f t="shared" si="185"/>
        <v>0</v>
      </c>
      <c r="Z298" s="17">
        <f t="shared" si="186"/>
        <v>0</v>
      </c>
      <c r="AA298" s="17">
        <f t="shared" si="187"/>
        <v>0</v>
      </c>
      <c r="AB298" s="17">
        <f t="shared" si="188"/>
        <v>0</v>
      </c>
      <c r="AC298" s="17">
        <f t="shared" si="189"/>
        <v>0</v>
      </c>
      <c r="AD298" s="17">
        <v>0.24309</v>
      </c>
      <c r="AE298" s="17">
        <f t="shared" si="190"/>
        <v>0.24583897</v>
      </c>
      <c r="AF298" s="17">
        <f t="shared" si="191"/>
        <v>0</v>
      </c>
      <c r="AG298" s="17">
        <f t="shared" si="192"/>
        <v>0.09994477</v>
      </c>
      <c r="AH298" s="17">
        <f t="shared" si="193"/>
        <v>0.1458942</v>
      </c>
      <c r="AI298" s="17">
        <f t="shared" si="194"/>
        <v>0</v>
      </c>
      <c r="AJ298" s="17">
        <v>0.24583897</v>
      </c>
      <c r="AK298" s="17">
        <v>0</v>
      </c>
      <c r="AL298" s="17">
        <v>0.09994477</v>
      </c>
      <c r="AM298" s="17">
        <v>0.1458942</v>
      </c>
      <c r="AN298" s="17">
        <v>0</v>
      </c>
      <c r="AO298" s="17">
        <f t="shared" si="202"/>
        <v>0</v>
      </c>
      <c r="AP298" s="17">
        <v>0</v>
      </c>
      <c r="AQ298" s="17">
        <v>0</v>
      </c>
      <c r="AR298" s="17">
        <v>0</v>
      </c>
      <c r="AS298" s="17">
        <v>0</v>
      </c>
      <c r="AT298" s="17">
        <v>0</v>
      </c>
      <c r="AU298" s="17">
        <v>0</v>
      </c>
      <c r="AV298" s="17">
        <v>0</v>
      </c>
      <c r="AW298" s="17">
        <v>0</v>
      </c>
      <c r="AX298" s="17">
        <v>0</v>
      </c>
      <c r="AY298" s="17">
        <v>0</v>
      </c>
      <c r="AZ298" s="17">
        <v>0</v>
      </c>
      <c r="BA298" s="17">
        <v>0</v>
      </c>
      <c r="BB298" s="17">
        <v>0</v>
      </c>
      <c r="BC298" s="17">
        <v>0</v>
      </c>
      <c r="BD298" s="8"/>
      <c r="BE298" s="7"/>
      <c r="BF298" s="8"/>
      <c r="BG298" s="8"/>
    </row>
    <row r="299" spans="1:59" ht="25.5">
      <c r="A299" s="18"/>
      <c r="B299" s="26" t="s">
        <v>401</v>
      </c>
      <c r="C299" s="28" t="s">
        <v>393</v>
      </c>
      <c r="D299" s="17">
        <f t="shared" si="201"/>
        <v>0.29170799999999997</v>
      </c>
      <c r="E299" s="17">
        <f t="shared" si="165"/>
        <v>0.27922137599999997</v>
      </c>
      <c r="F299" s="17">
        <f t="shared" si="166"/>
        <v>0</v>
      </c>
      <c r="G299" s="17">
        <f t="shared" si="167"/>
        <v>0.118186212</v>
      </c>
      <c r="H299" s="17">
        <f t="shared" si="168"/>
        <v>0.16103516399999998</v>
      </c>
      <c r="I299" s="17">
        <f t="shared" si="169"/>
        <v>0</v>
      </c>
      <c r="J299" s="17">
        <f t="shared" si="170"/>
        <v>0.27922137599999997</v>
      </c>
      <c r="K299" s="17">
        <f t="shared" si="171"/>
        <v>0</v>
      </c>
      <c r="L299" s="17">
        <f t="shared" si="172"/>
        <v>0.118186212</v>
      </c>
      <c r="M299" s="17">
        <f t="shared" si="173"/>
        <v>0.16103516399999998</v>
      </c>
      <c r="N299" s="17">
        <f t="shared" si="174"/>
        <v>0</v>
      </c>
      <c r="O299" s="17">
        <f t="shared" si="175"/>
        <v>0</v>
      </c>
      <c r="P299" s="17">
        <f t="shared" si="176"/>
        <v>0</v>
      </c>
      <c r="Q299" s="17">
        <f t="shared" si="177"/>
        <v>0</v>
      </c>
      <c r="R299" s="17">
        <f t="shared" si="178"/>
        <v>0</v>
      </c>
      <c r="S299" s="17">
        <f t="shared" si="179"/>
        <v>0</v>
      </c>
      <c r="T299" s="17">
        <f t="shared" si="180"/>
        <v>0</v>
      </c>
      <c r="U299" s="17">
        <f t="shared" si="181"/>
        <v>0</v>
      </c>
      <c r="V299" s="17">
        <f t="shared" si="182"/>
        <v>0</v>
      </c>
      <c r="W299" s="17">
        <f t="shared" si="183"/>
        <v>0</v>
      </c>
      <c r="X299" s="17">
        <f t="shared" si="184"/>
        <v>0</v>
      </c>
      <c r="Y299" s="17">
        <f t="shared" si="185"/>
        <v>0</v>
      </c>
      <c r="Z299" s="17">
        <f t="shared" si="186"/>
        <v>0</v>
      </c>
      <c r="AA299" s="17">
        <f t="shared" si="187"/>
        <v>0</v>
      </c>
      <c r="AB299" s="17">
        <f t="shared" si="188"/>
        <v>0</v>
      </c>
      <c r="AC299" s="17">
        <f t="shared" si="189"/>
        <v>0</v>
      </c>
      <c r="AD299" s="17">
        <v>0.24309</v>
      </c>
      <c r="AE299" s="17">
        <f t="shared" si="190"/>
        <v>0.23268448</v>
      </c>
      <c r="AF299" s="17">
        <f t="shared" si="191"/>
        <v>0</v>
      </c>
      <c r="AG299" s="17">
        <f t="shared" si="192"/>
        <v>0.09848851</v>
      </c>
      <c r="AH299" s="17">
        <f t="shared" si="193"/>
        <v>0.13419597</v>
      </c>
      <c r="AI299" s="17">
        <f t="shared" si="194"/>
        <v>0</v>
      </c>
      <c r="AJ299" s="17">
        <v>0.23268448</v>
      </c>
      <c r="AK299" s="17">
        <v>0</v>
      </c>
      <c r="AL299" s="17">
        <v>0.09848851</v>
      </c>
      <c r="AM299" s="17">
        <v>0.13419597</v>
      </c>
      <c r="AN299" s="17">
        <v>0</v>
      </c>
      <c r="AO299" s="17">
        <f t="shared" si="202"/>
        <v>0</v>
      </c>
      <c r="AP299" s="17">
        <v>0</v>
      </c>
      <c r="AQ299" s="17">
        <v>0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0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8"/>
      <c r="BE299" s="7"/>
      <c r="BF299" s="8"/>
      <c r="BG299" s="8"/>
    </row>
    <row r="300" spans="1:59" ht="25.5">
      <c r="A300" s="18"/>
      <c r="B300" s="26" t="s">
        <v>402</v>
      </c>
      <c r="C300" s="28" t="s">
        <v>393</v>
      </c>
      <c r="D300" s="17">
        <f t="shared" si="201"/>
        <v>0.29170799999999997</v>
      </c>
      <c r="E300" s="17">
        <f t="shared" si="165"/>
        <v>0.28424404799999997</v>
      </c>
      <c r="F300" s="17">
        <f t="shared" si="166"/>
        <v>0</v>
      </c>
      <c r="G300" s="17">
        <f t="shared" si="167"/>
        <v>0.11956492799999999</v>
      </c>
      <c r="H300" s="17">
        <f t="shared" si="168"/>
        <v>0.16467912</v>
      </c>
      <c r="I300" s="17">
        <f t="shared" si="169"/>
        <v>0</v>
      </c>
      <c r="J300" s="17">
        <f t="shared" si="170"/>
        <v>0.28424404799999997</v>
      </c>
      <c r="K300" s="17">
        <f t="shared" si="171"/>
        <v>0</v>
      </c>
      <c r="L300" s="17">
        <f t="shared" si="172"/>
        <v>0.11956492799999999</v>
      </c>
      <c r="M300" s="17">
        <f t="shared" si="173"/>
        <v>0.16467912</v>
      </c>
      <c r="N300" s="17">
        <f t="shared" si="174"/>
        <v>0</v>
      </c>
      <c r="O300" s="17">
        <f t="shared" si="175"/>
        <v>0</v>
      </c>
      <c r="P300" s="17">
        <f t="shared" si="176"/>
        <v>0</v>
      </c>
      <c r="Q300" s="17">
        <f t="shared" si="177"/>
        <v>0</v>
      </c>
      <c r="R300" s="17">
        <f t="shared" si="178"/>
        <v>0</v>
      </c>
      <c r="S300" s="17">
        <f t="shared" si="179"/>
        <v>0</v>
      </c>
      <c r="T300" s="17">
        <f t="shared" si="180"/>
        <v>0</v>
      </c>
      <c r="U300" s="17">
        <f t="shared" si="181"/>
        <v>0</v>
      </c>
      <c r="V300" s="17">
        <f t="shared" si="182"/>
        <v>0</v>
      </c>
      <c r="W300" s="17">
        <f t="shared" si="183"/>
        <v>0</v>
      </c>
      <c r="X300" s="17">
        <f t="shared" si="184"/>
        <v>0</v>
      </c>
      <c r="Y300" s="17">
        <f t="shared" si="185"/>
        <v>0</v>
      </c>
      <c r="Z300" s="17">
        <f t="shared" si="186"/>
        <v>0</v>
      </c>
      <c r="AA300" s="17">
        <f t="shared" si="187"/>
        <v>0</v>
      </c>
      <c r="AB300" s="17">
        <f t="shared" si="188"/>
        <v>0</v>
      </c>
      <c r="AC300" s="17">
        <f t="shared" si="189"/>
        <v>0</v>
      </c>
      <c r="AD300" s="17">
        <v>0.24309</v>
      </c>
      <c r="AE300" s="17">
        <f t="shared" si="190"/>
        <v>0.23687004</v>
      </c>
      <c r="AF300" s="17">
        <f t="shared" si="191"/>
        <v>0</v>
      </c>
      <c r="AG300" s="17">
        <f t="shared" si="192"/>
        <v>0.09963744</v>
      </c>
      <c r="AH300" s="17">
        <f t="shared" si="193"/>
        <v>0.1372326</v>
      </c>
      <c r="AI300" s="17">
        <f t="shared" si="194"/>
        <v>0</v>
      </c>
      <c r="AJ300" s="17">
        <v>0.23687004</v>
      </c>
      <c r="AK300" s="17">
        <v>0</v>
      </c>
      <c r="AL300" s="17">
        <v>0.09963744</v>
      </c>
      <c r="AM300" s="17">
        <v>0.1372326</v>
      </c>
      <c r="AN300" s="17">
        <v>0</v>
      </c>
      <c r="AO300" s="17">
        <f t="shared" si="202"/>
        <v>0</v>
      </c>
      <c r="AP300" s="17">
        <v>0</v>
      </c>
      <c r="AQ300" s="17">
        <v>0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0</v>
      </c>
      <c r="AY300" s="17">
        <v>0</v>
      </c>
      <c r="AZ300" s="17">
        <v>0</v>
      </c>
      <c r="BA300" s="17">
        <v>0</v>
      </c>
      <c r="BB300" s="17">
        <v>0</v>
      </c>
      <c r="BC300" s="17">
        <v>0</v>
      </c>
      <c r="BD300" s="8"/>
      <c r="BE300" s="7"/>
      <c r="BF300" s="8"/>
      <c r="BG300" s="8"/>
    </row>
    <row r="301" spans="1:59" ht="25.5">
      <c r="A301" s="18"/>
      <c r="B301" s="26" t="s">
        <v>403</v>
      </c>
      <c r="C301" s="28" t="s">
        <v>393</v>
      </c>
      <c r="D301" s="17">
        <f t="shared" si="201"/>
        <v>0.29170799999999997</v>
      </c>
      <c r="E301" s="17">
        <f t="shared" si="165"/>
        <v>0.294235692</v>
      </c>
      <c r="F301" s="17">
        <f t="shared" si="166"/>
        <v>0</v>
      </c>
      <c r="G301" s="17">
        <f t="shared" si="167"/>
        <v>0.119417412</v>
      </c>
      <c r="H301" s="17">
        <f t="shared" si="168"/>
        <v>0.17481828</v>
      </c>
      <c r="I301" s="17">
        <f t="shared" si="169"/>
        <v>0</v>
      </c>
      <c r="J301" s="17">
        <f t="shared" si="170"/>
        <v>0.294235692</v>
      </c>
      <c r="K301" s="17">
        <f t="shared" si="171"/>
        <v>0</v>
      </c>
      <c r="L301" s="17">
        <f t="shared" si="172"/>
        <v>0.119417412</v>
      </c>
      <c r="M301" s="17">
        <f t="shared" si="173"/>
        <v>0.17481828</v>
      </c>
      <c r="N301" s="17">
        <f t="shared" si="174"/>
        <v>0</v>
      </c>
      <c r="O301" s="17">
        <f t="shared" si="175"/>
        <v>0</v>
      </c>
      <c r="P301" s="17">
        <f t="shared" si="176"/>
        <v>0</v>
      </c>
      <c r="Q301" s="17">
        <f t="shared" si="177"/>
        <v>0</v>
      </c>
      <c r="R301" s="17">
        <f t="shared" si="178"/>
        <v>0</v>
      </c>
      <c r="S301" s="17">
        <f t="shared" si="179"/>
        <v>0</v>
      </c>
      <c r="T301" s="17">
        <f t="shared" si="180"/>
        <v>0</v>
      </c>
      <c r="U301" s="17">
        <f t="shared" si="181"/>
        <v>0</v>
      </c>
      <c r="V301" s="17">
        <f t="shared" si="182"/>
        <v>0</v>
      </c>
      <c r="W301" s="17">
        <f t="shared" si="183"/>
        <v>0</v>
      </c>
      <c r="X301" s="17">
        <f t="shared" si="184"/>
        <v>0</v>
      </c>
      <c r="Y301" s="17">
        <f t="shared" si="185"/>
        <v>0</v>
      </c>
      <c r="Z301" s="17">
        <f t="shared" si="186"/>
        <v>0</v>
      </c>
      <c r="AA301" s="17">
        <f t="shared" si="187"/>
        <v>0</v>
      </c>
      <c r="AB301" s="17">
        <f t="shared" si="188"/>
        <v>0</v>
      </c>
      <c r="AC301" s="17">
        <f t="shared" si="189"/>
        <v>0</v>
      </c>
      <c r="AD301" s="17">
        <v>0.24309</v>
      </c>
      <c r="AE301" s="17">
        <f t="shared" si="190"/>
        <v>0.24519641</v>
      </c>
      <c r="AF301" s="17">
        <f t="shared" si="191"/>
        <v>0</v>
      </c>
      <c r="AG301" s="17">
        <f t="shared" si="192"/>
        <v>0.09951451</v>
      </c>
      <c r="AH301" s="17">
        <f t="shared" si="193"/>
        <v>0.1456819</v>
      </c>
      <c r="AI301" s="17">
        <f t="shared" si="194"/>
        <v>0</v>
      </c>
      <c r="AJ301" s="17">
        <v>0.24519641</v>
      </c>
      <c r="AK301" s="17">
        <v>0</v>
      </c>
      <c r="AL301" s="17">
        <v>0.09951451</v>
      </c>
      <c r="AM301" s="17">
        <v>0.1456819</v>
      </c>
      <c r="AN301" s="17">
        <v>0</v>
      </c>
      <c r="AO301" s="17">
        <f t="shared" si="202"/>
        <v>0</v>
      </c>
      <c r="AP301" s="17">
        <v>0</v>
      </c>
      <c r="AQ301" s="17">
        <v>0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0</v>
      </c>
      <c r="AX301" s="17">
        <v>0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8"/>
      <c r="BE301" s="7"/>
      <c r="BF301" s="8"/>
      <c r="BG301" s="8"/>
    </row>
    <row r="302" spans="1:59" ht="25.5">
      <c r="A302" s="18"/>
      <c r="B302" s="26" t="s">
        <v>404</v>
      </c>
      <c r="C302" s="28" t="s">
        <v>393</v>
      </c>
      <c r="D302" s="17">
        <f t="shared" si="201"/>
        <v>0.29170799999999997</v>
      </c>
      <c r="E302" s="17">
        <f t="shared" si="165"/>
        <v>0.279030732</v>
      </c>
      <c r="F302" s="17">
        <f t="shared" si="166"/>
        <v>0</v>
      </c>
      <c r="G302" s="17">
        <f t="shared" si="167"/>
        <v>0.11811244799999998</v>
      </c>
      <c r="H302" s="17">
        <f t="shared" si="168"/>
        <v>0.160918284</v>
      </c>
      <c r="I302" s="17">
        <f t="shared" si="169"/>
        <v>0</v>
      </c>
      <c r="J302" s="17">
        <f t="shared" si="170"/>
        <v>0.279030732</v>
      </c>
      <c r="K302" s="17">
        <f t="shared" si="171"/>
        <v>0</v>
      </c>
      <c r="L302" s="17">
        <f t="shared" si="172"/>
        <v>0.11811244799999998</v>
      </c>
      <c r="M302" s="17">
        <f t="shared" si="173"/>
        <v>0.160918284</v>
      </c>
      <c r="N302" s="17">
        <f t="shared" si="174"/>
        <v>0</v>
      </c>
      <c r="O302" s="17">
        <f t="shared" si="175"/>
        <v>0</v>
      </c>
      <c r="P302" s="17">
        <f t="shared" si="176"/>
        <v>0</v>
      </c>
      <c r="Q302" s="17">
        <f t="shared" si="177"/>
        <v>0</v>
      </c>
      <c r="R302" s="17">
        <f t="shared" si="178"/>
        <v>0</v>
      </c>
      <c r="S302" s="17">
        <f t="shared" si="179"/>
        <v>0</v>
      </c>
      <c r="T302" s="17">
        <f t="shared" si="180"/>
        <v>0</v>
      </c>
      <c r="U302" s="17">
        <f t="shared" si="181"/>
        <v>0</v>
      </c>
      <c r="V302" s="17">
        <f t="shared" si="182"/>
        <v>0</v>
      </c>
      <c r="W302" s="17">
        <f t="shared" si="183"/>
        <v>0</v>
      </c>
      <c r="X302" s="17">
        <f t="shared" si="184"/>
        <v>0</v>
      </c>
      <c r="Y302" s="17">
        <f t="shared" si="185"/>
        <v>0</v>
      </c>
      <c r="Z302" s="17">
        <f t="shared" si="186"/>
        <v>0</v>
      </c>
      <c r="AA302" s="17">
        <f t="shared" si="187"/>
        <v>0</v>
      </c>
      <c r="AB302" s="17">
        <f t="shared" si="188"/>
        <v>0</v>
      </c>
      <c r="AC302" s="17">
        <f t="shared" si="189"/>
        <v>0</v>
      </c>
      <c r="AD302" s="17">
        <v>0.24309</v>
      </c>
      <c r="AE302" s="17">
        <f t="shared" si="190"/>
        <v>0.23252561</v>
      </c>
      <c r="AF302" s="17">
        <f t="shared" si="191"/>
        <v>0</v>
      </c>
      <c r="AG302" s="17">
        <f t="shared" si="192"/>
        <v>0.09842704</v>
      </c>
      <c r="AH302" s="17">
        <f t="shared" si="193"/>
        <v>0.13409857</v>
      </c>
      <c r="AI302" s="17">
        <f t="shared" si="194"/>
        <v>0</v>
      </c>
      <c r="AJ302" s="17">
        <v>0.23252561</v>
      </c>
      <c r="AK302" s="17">
        <v>0</v>
      </c>
      <c r="AL302" s="17">
        <v>0.09842704</v>
      </c>
      <c r="AM302" s="17">
        <v>0.13409857</v>
      </c>
      <c r="AN302" s="17">
        <v>0</v>
      </c>
      <c r="AO302" s="17">
        <f t="shared" si="202"/>
        <v>0</v>
      </c>
      <c r="AP302" s="17">
        <v>0</v>
      </c>
      <c r="AQ302" s="17">
        <v>0</v>
      </c>
      <c r="AR302" s="17">
        <v>0</v>
      </c>
      <c r="AS302" s="17">
        <v>0</v>
      </c>
      <c r="AT302" s="17">
        <v>0</v>
      </c>
      <c r="AU302" s="17">
        <v>0</v>
      </c>
      <c r="AV302" s="17">
        <v>0</v>
      </c>
      <c r="AW302" s="17">
        <v>0</v>
      </c>
      <c r="AX302" s="17">
        <v>0</v>
      </c>
      <c r="AY302" s="17">
        <v>0</v>
      </c>
      <c r="AZ302" s="17">
        <v>0</v>
      </c>
      <c r="BA302" s="17">
        <v>0</v>
      </c>
      <c r="BB302" s="17">
        <v>0</v>
      </c>
      <c r="BC302" s="17">
        <v>0</v>
      </c>
      <c r="BD302" s="8"/>
      <c r="BE302" s="7"/>
      <c r="BF302" s="8"/>
      <c r="BG302" s="8"/>
    </row>
    <row r="303" spans="1:59" ht="25.5">
      <c r="A303" s="18"/>
      <c r="B303" s="26" t="s">
        <v>405</v>
      </c>
      <c r="C303" s="28" t="s">
        <v>393</v>
      </c>
      <c r="D303" s="17">
        <f t="shared" si="201"/>
        <v>0.29170799999999997</v>
      </c>
      <c r="E303" s="17">
        <f t="shared" si="165"/>
        <v>0.284050692</v>
      </c>
      <c r="F303" s="17">
        <f t="shared" si="166"/>
        <v>0</v>
      </c>
      <c r="G303" s="17">
        <f t="shared" si="167"/>
        <v>0.119417412</v>
      </c>
      <c r="H303" s="17">
        <f t="shared" si="168"/>
        <v>0.16463328</v>
      </c>
      <c r="I303" s="17">
        <f t="shared" si="169"/>
        <v>0</v>
      </c>
      <c r="J303" s="17">
        <f t="shared" si="170"/>
        <v>0.284050692</v>
      </c>
      <c r="K303" s="17">
        <f t="shared" si="171"/>
        <v>0</v>
      </c>
      <c r="L303" s="17">
        <f t="shared" si="172"/>
        <v>0.119417412</v>
      </c>
      <c r="M303" s="17">
        <f t="shared" si="173"/>
        <v>0.16463328</v>
      </c>
      <c r="N303" s="17">
        <f t="shared" si="174"/>
        <v>0</v>
      </c>
      <c r="O303" s="17">
        <f t="shared" si="175"/>
        <v>0</v>
      </c>
      <c r="P303" s="17">
        <f t="shared" si="176"/>
        <v>0</v>
      </c>
      <c r="Q303" s="17">
        <f t="shared" si="177"/>
        <v>0</v>
      </c>
      <c r="R303" s="17">
        <f t="shared" si="178"/>
        <v>0</v>
      </c>
      <c r="S303" s="17">
        <f t="shared" si="179"/>
        <v>0</v>
      </c>
      <c r="T303" s="17">
        <f t="shared" si="180"/>
        <v>0</v>
      </c>
      <c r="U303" s="17">
        <f t="shared" si="181"/>
        <v>0</v>
      </c>
      <c r="V303" s="17">
        <f t="shared" si="182"/>
        <v>0</v>
      </c>
      <c r="W303" s="17">
        <f t="shared" si="183"/>
        <v>0</v>
      </c>
      <c r="X303" s="17">
        <f t="shared" si="184"/>
        <v>0</v>
      </c>
      <c r="Y303" s="17">
        <f t="shared" si="185"/>
        <v>0</v>
      </c>
      <c r="Z303" s="17">
        <f t="shared" si="186"/>
        <v>0</v>
      </c>
      <c r="AA303" s="17">
        <f t="shared" si="187"/>
        <v>0</v>
      </c>
      <c r="AB303" s="17">
        <f t="shared" si="188"/>
        <v>0</v>
      </c>
      <c r="AC303" s="17">
        <f t="shared" si="189"/>
        <v>0</v>
      </c>
      <c r="AD303" s="17">
        <v>0.24309</v>
      </c>
      <c r="AE303" s="17">
        <f t="shared" si="190"/>
        <v>0.23670891</v>
      </c>
      <c r="AF303" s="17">
        <f t="shared" si="191"/>
        <v>0</v>
      </c>
      <c r="AG303" s="17">
        <f t="shared" si="192"/>
        <v>0.09951451</v>
      </c>
      <c r="AH303" s="17">
        <f t="shared" si="193"/>
        <v>0.1371944</v>
      </c>
      <c r="AI303" s="17">
        <f t="shared" si="194"/>
        <v>0</v>
      </c>
      <c r="AJ303" s="17">
        <v>0.23670891</v>
      </c>
      <c r="AK303" s="17">
        <v>0</v>
      </c>
      <c r="AL303" s="17">
        <v>0.09951451</v>
      </c>
      <c r="AM303" s="17">
        <v>0.1371944</v>
      </c>
      <c r="AN303" s="17">
        <v>0</v>
      </c>
      <c r="AO303" s="17">
        <f t="shared" si="202"/>
        <v>0</v>
      </c>
      <c r="AP303" s="17">
        <v>0</v>
      </c>
      <c r="AQ303" s="17">
        <v>0</v>
      </c>
      <c r="AR303" s="1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0</v>
      </c>
      <c r="AX303" s="17">
        <v>0</v>
      </c>
      <c r="AY303" s="17">
        <v>0</v>
      </c>
      <c r="AZ303" s="17">
        <v>0</v>
      </c>
      <c r="BA303" s="17">
        <v>0</v>
      </c>
      <c r="BB303" s="17">
        <v>0</v>
      </c>
      <c r="BC303" s="17">
        <v>0</v>
      </c>
      <c r="BD303" s="8"/>
      <c r="BE303" s="7"/>
      <c r="BF303" s="8"/>
      <c r="BG303" s="8"/>
    </row>
    <row r="304" spans="1:59" ht="25.5">
      <c r="A304" s="18"/>
      <c r="B304" s="26" t="s">
        <v>406</v>
      </c>
      <c r="C304" s="28" t="s">
        <v>393</v>
      </c>
      <c r="D304" s="17">
        <f t="shared" si="201"/>
        <v>0.29170799999999997</v>
      </c>
      <c r="E304" s="17">
        <f t="shared" si="165"/>
        <v>0.294235704</v>
      </c>
      <c r="F304" s="17">
        <f t="shared" si="166"/>
        <v>0</v>
      </c>
      <c r="G304" s="17">
        <f t="shared" si="167"/>
        <v>0.119417412</v>
      </c>
      <c r="H304" s="17">
        <f t="shared" si="168"/>
        <v>0.174818292</v>
      </c>
      <c r="I304" s="17">
        <f t="shared" si="169"/>
        <v>0</v>
      </c>
      <c r="J304" s="17">
        <f t="shared" si="170"/>
        <v>0.294235704</v>
      </c>
      <c r="K304" s="17">
        <f t="shared" si="171"/>
        <v>0</v>
      </c>
      <c r="L304" s="17">
        <f t="shared" si="172"/>
        <v>0.119417412</v>
      </c>
      <c r="M304" s="17">
        <f t="shared" si="173"/>
        <v>0.174818292</v>
      </c>
      <c r="N304" s="17">
        <f t="shared" si="174"/>
        <v>0</v>
      </c>
      <c r="O304" s="17">
        <f t="shared" si="175"/>
        <v>0</v>
      </c>
      <c r="P304" s="17">
        <f t="shared" si="176"/>
        <v>0</v>
      </c>
      <c r="Q304" s="17">
        <f t="shared" si="177"/>
        <v>0</v>
      </c>
      <c r="R304" s="17">
        <f t="shared" si="178"/>
        <v>0</v>
      </c>
      <c r="S304" s="17">
        <f t="shared" si="179"/>
        <v>0</v>
      </c>
      <c r="T304" s="17">
        <f t="shared" si="180"/>
        <v>0</v>
      </c>
      <c r="U304" s="17">
        <f t="shared" si="181"/>
        <v>0</v>
      </c>
      <c r="V304" s="17">
        <f t="shared" si="182"/>
        <v>0</v>
      </c>
      <c r="W304" s="17">
        <f t="shared" si="183"/>
        <v>0</v>
      </c>
      <c r="X304" s="17">
        <f t="shared" si="184"/>
        <v>0</v>
      </c>
      <c r="Y304" s="17">
        <f t="shared" si="185"/>
        <v>0</v>
      </c>
      <c r="Z304" s="17">
        <f t="shared" si="186"/>
        <v>0</v>
      </c>
      <c r="AA304" s="17">
        <f t="shared" si="187"/>
        <v>0</v>
      </c>
      <c r="AB304" s="17">
        <f t="shared" si="188"/>
        <v>0</v>
      </c>
      <c r="AC304" s="17">
        <f t="shared" si="189"/>
        <v>0</v>
      </c>
      <c r="AD304" s="17">
        <v>0.24309</v>
      </c>
      <c r="AE304" s="17">
        <f t="shared" si="190"/>
        <v>0.24519642</v>
      </c>
      <c r="AF304" s="17">
        <f t="shared" si="191"/>
        <v>0</v>
      </c>
      <c r="AG304" s="17">
        <f t="shared" si="192"/>
        <v>0.09951451</v>
      </c>
      <c r="AH304" s="17">
        <f t="shared" si="193"/>
        <v>0.14568191</v>
      </c>
      <c r="AI304" s="17">
        <f t="shared" si="194"/>
        <v>0</v>
      </c>
      <c r="AJ304" s="17">
        <v>0.24519642</v>
      </c>
      <c r="AK304" s="17">
        <v>0</v>
      </c>
      <c r="AL304" s="17">
        <v>0.09951451</v>
      </c>
      <c r="AM304" s="17">
        <v>0.14568191</v>
      </c>
      <c r="AN304" s="17">
        <v>0</v>
      </c>
      <c r="AO304" s="17">
        <f t="shared" si="202"/>
        <v>0</v>
      </c>
      <c r="AP304" s="17">
        <v>0</v>
      </c>
      <c r="AQ304" s="17">
        <v>0</v>
      </c>
      <c r="AR304" s="1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0</v>
      </c>
      <c r="AX304" s="17">
        <v>0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8"/>
      <c r="BE304" s="7"/>
      <c r="BF304" s="8"/>
      <c r="BG304" s="8"/>
    </row>
    <row r="305" spans="1:59" ht="25.5">
      <c r="A305" s="18"/>
      <c r="B305" s="26" t="s">
        <v>407</v>
      </c>
      <c r="C305" s="28" t="s">
        <v>393</v>
      </c>
      <c r="D305" s="17">
        <f t="shared" si="201"/>
        <v>0.29170799999999997</v>
      </c>
      <c r="E305" s="17">
        <f t="shared" si="165"/>
        <v>0.27903072</v>
      </c>
      <c r="F305" s="17">
        <f t="shared" si="166"/>
        <v>0</v>
      </c>
      <c r="G305" s="17">
        <f t="shared" si="167"/>
        <v>0.11811244799999998</v>
      </c>
      <c r="H305" s="17">
        <f t="shared" si="168"/>
        <v>0.160918272</v>
      </c>
      <c r="I305" s="17">
        <f t="shared" si="169"/>
        <v>0</v>
      </c>
      <c r="J305" s="17">
        <f t="shared" si="170"/>
        <v>0.27903072</v>
      </c>
      <c r="K305" s="17">
        <f t="shared" si="171"/>
        <v>0</v>
      </c>
      <c r="L305" s="17">
        <f t="shared" si="172"/>
        <v>0.11811244799999998</v>
      </c>
      <c r="M305" s="17">
        <f t="shared" si="173"/>
        <v>0.160918272</v>
      </c>
      <c r="N305" s="17">
        <f t="shared" si="174"/>
        <v>0</v>
      </c>
      <c r="O305" s="17">
        <f t="shared" si="175"/>
        <v>0</v>
      </c>
      <c r="P305" s="17">
        <f t="shared" si="176"/>
        <v>0</v>
      </c>
      <c r="Q305" s="17">
        <f t="shared" si="177"/>
        <v>0</v>
      </c>
      <c r="R305" s="17">
        <f t="shared" si="178"/>
        <v>0</v>
      </c>
      <c r="S305" s="17">
        <f t="shared" si="179"/>
        <v>0</v>
      </c>
      <c r="T305" s="17">
        <f t="shared" si="180"/>
        <v>0</v>
      </c>
      <c r="U305" s="17">
        <f t="shared" si="181"/>
        <v>0</v>
      </c>
      <c r="V305" s="17">
        <f t="shared" si="182"/>
        <v>0</v>
      </c>
      <c r="W305" s="17">
        <f t="shared" si="183"/>
        <v>0</v>
      </c>
      <c r="X305" s="17">
        <f t="shared" si="184"/>
        <v>0</v>
      </c>
      <c r="Y305" s="17">
        <f t="shared" si="185"/>
        <v>0</v>
      </c>
      <c r="Z305" s="17">
        <f t="shared" si="186"/>
        <v>0</v>
      </c>
      <c r="AA305" s="17">
        <f t="shared" si="187"/>
        <v>0</v>
      </c>
      <c r="AB305" s="17">
        <f t="shared" si="188"/>
        <v>0</v>
      </c>
      <c r="AC305" s="17">
        <f t="shared" si="189"/>
        <v>0</v>
      </c>
      <c r="AD305" s="17">
        <v>0.24309</v>
      </c>
      <c r="AE305" s="17">
        <f t="shared" si="190"/>
        <v>0.2325256</v>
      </c>
      <c r="AF305" s="17">
        <f t="shared" si="191"/>
        <v>0</v>
      </c>
      <c r="AG305" s="17">
        <f t="shared" si="192"/>
        <v>0.09842704</v>
      </c>
      <c r="AH305" s="17">
        <f t="shared" si="193"/>
        <v>0.13409856</v>
      </c>
      <c r="AI305" s="17">
        <f t="shared" si="194"/>
        <v>0</v>
      </c>
      <c r="AJ305" s="17">
        <v>0.2325256</v>
      </c>
      <c r="AK305" s="17">
        <v>0</v>
      </c>
      <c r="AL305" s="17">
        <v>0.09842704</v>
      </c>
      <c r="AM305" s="17">
        <v>0.13409856</v>
      </c>
      <c r="AN305" s="17">
        <v>0</v>
      </c>
      <c r="AO305" s="17">
        <f t="shared" si="202"/>
        <v>0</v>
      </c>
      <c r="AP305" s="17">
        <v>0</v>
      </c>
      <c r="AQ305" s="17">
        <v>0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0</v>
      </c>
      <c r="AX305" s="17">
        <v>0</v>
      </c>
      <c r="AY305" s="17">
        <v>0</v>
      </c>
      <c r="AZ305" s="17">
        <v>0</v>
      </c>
      <c r="BA305" s="17">
        <v>0</v>
      </c>
      <c r="BB305" s="17">
        <v>0</v>
      </c>
      <c r="BC305" s="17">
        <v>0</v>
      </c>
      <c r="BD305" s="8"/>
      <c r="BE305" s="7"/>
      <c r="BF305" s="8"/>
      <c r="BG305" s="8"/>
    </row>
    <row r="306" spans="1:59" ht="25.5">
      <c r="A306" s="18"/>
      <c r="B306" s="26" t="s">
        <v>408</v>
      </c>
      <c r="C306" s="28" t="s">
        <v>393</v>
      </c>
      <c r="D306" s="17">
        <f t="shared" si="201"/>
        <v>0.29170799999999997</v>
      </c>
      <c r="E306" s="17">
        <f t="shared" si="165"/>
        <v>0.284050692</v>
      </c>
      <c r="F306" s="17">
        <f t="shared" si="166"/>
        <v>0</v>
      </c>
      <c r="G306" s="17">
        <f t="shared" si="167"/>
        <v>0.119417412</v>
      </c>
      <c r="H306" s="17">
        <f t="shared" si="168"/>
        <v>0.16463328</v>
      </c>
      <c r="I306" s="17">
        <f t="shared" si="169"/>
        <v>0</v>
      </c>
      <c r="J306" s="17">
        <f t="shared" si="170"/>
        <v>0.284050692</v>
      </c>
      <c r="K306" s="17">
        <f t="shared" si="171"/>
        <v>0</v>
      </c>
      <c r="L306" s="17">
        <f t="shared" si="172"/>
        <v>0.119417412</v>
      </c>
      <c r="M306" s="17">
        <f t="shared" si="173"/>
        <v>0.16463328</v>
      </c>
      <c r="N306" s="17">
        <f t="shared" si="174"/>
        <v>0</v>
      </c>
      <c r="O306" s="17">
        <f t="shared" si="175"/>
        <v>0</v>
      </c>
      <c r="P306" s="17">
        <f t="shared" si="176"/>
        <v>0</v>
      </c>
      <c r="Q306" s="17">
        <f t="shared" si="177"/>
        <v>0</v>
      </c>
      <c r="R306" s="17">
        <f t="shared" si="178"/>
        <v>0</v>
      </c>
      <c r="S306" s="17">
        <f t="shared" si="179"/>
        <v>0</v>
      </c>
      <c r="T306" s="17">
        <f t="shared" si="180"/>
        <v>0</v>
      </c>
      <c r="U306" s="17">
        <f t="shared" si="181"/>
        <v>0</v>
      </c>
      <c r="V306" s="17">
        <f t="shared" si="182"/>
        <v>0</v>
      </c>
      <c r="W306" s="17">
        <f t="shared" si="183"/>
        <v>0</v>
      </c>
      <c r="X306" s="17">
        <f t="shared" si="184"/>
        <v>0</v>
      </c>
      <c r="Y306" s="17">
        <f t="shared" si="185"/>
        <v>0</v>
      </c>
      <c r="Z306" s="17">
        <f t="shared" si="186"/>
        <v>0</v>
      </c>
      <c r="AA306" s="17">
        <f t="shared" si="187"/>
        <v>0</v>
      </c>
      <c r="AB306" s="17">
        <f t="shared" si="188"/>
        <v>0</v>
      </c>
      <c r="AC306" s="17">
        <f t="shared" si="189"/>
        <v>0</v>
      </c>
      <c r="AD306" s="17">
        <v>0.24309</v>
      </c>
      <c r="AE306" s="17">
        <f t="shared" si="190"/>
        <v>0.23670891</v>
      </c>
      <c r="AF306" s="17">
        <f t="shared" si="191"/>
        <v>0</v>
      </c>
      <c r="AG306" s="17">
        <f t="shared" si="192"/>
        <v>0.09951451</v>
      </c>
      <c r="AH306" s="17">
        <f t="shared" si="193"/>
        <v>0.1371944</v>
      </c>
      <c r="AI306" s="17">
        <f t="shared" si="194"/>
        <v>0</v>
      </c>
      <c r="AJ306" s="17">
        <v>0.23670891</v>
      </c>
      <c r="AK306" s="17">
        <v>0</v>
      </c>
      <c r="AL306" s="17">
        <v>0.09951451</v>
      </c>
      <c r="AM306" s="17">
        <v>0.1371944</v>
      </c>
      <c r="AN306" s="17">
        <v>0</v>
      </c>
      <c r="AO306" s="17">
        <f t="shared" si="202"/>
        <v>0</v>
      </c>
      <c r="AP306" s="17">
        <v>0</v>
      </c>
      <c r="AQ306" s="17">
        <v>0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0</v>
      </c>
      <c r="AX306" s="17">
        <v>0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8"/>
      <c r="BE306" s="7"/>
      <c r="BF306" s="8"/>
      <c r="BG306" s="8"/>
    </row>
    <row r="307" spans="1:59" ht="25.5">
      <c r="A307" s="18"/>
      <c r="B307" s="26" t="s">
        <v>409</v>
      </c>
      <c r="C307" s="28" t="s">
        <v>393</v>
      </c>
      <c r="D307" s="17">
        <f t="shared" si="201"/>
        <v>0.29170799999999997</v>
      </c>
      <c r="E307" s="17">
        <f t="shared" si="165"/>
        <v>0.29423568</v>
      </c>
      <c r="F307" s="17">
        <f t="shared" si="166"/>
        <v>0</v>
      </c>
      <c r="G307" s="17">
        <f t="shared" si="167"/>
        <v>0.119417412</v>
      </c>
      <c r="H307" s="17">
        <f t="shared" si="168"/>
        <v>0.174818268</v>
      </c>
      <c r="I307" s="17">
        <f t="shared" si="169"/>
        <v>0</v>
      </c>
      <c r="J307" s="17">
        <f t="shared" si="170"/>
        <v>0.29423568</v>
      </c>
      <c r="K307" s="17">
        <f t="shared" si="171"/>
        <v>0</v>
      </c>
      <c r="L307" s="17">
        <f t="shared" si="172"/>
        <v>0.119417412</v>
      </c>
      <c r="M307" s="17">
        <f t="shared" si="173"/>
        <v>0.174818268</v>
      </c>
      <c r="N307" s="17">
        <f t="shared" si="174"/>
        <v>0</v>
      </c>
      <c r="O307" s="17">
        <f t="shared" si="175"/>
        <v>0</v>
      </c>
      <c r="P307" s="17">
        <f t="shared" si="176"/>
        <v>0</v>
      </c>
      <c r="Q307" s="17">
        <f t="shared" si="177"/>
        <v>0</v>
      </c>
      <c r="R307" s="17">
        <f t="shared" si="178"/>
        <v>0</v>
      </c>
      <c r="S307" s="17">
        <f t="shared" si="179"/>
        <v>0</v>
      </c>
      <c r="T307" s="17">
        <f t="shared" si="180"/>
        <v>0</v>
      </c>
      <c r="U307" s="17">
        <f t="shared" si="181"/>
        <v>0</v>
      </c>
      <c r="V307" s="17">
        <f t="shared" si="182"/>
        <v>0</v>
      </c>
      <c r="W307" s="17">
        <f t="shared" si="183"/>
        <v>0</v>
      </c>
      <c r="X307" s="17">
        <f t="shared" si="184"/>
        <v>0</v>
      </c>
      <c r="Y307" s="17">
        <f t="shared" si="185"/>
        <v>0</v>
      </c>
      <c r="Z307" s="17">
        <f t="shared" si="186"/>
        <v>0</v>
      </c>
      <c r="AA307" s="17">
        <f t="shared" si="187"/>
        <v>0</v>
      </c>
      <c r="AB307" s="17">
        <f t="shared" si="188"/>
        <v>0</v>
      </c>
      <c r="AC307" s="17">
        <f t="shared" si="189"/>
        <v>0</v>
      </c>
      <c r="AD307" s="17">
        <v>0.24309</v>
      </c>
      <c r="AE307" s="17">
        <f t="shared" si="190"/>
        <v>0.2451964</v>
      </c>
      <c r="AF307" s="17">
        <f t="shared" si="191"/>
        <v>0</v>
      </c>
      <c r="AG307" s="17">
        <f t="shared" si="192"/>
        <v>0.09951451</v>
      </c>
      <c r="AH307" s="17">
        <f t="shared" si="193"/>
        <v>0.14568189</v>
      </c>
      <c r="AI307" s="17">
        <f t="shared" si="194"/>
        <v>0</v>
      </c>
      <c r="AJ307" s="17">
        <v>0.2451964</v>
      </c>
      <c r="AK307" s="17">
        <v>0</v>
      </c>
      <c r="AL307" s="17">
        <v>0.09951451</v>
      </c>
      <c r="AM307" s="17">
        <v>0.14568189</v>
      </c>
      <c r="AN307" s="17">
        <v>0</v>
      </c>
      <c r="AO307" s="17">
        <f t="shared" si="202"/>
        <v>0</v>
      </c>
      <c r="AP307" s="17">
        <v>0</v>
      </c>
      <c r="AQ307" s="17">
        <v>0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0</v>
      </c>
      <c r="AY307" s="17">
        <v>0</v>
      </c>
      <c r="AZ307" s="17">
        <v>0</v>
      </c>
      <c r="BA307" s="17">
        <v>0</v>
      </c>
      <c r="BB307" s="17">
        <v>0</v>
      </c>
      <c r="BC307" s="17">
        <v>0</v>
      </c>
      <c r="BD307" s="8"/>
      <c r="BE307" s="7"/>
      <c r="BF307" s="8"/>
      <c r="BG307" s="8"/>
    </row>
    <row r="308" spans="1:59" ht="25.5">
      <c r="A308" s="18"/>
      <c r="B308" s="26" t="s">
        <v>410</v>
      </c>
      <c r="C308" s="28" t="s">
        <v>393</v>
      </c>
      <c r="D308" s="17">
        <f t="shared" si="201"/>
        <v>0.29170799999999997</v>
      </c>
      <c r="E308" s="17">
        <f t="shared" si="165"/>
        <v>0.279498828</v>
      </c>
      <c r="F308" s="17">
        <f t="shared" si="166"/>
        <v>0</v>
      </c>
      <c r="G308" s="17">
        <f t="shared" si="167"/>
        <v>0.118481244</v>
      </c>
      <c r="H308" s="17">
        <f t="shared" si="168"/>
        <v>0.161017584</v>
      </c>
      <c r="I308" s="17">
        <f t="shared" si="169"/>
        <v>0</v>
      </c>
      <c r="J308" s="17">
        <f t="shared" si="170"/>
        <v>0.279498828</v>
      </c>
      <c r="K308" s="17">
        <f t="shared" si="171"/>
        <v>0</v>
      </c>
      <c r="L308" s="17">
        <f t="shared" si="172"/>
        <v>0.118481244</v>
      </c>
      <c r="M308" s="17">
        <f t="shared" si="173"/>
        <v>0.161017584</v>
      </c>
      <c r="N308" s="17">
        <f t="shared" si="174"/>
        <v>0</v>
      </c>
      <c r="O308" s="17">
        <f t="shared" si="175"/>
        <v>0</v>
      </c>
      <c r="P308" s="17">
        <f t="shared" si="176"/>
        <v>0</v>
      </c>
      <c r="Q308" s="17">
        <f t="shared" si="177"/>
        <v>0</v>
      </c>
      <c r="R308" s="17">
        <f t="shared" si="178"/>
        <v>0</v>
      </c>
      <c r="S308" s="17">
        <f t="shared" si="179"/>
        <v>0</v>
      </c>
      <c r="T308" s="17">
        <f t="shared" si="180"/>
        <v>0</v>
      </c>
      <c r="U308" s="17">
        <f t="shared" si="181"/>
        <v>0</v>
      </c>
      <c r="V308" s="17">
        <f t="shared" si="182"/>
        <v>0</v>
      </c>
      <c r="W308" s="17">
        <f t="shared" si="183"/>
        <v>0</v>
      </c>
      <c r="X308" s="17">
        <f t="shared" si="184"/>
        <v>0</v>
      </c>
      <c r="Y308" s="17">
        <f t="shared" si="185"/>
        <v>0</v>
      </c>
      <c r="Z308" s="17">
        <f t="shared" si="186"/>
        <v>0</v>
      </c>
      <c r="AA308" s="17">
        <f t="shared" si="187"/>
        <v>0</v>
      </c>
      <c r="AB308" s="17">
        <f t="shared" si="188"/>
        <v>0</v>
      </c>
      <c r="AC308" s="17">
        <f t="shared" si="189"/>
        <v>0</v>
      </c>
      <c r="AD308" s="17">
        <v>0.24309</v>
      </c>
      <c r="AE308" s="17">
        <f t="shared" si="190"/>
        <v>0.23291569</v>
      </c>
      <c r="AF308" s="17">
        <f t="shared" si="191"/>
        <v>0</v>
      </c>
      <c r="AG308" s="17">
        <f t="shared" si="192"/>
        <v>0.09873437</v>
      </c>
      <c r="AH308" s="17">
        <f t="shared" si="193"/>
        <v>0.13418132</v>
      </c>
      <c r="AI308" s="17">
        <f t="shared" si="194"/>
        <v>0</v>
      </c>
      <c r="AJ308" s="17">
        <v>0.23291569</v>
      </c>
      <c r="AK308" s="17">
        <v>0</v>
      </c>
      <c r="AL308" s="17">
        <v>0.09873437</v>
      </c>
      <c r="AM308" s="17">
        <v>0.13418132</v>
      </c>
      <c r="AN308" s="17">
        <v>0</v>
      </c>
      <c r="AO308" s="17">
        <f t="shared" si="202"/>
        <v>0</v>
      </c>
      <c r="AP308" s="17">
        <v>0</v>
      </c>
      <c r="AQ308" s="17">
        <v>0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7">
        <v>0</v>
      </c>
      <c r="AX308" s="17">
        <v>0</v>
      </c>
      <c r="AY308" s="17">
        <v>0</v>
      </c>
      <c r="AZ308" s="17">
        <v>0</v>
      </c>
      <c r="BA308" s="17">
        <v>0</v>
      </c>
      <c r="BB308" s="17">
        <v>0</v>
      </c>
      <c r="BC308" s="17">
        <v>0</v>
      </c>
      <c r="BD308" s="8"/>
      <c r="BE308" s="7"/>
      <c r="BF308" s="8"/>
      <c r="BG308" s="8"/>
    </row>
    <row r="309" spans="1:59" ht="25.5">
      <c r="A309" s="18"/>
      <c r="B309" s="26" t="s">
        <v>411</v>
      </c>
      <c r="C309" s="28" t="s">
        <v>393</v>
      </c>
      <c r="D309" s="17">
        <f t="shared" si="201"/>
        <v>0.29170799999999997</v>
      </c>
      <c r="E309" s="17">
        <f t="shared" si="165"/>
        <v>0.27903072</v>
      </c>
      <c r="F309" s="17">
        <f t="shared" si="166"/>
        <v>0</v>
      </c>
      <c r="G309" s="17">
        <f t="shared" si="167"/>
        <v>0.11811244799999998</v>
      </c>
      <c r="H309" s="17">
        <f t="shared" si="168"/>
        <v>0.160918272</v>
      </c>
      <c r="I309" s="17">
        <f t="shared" si="169"/>
        <v>0</v>
      </c>
      <c r="J309" s="17">
        <f t="shared" si="170"/>
        <v>0.27903072</v>
      </c>
      <c r="K309" s="17">
        <f t="shared" si="171"/>
        <v>0</v>
      </c>
      <c r="L309" s="17">
        <f t="shared" si="172"/>
        <v>0.11811244799999998</v>
      </c>
      <c r="M309" s="17">
        <f t="shared" si="173"/>
        <v>0.160918272</v>
      </c>
      <c r="N309" s="17">
        <f t="shared" si="174"/>
        <v>0</v>
      </c>
      <c r="O309" s="17">
        <f t="shared" si="175"/>
        <v>0</v>
      </c>
      <c r="P309" s="17">
        <f t="shared" si="176"/>
        <v>0</v>
      </c>
      <c r="Q309" s="17">
        <f t="shared" si="177"/>
        <v>0</v>
      </c>
      <c r="R309" s="17">
        <f t="shared" si="178"/>
        <v>0</v>
      </c>
      <c r="S309" s="17">
        <f t="shared" si="179"/>
        <v>0</v>
      </c>
      <c r="T309" s="17">
        <f t="shared" si="180"/>
        <v>0</v>
      </c>
      <c r="U309" s="17">
        <f t="shared" si="181"/>
        <v>0</v>
      </c>
      <c r="V309" s="17">
        <f t="shared" si="182"/>
        <v>0</v>
      </c>
      <c r="W309" s="17">
        <f t="shared" si="183"/>
        <v>0</v>
      </c>
      <c r="X309" s="17">
        <f t="shared" si="184"/>
        <v>0</v>
      </c>
      <c r="Y309" s="17">
        <f t="shared" si="185"/>
        <v>0</v>
      </c>
      <c r="Z309" s="17">
        <f t="shared" si="186"/>
        <v>0</v>
      </c>
      <c r="AA309" s="17">
        <f t="shared" si="187"/>
        <v>0</v>
      </c>
      <c r="AB309" s="17">
        <f t="shared" si="188"/>
        <v>0</v>
      </c>
      <c r="AC309" s="17">
        <f t="shared" si="189"/>
        <v>0</v>
      </c>
      <c r="AD309" s="17">
        <v>0.24309</v>
      </c>
      <c r="AE309" s="17">
        <f t="shared" si="190"/>
        <v>0.2325256</v>
      </c>
      <c r="AF309" s="17">
        <f t="shared" si="191"/>
        <v>0</v>
      </c>
      <c r="AG309" s="17">
        <f t="shared" si="192"/>
        <v>0.09842704</v>
      </c>
      <c r="AH309" s="17">
        <f t="shared" si="193"/>
        <v>0.13409856</v>
      </c>
      <c r="AI309" s="17">
        <f t="shared" si="194"/>
        <v>0</v>
      </c>
      <c r="AJ309" s="17">
        <v>0.2325256</v>
      </c>
      <c r="AK309" s="17">
        <v>0</v>
      </c>
      <c r="AL309" s="17">
        <v>0.09842704</v>
      </c>
      <c r="AM309" s="17">
        <v>0.13409856</v>
      </c>
      <c r="AN309" s="17">
        <v>0</v>
      </c>
      <c r="AO309" s="17">
        <f t="shared" si="202"/>
        <v>0</v>
      </c>
      <c r="AP309" s="17">
        <v>0</v>
      </c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0</v>
      </c>
      <c r="AX309" s="17">
        <v>0</v>
      </c>
      <c r="AY309" s="17">
        <v>0</v>
      </c>
      <c r="AZ309" s="17">
        <v>0</v>
      </c>
      <c r="BA309" s="17">
        <v>0</v>
      </c>
      <c r="BB309" s="17">
        <v>0</v>
      </c>
      <c r="BC309" s="17">
        <v>0</v>
      </c>
      <c r="BD309" s="8"/>
      <c r="BE309" s="7"/>
      <c r="BF309" s="8"/>
      <c r="BG309" s="8"/>
    </row>
    <row r="310" spans="1:59" ht="25.5">
      <c r="A310" s="18"/>
      <c r="B310" s="26" t="s">
        <v>412</v>
      </c>
      <c r="C310" s="28" t="s">
        <v>393</v>
      </c>
      <c r="D310" s="17">
        <f t="shared" si="201"/>
        <v>0.29170799999999997</v>
      </c>
      <c r="E310" s="17">
        <f t="shared" si="165"/>
        <v>0.279030732</v>
      </c>
      <c r="F310" s="17">
        <f t="shared" si="166"/>
        <v>0</v>
      </c>
      <c r="G310" s="17">
        <f t="shared" si="167"/>
        <v>0.11811244799999998</v>
      </c>
      <c r="H310" s="17">
        <f t="shared" si="168"/>
        <v>0.160918284</v>
      </c>
      <c r="I310" s="17">
        <f t="shared" si="169"/>
        <v>0</v>
      </c>
      <c r="J310" s="17">
        <f t="shared" si="170"/>
        <v>0.279030732</v>
      </c>
      <c r="K310" s="17">
        <f t="shared" si="171"/>
        <v>0</v>
      </c>
      <c r="L310" s="17">
        <f t="shared" si="172"/>
        <v>0.11811244799999998</v>
      </c>
      <c r="M310" s="17">
        <f t="shared" si="173"/>
        <v>0.160918284</v>
      </c>
      <c r="N310" s="17">
        <f t="shared" si="174"/>
        <v>0</v>
      </c>
      <c r="O310" s="17">
        <f t="shared" si="175"/>
        <v>0</v>
      </c>
      <c r="P310" s="17">
        <f t="shared" si="176"/>
        <v>0</v>
      </c>
      <c r="Q310" s="17">
        <f t="shared" si="177"/>
        <v>0</v>
      </c>
      <c r="R310" s="17">
        <f t="shared" si="178"/>
        <v>0</v>
      </c>
      <c r="S310" s="17">
        <f t="shared" si="179"/>
        <v>0</v>
      </c>
      <c r="T310" s="17">
        <f t="shared" si="180"/>
        <v>0</v>
      </c>
      <c r="U310" s="17">
        <f t="shared" si="181"/>
        <v>0</v>
      </c>
      <c r="V310" s="17">
        <f t="shared" si="182"/>
        <v>0</v>
      </c>
      <c r="W310" s="17">
        <f t="shared" si="183"/>
        <v>0</v>
      </c>
      <c r="X310" s="17">
        <f t="shared" si="184"/>
        <v>0</v>
      </c>
      <c r="Y310" s="17">
        <f t="shared" si="185"/>
        <v>0</v>
      </c>
      <c r="Z310" s="17">
        <f t="shared" si="186"/>
        <v>0</v>
      </c>
      <c r="AA310" s="17">
        <f t="shared" si="187"/>
        <v>0</v>
      </c>
      <c r="AB310" s="17">
        <f t="shared" si="188"/>
        <v>0</v>
      </c>
      <c r="AC310" s="17">
        <f t="shared" si="189"/>
        <v>0</v>
      </c>
      <c r="AD310" s="17">
        <v>0.24309</v>
      </c>
      <c r="AE310" s="17">
        <f t="shared" si="190"/>
        <v>0.23252561</v>
      </c>
      <c r="AF310" s="17">
        <f t="shared" si="191"/>
        <v>0</v>
      </c>
      <c r="AG310" s="17">
        <f t="shared" si="192"/>
        <v>0.09842704</v>
      </c>
      <c r="AH310" s="17">
        <f t="shared" si="193"/>
        <v>0.13409857</v>
      </c>
      <c r="AI310" s="17">
        <f t="shared" si="194"/>
        <v>0</v>
      </c>
      <c r="AJ310" s="17">
        <v>0.23252561</v>
      </c>
      <c r="AK310" s="17">
        <v>0</v>
      </c>
      <c r="AL310" s="17">
        <v>0.09842704</v>
      </c>
      <c r="AM310" s="17">
        <v>0.13409857</v>
      </c>
      <c r="AN310" s="17">
        <v>0</v>
      </c>
      <c r="AO310" s="17">
        <f t="shared" si="202"/>
        <v>0</v>
      </c>
      <c r="AP310" s="17">
        <v>0</v>
      </c>
      <c r="AQ310" s="17">
        <v>0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0</v>
      </c>
      <c r="AX310" s="17">
        <v>0</v>
      </c>
      <c r="AY310" s="17">
        <v>0</v>
      </c>
      <c r="AZ310" s="17">
        <v>0</v>
      </c>
      <c r="BA310" s="17">
        <v>0</v>
      </c>
      <c r="BB310" s="17">
        <v>0</v>
      </c>
      <c r="BC310" s="17">
        <v>0</v>
      </c>
      <c r="BD310" s="8"/>
      <c r="BE310" s="7"/>
      <c r="BF310" s="8"/>
      <c r="BG310" s="8"/>
    </row>
    <row r="311" spans="1:59" ht="25.5">
      <c r="A311" s="18"/>
      <c r="B311" s="26" t="s">
        <v>413</v>
      </c>
      <c r="C311" s="28" t="s">
        <v>393</v>
      </c>
      <c r="D311" s="17">
        <f t="shared" si="201"/>
        <v>0.29170799999999997</v>
      </c>
      <c r="E311" s="17">
        <f t="shared" si="165"/>
        <v>0.279030732</v>
      </c>
      <c r="F311" s="17">
        <f t="shared" si="166"/>
        <v>0</v>
      </c>
      <c r="G311" s="17">
        <f t="shared" si="167"/>
        <v>0.11811244799999998</v>
      </c>
      <c r="H311" s="17">
        <f t="shared" si="168"/>
        <v>0.160918284</v>
      </c>
      <c r="I311" s="17">
        <f t="shared" si="169"/>
        <v>0</v>
      </c>
      <c r="J311" s="17">
        <f t="shared" si="170"/>
        <v>0.279030732</v>
      </c>
      <c r="K311" s="17">
        <f t="shared" si="171"/>
        <v>0</v>
      </c>
      <c r="L311" s="17">
        <f t="shared" si="172"/>
        <v>0.11811244799999998</v>
      </c>
      <c r="M311" s="17">
        <f t="shared" si="173"/>
        <v>0.160918284</v>
      </c>
      <c r="N311" s="17">
        <f t="shared" si="174"/>
        <v>0</v>
      </c>
      <c r="O311" s="17">
        <f t="shared" si="175"/>
        <v>0</v>
      </c>
      <c r="P311" s="17">
        <f t="shared" si="176"/>
        <v>0</v>
      </c>
      <c r="Q311" s="17">
        <f t="shared" si="177"/>
        <v>0</v>
      </c>
      <c r="R311" s="17">
        <f t="shared" si="178"/>
        <v>0</v>
      </c>
      <c r="S311" s="17">
        <f t="shared" si="179"/>
        <v>0</v>
      </c>
      <c r="T311" s="17">
        <f t="shared" si="180"/>
        <v>0</v>
      </c>
      <c r="U311" s="17">
        <f t="shared" si="181"/>
        <v>0</v>
      </c>
      <c r="V311" s="17">
        <f t="shared" si="182"/>
        <v>0</v>
      </c>
      <c r="W311" s="17">
        <f t="shared" si="183"/>
        <v>0</v>
      </c>
      <c r="X311" s="17">
        <f t="shared" si="184"/>
        <v>0</v>
      </c>
      <c r="Y311" s="17">
        <f t="shared" si="185"/>
        <v>0</v>
      </c>
      <c r="Z311" s="17">
        <f t="shared" si="186"/>
        <v>0</v>
      </c>
      <c r="AA311" s="17">
        <f t="shared" si="187"/>
        <v>0</v>
      </c>
      <c r="AB311" s="17">
        <f t="shared" si="188"/>
        <v>0</v>
      </c>
      <c r="AC311" s="17">
        <f t="shared" si="189"/>
        <v>0</v>
      </c>
      <c r="AD311" s="17">
        <v>0.24309</v>
      </c>
      <c r="AE311" s="17">
        <f t="shared" si="190"/>
        <v>0.23252561</v>
      </c>
      <c r="AF311" s="17">
        <f t="shared" si="191"/>
        <v>0</v>
      </c>
      <c r="AG311" s="17">
        <f t="shared" si="192"/>
        <v>0.09842704</v>
      </c>
      <c r="AH311" s="17">
        <f t="shared" si="193"/>
        <v>0.13409857</v>
      </c>
      <c r="AI311" s="17">
        <f t="shared" si="194"/>
        <v>0</v>
      </c>
      <c r="AJ311" s="17">
        <v>0.23252561</v>
      </c>
      <c r="AK311" s="17">
        <v>0</v>
      </c>
      <c r="AL311" s="17">
        <v>0.09842704</v>
      </c>
      <c r="AM311" s="17">
        <v>0.13409857</v>
      </c>
      <c r="AN311" s="17">
        <v>0</v>
      </c>
      <c r="AO311" s="17">
        <f t="shared" si="202"/>
        <v>0</v>
      </c>
      <c r="AP311" s="17">
        <v>0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0</v>
      </c>
      <c r="AX311" s="17">
        <v>0</v>
      </c>
      <c r="AY311" s="17">
        <v>0</v>
      </c>
      <c r="AZ311" s="17">
        <v>0</v>
      </c>
      <c r="BA311" s="17">
        <v>0</v>
      </c>
      <c r="BB311" s="17">
        <v>0</v>
      </c>
      <c r="BC311" s="17">
        <v>0</v>
      </c>
      <c r="BD311" s="8"/>
      <c r="BE311" s="7"/>
      <c r="BF311" s="8"/>
      <c r="BG311" s="8"/>
    </row>
    <row r="312" spans="1:59" ht="25.5">
      <c r="A312" s="18"/>
      <c r="B312" s="26" t="s">
        <v>414</v>
      </c>
      <c r="C312" s="28" t="s">
        <v>393</v>
      </c>
      <c r="D312" s="17">
        <f t="shared" si="201"/>
        <v>0.29170799999999997</v>
      </c>
      <c r="E312" s="17">
        <f t="shared" si="165"/>
        <v>0.279030732</v>
      </c>
      <c r="F312" s="17">
        <f t="shared" si="166"/>
        <v>0</v>
      </c>
      <c r="G312" s="17">
        <f t="shared" si="167"/>
        <v>0.11811244799999998</v>
      </c>
      <c r="H312" s="17">
        <f t="shared" si="168"/>
        <v>0.160918284</v>
      </c>
      <c r="I312" s="17">
        <f t="shared" si="169"/>
        <v>0</v>
      </c>
      <c r="J312" s="17">
        <f t="shared" si="170"/>
        <v>0.279030732</v>
      </c>
      <c r="K312" s="17">
        <f t="shared" si="171"/>
        <v>0</v>
      </c>
      <c r="L312" s="17">
        <f t="shared" si="172"/>
        <v>0.11811244799999998</v>
      </c>
      <c r="M312" s="17">
        <f t="shared" si="173"/>
        <v>0.160918284</v>
      </c>
      <c r="N312" s="17">
        <f t="shared" si="174"/>
        <v>0</v>
      </c>
      <c r="O312" s="17">
        <f t="shared" si="175"/>
        <v>0</v>
      </c>
      <c r="P312" s="17">
        <f t="shared" si="176"/>
        <v>0</v>
      </c>
      <c r="Q312" s="17">
        <f t="shared" si="177"/>
        <v>0</v>
      </c>
      <c r="R312" s="17">
        <f t="shared" si="178"/>
        <v>0</v>
      </c>
      <c r="S312" s="17">
        <f t="shared" si="179"/>
        <v>0</v>
      </c>
      <c r="T312" s="17">
        <f t="shared" si="180"/>
        <v>0</v>
      </c>
      <c r="U312" s="17">
        <f t="shared" si="181"/>
        <v>0</v>
      </c>
      <c r="V312" s="17">
        <f t="shared" si="182"/>
        <v>0</v>
      </c>
      <c r="W312" s="17">
        <f t="shared" si="183"/>
        <v>0</v>
      </c>
      <c r="X312" s="17">
        <f t="shared" si="184"/>
        <v>0</v>
      </c>
      <c r="Y312" s="17">
        <f t="shared" si="185"/>
        <v>0</v>
      </c>
      <c r="Z312" s="17">
        <f t="shared" si="186"/>
        <v>0</v>
      </c>
      <c r="AA312" s="17">
        <f t="shared" si="187"/>
        <v>0</v>
      </c>
      <c r="AB312" s="17">
        <f t="shared" si="188"/>
        <v>0</v>
      </c>
      <c r="AC312" s="17">
        <f t="shared" si="189"/>
        <v>0</v>
      </c>
      <c r="AD312" s="17">
        <v>0.24309</v>
      </c>
      <c r="AE312" s="17">
        <f t="shared" si="190"/>
        <v>0.23252561</v>
      </c>
      <c r="AF312" s="17">
        <f t="shared" si="191"/>
        <v>0</v>
      </c>
      <c r="AG312" s="17">
        <f t="shared" si="192"/>
        <v>0.09842704</v>
      </c>
      <c r="AH312" s="17">
        <f t="shared" si="193"/>
        <v>0.13409857</v>
      </c>
      <c r="AI312" s="17">
        <f t="shared" si="194"/>
        <v>0</v>
      </c>
      <c r="AJ312" s="17">
        <v>0.23252561</v>
      </c>
      <c r="AK312" s="17">
        <v>0</v>
      </c>
      <c r="AL312" s="17">
        <v>0.09842704</v>
      </c>
      <c r="AM312" s="17">
        <v>0.13409857</v>
      </c>
      <c r="AN312" s="17">
        <v>0</v>
      </c>
      <c r="AO312" s="17">
        <f t="shared" si="202"/>
        <v>0</v>
      </c>
      <c r="AP312" s="17">
        <v>0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8"/>
      <c r="BE312" s="7"/>
      <c r="BF312" s="8"/>
      <c r="BG312" s="8"/>
    </row>
    <row r="313" spans="1:59" ht="25.5">
      <c r="A313" s="18"/>
      <c r="B313" s="26" t="s">
        <v>415</v>
      </c>
      <c r="C313" s="28" t="s">
        <v>393</v>
      </c>
      <c r="D313" s="17">
        <f t="shared" si="201"/>
        <v>0.29170799999999997</v>
      </c>
      <c r="E313" s="17">
        <f t="shared" si="165"/>
        <v>0.279030732</v>
      </c>
      <c r="F313" s="17">
        <f t="shared" si="166"/>
        <v>0</v>
      </c>
      <c r="G313" s="17">
        <f t="shared" si="167"/>
        <v>0.11811244799999998</v>
      </c>
      <c r="H313" s="17">
        <f t="shared" si="168"/>
        <v>0.160918284</v>
      </c>
      <c r="I313" s="17">
        <f t="shared" si="169"/>
        <v>0</v>
      </c>
      <c r="J313" s="17">
        <f t="shared" si="170"/>
        <v>0.279030732</v>
      </c>
      <c r="K313" s="17">
        <f t="shared" si="171"/>
        <v>0</v>
      </c>
      <c r="L313" s="17">
        <f t="shared" si="172"/>
        <v>0.11811244799999998</v>
      </c>
      <c r="M313" s="17">
        <f t="shared" si="173"/>
        <v>0.160918284</v>
      </c>
      <c r="N313" s="17">
        <f t="shared" si="174"/>
        <v>0</v>
      </c>
      <c r="O313" s="17">
        <f t="shared" si="175"/>
        <v>0</v>
      </c>
      <c r="P313" s="17">
        <f t="shared" si="176"/>
        <v>0</v>
      </c>
      <c r="Q313" s="17">
        <f t="shared" si="177"/>
        <v>0</v>
      </c>
      <c r="R313" s="17">
        <f t="shared" si="178"/>
        <v>0</v>
      </c>
      <c r="S313" s="17">
        <f t="shared" si="179"/>
        <v>0</v>
      </c>
      <c r="T313" s="17">
        <f t="shared" si="180"/>
        <v>0</v>
      </c>
      <c r="U313" s="17">
        <f t="shared" si="181"/>
        <v>0</v>
      </c>
      <c r="V313" s="17">
        <f t="shared" si="182"/>
        <v>0</v>
      </c>
      <c r="W313" s="17">
        <f t="shared" si="183"/>
        <v>0</v>
      </c>
      <c r="X313" s="17">
        <f t="shared" si="184"/>
        <v>0</v>
      </c>
      <c r="Y313" s="17">
        <f t="shared" si="185"/>
        <v>0</v>
      </c>
      <c r="Z313" s="17">
        <f t="shared" si="186"/>
        <v>0</v>
      </c>
      <c r="AA313" s="17">
        <f t="shared" si="187"/>
        <v>0</v>
      </c>
      <c r="AB313" s="17">
        <f t="shared" si="188"/>
        <v>0</v>
      </c>
      <c r="AC313" s="17">
        <f t="shared" si="189"/>
        <v>0</v>
      </c>
      <c r="AD313" s="17">
        <v>0.24309</v>
      </c>
      <c r="AE313" s="17">
        <f t="shared" si="190"/>
        <v>0.23252561</v>
      </c>
      <c r="AF313" s="17">
        <f t="shared" si="191"/>
        <v>0</v>
      </c>
      <c r="AG313" s="17">
        <f t="shared" si="192"/>
        <v>0.09842704</v>
      </c>
      <c r="AH313" s="17">
        <f t="shared" si="193"/>
        <v>0.13409857</v>
      </c>
      <c r="AI313" s="17">
        <f t="shared" si="194"/>
        <v>0</v>
      </c>
      <c r="AJ313" s="17">
        <v>0.23252561</v>
      </c>
      <c r="AK313" s="17">
        <v>0</v>
      </c>
      <c r="AL313" s="17">
        <v>0.09842704</v>
      </c>
      <c r="AM313" s="17">
        <v>0.13409857</v>
      </c>
      <c r="AN313" s="17">
        <v>0</v>
      </c>
      <c r="AO313" s="17">
        <f t="shared" si="202"/>
        <v>0</v>
      </c>
      <c r="AP313" s="17">
        <v>0</v>
      </c>
      <c r="AQ313" s="17">
        <v>0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0</v>
      </c>
      <c r="AX313" s="17">
        <v>0</v>
      </c>
      <c r="AY313" s="17">
        <v>0</v>
      </c>
      <c r="AZ313" s="17">
        <v>0</v>
      </c>
      <c r="BA313" s="17">
        <v>0</v>
      </c>
      <c r="BB313" s="17">
        <v>0</v>
      </c>
      <c r="BC313" s="17">
        <v>0</v>
      </c>
      <c r="BD313" s="8"/>
      <c r="BE313" s="7"/>
      <c r="BF313" s="8"/>
      <c r="BG313" s="8"/>
    </row>
    <row r="314" spans="1:59" ht="25.5">
      <c r="A314" s="18"/>
      <c r="B314" s="26" t="s">
        <v>416</v>
      </c>
      <c r="C314" s="28" t="s">
        <v>393</v>
      </c>
      <c r="D314" s="17">
        <f t="shared" si="201"/>
        <v>0.29170799999999997</v>
      </c>
      <c r="E314" s="17">
        <f t="shared" si="165"/>
        <v>0.279030732</v>
      </c>
      <c r="F314" s="17">
        <f t="shared" si="166"/>
        <v>0</v>
      </c>
      <c r="G314" s="17">
        <f t="shared" si="167"/>
        <v>0.11811244799999998</v>
      </c>
      <c r="H314" s="17">
        <f t="shared" si="168"/>
        <v>0.160918284</v>
      </c>
      <c r="I314" s="17">
        <f t="shared" si="169"/>
        <v>0</v>
      </c>
      <c r="J314" s="17">
        <f t="shared" si="170"/>
        <v>0.279030732</v>
      </c>
      <c r="K314" s="17">
        <f t="shared" si="171"/>
        <v>0</v>
      </c>
      <c r="L314" s="17">
        <f t="shared" si="172"/>
        <v>0.11811244799999998</v>
      </c>
      <c r="M314" s="17">
        <f t="shared" si="173"/>
        <v>0.160918284</v>
      </c>
      <c r="N314" s="17">
        <f t="shared" si="174"/>
        <v>0</v>
      </c>
      <c r="O314" s="17">
        <f t="shared" si="175"/>
        <v>0</v>
      </c>
      <c r="P314" s="17">
        <f t="shared" si="176"/>
        <v>0</v>
      </c>
      <c r="Q314" s="17">
        <f t="shared" si="177"/>
        <v>0</v>
      </c>
      <c r="R314" s="17">
        <f t="shared" si="178"/>
        <v>0</v>
      </c>
      <c r="S314" s="17">
        <f t="shared" si="179"/>
        <v>0</v>
      </c>
      <c r="T314" s="17">
        <f t="shared" si="180"/>
        <v>0</v>
      </c>
      <c r="U314" s="17">
        <f t="shared" si="181"/>
        <v>0</v>
      </c>
      <c r="V314" s="17">
        <f t="shared" si="182"/>
        <v>0</v>
      </c>
      <c r="W314" s="17">
        <f t="shared" si="183"/>
        <v>0</v>
      </c>
      <c r="X314" s="17">
        <f t="shared" si="184"/>
        <v>0</v>
      </c>
      <c r="Y314" s="17">
        <f t="shared" si="185"/>
        <v>0</v>
      </c>
      <c r="Z314" s="17">
        <f t="shared" si="186"/>
        <v>0</v>
      </c>
      <c r="AA314" s="17">
        <f t="shared" si="187"/>
        <v>0</v>
      </c>
      <c r="AB314" s="17">
        <f t="shared" si="188"/>
        <v>0</v>
      </c>
      <c r="AC314" s="17">
        <f t="shared" si="189"/>
        <v>0</v>
      </c>
      <c r="AD314" s="17">
        <v>0.24309</v>
      </c>
      <c r="AE314" s="17">
        <f t="shared" si="190"/>
        <v>0.23252561</v>
      </c>
      <c r="AF314" s="17">
        <f t="shared" si="191"/>
        <v>0</v>
      </c>
      <c r="AG314" s="17">
        <f t="shared" si="192"/>
        <v>0.09842704</v>
      </c>
      <c r="AH314" s="17">
        <f t="shared" si="193"/>
        <v>0.13409857</v>
      </c>
      <c r="AI314" s="17">
        <f t="shared" si="194"/>
        <v>0</v>
      </c>
      <c r="AJ314" s="17">
        <v>0.23252561</v>
      </c>
      <c r="AK314" s="17">
        <v>0</v>
      </c>
      <c r="AL314" s="17">
        <v>0.09842704</v>
      </c>
      <c r="AM314" s="17">
        <v>0.13409857</v>
      </c>
      <c r="AN314" s="17">
        <v>0</v>
      </c>
      <c r="AO314" s="17">
        <f t="shared" si="202"/>
        <v>0</v>
      </c>
      <c r="AP314" s="17">
        <v>0</v>
      </c>
      <c r="AQ314" s="17">
        <v>0</v>
      </c>
      <c r="AR314" s="17">
        <v>0</v>
      </c>
      <c r="AS314" s="17">
        <v>0</v>
      </c>
      <c r="AT314" s="17">
        <v>0</v>
      </c>
      <c r="AU314" s="17">
        <v>0</v>
      </c>
      <c r="AV314" s="17">
        <v>0</v>
      </c>
      <c r="AW314" s="17">
        <v>0</v>
      </c>
      <c r="AX314" s="17">
        <v>0</v>
      </c>
      <c r="AY314" s="17">
        <v>0</v>
      </c>
      <c r="AZ314" s="17">
        <v>0</v>
      </c>
      <c r="BA314" s="17">
        <v>0</v>
      </c>
      <c r="BB314" s="17">
        <v>0</v>
      </c>
      <c r="BC314" s="17">
        <v>0</v>
      </c>
      <c r="BD314" s="8"/>
      <c r="BE314" s="7"/>
      <c r="BF314" s="8"/>
      <c r="BG314" s="8"/>
    </row>
    <row r="315" spans="1:59" s="23" customFormat="1" ht="38.25">
      <c r="A315" s="18"/>
      <c r="B315" s="26" t="s">
        <v>417</v>
      </c>
      <c r="C315" s="28" t="s">
        <v>393</v>
      </c>
      <c r="D315" s="17">
        <f t="shared" si="201"/>
        <v>22.669852067956295</v>
      </c>
      <c r="E315" s="17">
        <f t="shared" si="165"/>
        <v>0</v>
      </c>
      <c r="F315" s="17">
        <f t="shared" si="166"/>
        <v>0</v>
      </c>
      <c r="G315" s="17">
        <f t="shared" si="167"/>
        <v>0</v>
      </c>
      <c r="H315" s="17">
        <f t="shared" si="168"/>
        <v>0</v>
      </c>
      <c r="I315" s="17">
        <f t="shared" si="169"/>
        <v>0</v>
      </c>
      <c r="J315" s="17">
        <f t="shared" si="170"/>
        <v>0</v>
      </c>
      <c r="K315" s="17">
        <f t="shared" si="171"/>
        <v>0</v>
      </c>
      <c r="L315" s="17">
        <f t="shared" si="172"/>
        <v>0</v>
      </c>
      <c r="M315" s="17">
        <f t="shared" si="173"/>
        <v>0</v>
      </c>
      <c r="N315" s="17">
        <f t="shared" si="174"/>
        <v>0</v>
      </c>
      <c r="O315" s="17">
        <f t="shared" si="175"/>
        <v>0</v>
      </c>
      <c r="P315" s="17">
        <f t="shared" si="176"/>
        <v>0</v>
      </c>
      <c r="Q315" s="17">
        <f t="shared" si="177"/>
        <v>0</v>
      </c>
      <c r="R315" s="17">
        <f t="shared" si="178"/>
        <v>0</v>
      </c>
      <c r="S315" s="17">
        <f t="shared" si="179"/>
        <v>0</v>
      </c>
      <c r="T315" s="17">
        <f t="shared" si="180"/>
        <v>0</v>
      </c>
      <c r="U315" s="17">
        <f t="shared" si="181"/>
        <v>0</v>
      </c>
      <c r="V315" s="17">
        <f t="shared" si="182"/>
        <v>0</v>
      </c>
      <c r="W315" s="17">
        <f t="shared" si="183"/>
        <v>0</v>
      </c>
      <c r="X315" s="17">
        <f t="shared" si="184"/>
        <v>0</v>
      </c>
      <c r="Y315" s="17">
        <f t="shared" si="185"/>
        <v>0</v>
      </c>
      <c r="Z315" s="17">
        <f t="shared" si="186"/>
        <v>0</v>
      </c>
      <c r="AA315" s="17">
        <f t="shared" si="187"/>
        <v>0</v>
      </c>
      <c r="AB315" s="17">
        <f t="shared" si="188"/>
        <v>0</v>
      </c>
      <c r="AC315" s="17">
        <f t="shared" si="189"/>
        <v>0</v>
      </c>
      <c r="AD315" s="34">
        <v>18.89154338996358</v>
      </c>
      <c r="AE315" s="17">
        <f t="shared" si="190"/>
        <v>0</v>
      </c>
      <c r="AF315" s="17">
        <f t="shared" si="191"/>
        <v>0</v>
      </c>
      <c r="AG315" s="17">
        <f t="shared" si="192"/>
        <v>0</v>
      </c>
      <c r="AH315" s="17">
        <f t="shared" si="193"/>
        <v>0</v>
      </c>
      <c r="AI315" s="17">
        <f t="shared" si="194"/>
        <v>0</v>
      </c>
      <c r="AJ315" s="34">
        <v>0</v>
      </c>
      <c r="AK315" s="34">
        <v>0</v>
      </c>
      <c r="AL315" s="34">
        <v>0</v>
      </c>
      <c r="AM315" s="34">
        <v>0</v>
      </c>
      <c r="AN315" s="34">
        <v>0</v>
      </c>
      <c r="AO315" s="34">
        <f t="shared" si="202"/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22"/>
      <c r="BE315" s="7"/>
      <c r="BF315" s="22"/>
      <c r="BG315" s="22"/>
    </row>
    <row r="316" spans="1:57" s="23" customFormat="1" ht="13.5">
      <c r="A316" s="18"/>
      <c r="B316" s="25" t="s">
        <v>195</v>
      </c>
      <c r="C316" s="28"/>
      <c r="D316" s="17">
        <f t="shared" si="201"/>
        <v>0</v>
      </c>
      <c r="E316" s="17">
        <f t="shared" si="165"/>
        <v>0</v>
      </c>
      <c r="F316" s="17">
        <f t="shared" si="166"/>
        <v>0</v>
      </c>
      <c r="G316" s="17">
        <f t="shared" si="167"/>
        <v>0</v>
      </c>
      <c r="H316" s="17">
        <f t="shared" si="168"/>
        <v>0</v>
      </c>
      <c r="I316" s="17">
        <f t="shared" si="169"/>
        <v>0</v>
      </c>
      <c r="J316" s="17">
        <f t="shared" si="170"/>
        <v>0</v>
      </c>
      <c r="K316" s="17">
        <f t="shared" si="171"/>
        <v>0</v>
      </c>
      <c r="L316" s="17">
        <f t="shared" si="172"/>
        <v>0</v>
      </c>
      <c r="M316" s="17">
        <f t="shared" si="173"/>
        <v>0</v>
      </c>
      <c r="N316" s="17">
        <f t="shared" si="174"/>
        <v>0</v>
      </c>
      <c r="O316" s="17">
        <f t="shared" si="175"/>
        <v>0</v>
      </c>
      <c r="P316" s="17">
        <f t="shared" si="176"/>
        <v>0</v>
      </c>
      <c r="Q316" s="17">
        <f t="shared" si="177"/>
        <v>0</v>
      </c>
      <c r="R316" s="17">
        <f t="shared" si="178"/>
        <v>0</v>
      </c>
      <c r="S316" s="17">
        <f t="shared" si="179"/>
        <v>0</v>
      </c>
      <c r="T316" s="17">
        <f t="shared" si="180"/>
        <v>0</v>
      </c>
      <c r="U316" s="17">
        <f t="shared" si="181"/>
        <v>0</v>
      </c>
      <c r="V316" s="17">
        <f t="shared" si="182"/>
        <v>0</v>
      </c>
      <c r="W316" s="17">
        <f t="shared" si="183"/>
        <v>0</v>
      </c>
      <c r="X316" s="17">
        <f t="shared" si="184"/>
        <v>0</v>
      </c>
      <c r="Y316" s="17">
        <f t="shared" si="185"/>
        <v>0</v>
      </c>
      <c r="Z316" s="17">
        <f t="shared" si="186"/>
        <v>0</v>
      </c>
      <c r="AA316" s="17">
        <f t="shared" si="187"/>
        <v>0</v>
      </c>
      <c r="AB316" s="17">
        <f t="shared" si="188"/>
        <v>0</v>
      </c>
      <c r="AC316" s="17">
        <f t="shared" si="189"/>
        <v>0</v>
      </c>
      <c r="AD316" s="34">
        <v>0</v>
      </c>
      <c r="AE316" s="17">
        <f t="shared" si="190"/>
        <v>0</v>
      </c>
      <c r="AF316" s="17">
        <f t="shared" si="191"/>
        <v>0</v>
      </c>
      <c r="AG316" s="17">
        <f t="shared" si="192"/>
        <v>0</v>
      </c>
      <c r="AH316" s="17">
        <f t="shared" si="193"/>
        <v>0</v>
      </c>
      <c r="AI316" s="17">
        <f t="shared" si="194"/>
        <v>0</v>
      </c>
      <c r="AJ316" s="34">
        <v>0</v>
      </c>
      <c r="AK316" s="34">
        <v>0</v>
      </c>
      <c r="AL316" s="34">
        <v>0</v>
      </c>
      <c r="AM316" s="34">
        <v>0</v>
      </c>
      <c r="AN316" s="34">
        <v>0</v>
      </c>
      <c r="AO316" s="34">
        <f t="shared" si="202"/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E316" s="7"/>
    </row>
    <row r="317" spans="1:57" ht="38.25">
      <c r="A317" s="18"/>
      <c r="B317" s="26" t="s">
        <v>418</v>
      </c>
      <c r="C317" s="28" t="s">
        <v>393</v>
      </c>
      <c r="D317" s="17">
        <f t="shared" si="201"/>
        <v>0.9632255999999999</v>
      </c>
      <c r="E317" s="17">
        <f t="shared" si="165"/>
        <v>0</v>
      </c>
      <c r="F317" s="17">
        <f t="shared" si="166"/>
        <v>0</v>
      </c>
      <c r="G317" s="17">
        <f t="shared" si="167"/>
        <v>0</v>
      </c>
      <c r="H317" s="17">
        <f t="shared" si="168"/>
        <v>0</v>
      </c>
      <c r="I317" s="17">
        <f t="shared" si="169"/>
        <v>0</v>
      </c>
      <c r="J317" s="17">
        <f t="shared" si="170"/>
        <v>0</v>
      </c>
      <c r="K317" s="17">
        <f t="shared" si="171"/>
        <v>0</v>
      </c>
      <c r="L317" s="17">
        <f t="shared" si="172"/>
        <v>0</v>
      </c>
      <c r="M317" s="17">
        <f t="shared" si="173"/>
        <v>0</v>
      </c>
      <c r="N317" s="17">
        <f t="shared" si="174"/>
        <v>0</v>
      </c>
      <c r="O317" s="17">
        <f t="shared" si="175"/>
        <v>0</v>
      </c>
      <c r="P317" s="17">
        <f t="shared" si="176"/>
        <v>0</v>
      </c>
      <c r="Q317" s="17">
        <f t="shared" si="177"/>
        <v>0</v>
      </c>
      <c r="R317" s="17">
        <f t="shared" si="178"/>
        <v>0</v>
      </c>
      <c r="S317" s="17">
        <f t="shared" si="179"/>
        <v>0</v>
      </c>
      <c r="T317" s="17">
        <f t="shared" si="180"/>
        <v>0</v>
      </c>
      <c r="U317" s="17">
        <f t="shared" si="181"/>
        <v>0</v>
      </c>
      <c r="V317" s="17">
        <f t="shared" si="182"/>
        <v>0</v>
      </c>
      <c r="W317" s="17">
        <f t="shared" si="183"/>
        <v>0</v>
      </c>
      <c r="X317" s="17">
        <f t="shared" si="184"/>
        <v>0</v>
      </c>
      <c r="Y317" s="17">
        <f t="shared" si="185"/>
        <v>0</v>
      </c>
      <c r="Z317" s="17">
        <f t="shared" si="186"/>
        <v>0</v>
      </c>
      <c r="AA317" s="17">
        <f t="shared" si="187"/>
        <v>0</v>
      </c>
      <c r="AB317" s="17">
        <f t="shared" si="188"/>
        <v>0</v>
      </c>
      <c r="AC317" s="17">
        <f t="shared" si="189"/>
        <v>0</v>
      </c>
      <c r="AD317" s="35">
        <v>0.802688</v>
      </c>
      <c r="AE317" s="17">
        <f t="shared" si="190"/>
        <v>0</v>
      </c>
      <c r="AF317" s="17">
        <f t="shared" si="191"/>
        <v>0</v>
      </c>
      <c r="AG317" s="17">
        <f t="shared" si="192"/>
        <v>0</v>
      </c>
      <c r="AH317" s="17">
        <f t="shared" si="193"/>
        <v>0</v>
      </c>
      <c r="AI317" s="17">
        <f t="shared" si="194"/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f t="shared" si="202"/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  <c r="AV317" s="35">
        <v>0</v>
      </c>
      <c r="AW317" s="35">
        <v>0</v>
      </c>
      <c r="AX317" s="35">
        <v>0</v>
      </c>
      <c r="AY317" s="35">
        <v>0</v>
      </c>
      <c r="AZ317" s="35">
        <v>0</v>
      </c>
      <c r="BA317" s="35">
        <v>0</v>
      </c>
      <c r="BB317" s="35">
        <v>0</v>
      </c>
      <c r="BC317" s="35">
        <v>0</v>
      </c>
      <c r="BE317" s="7"/>
    </row>
    <row r="318" spans="1:57" ht="13.5">
      <c r="A318" s="18"/>
      <c r="B318" s="25" t="s">
        <v>201</v>
      </c>
      <c r="C318" s="28"/>
      <c r="D318" s="17">
        <f t="shared" si="201"/>
        <v>0</v>
      </c>
      <c r="E318" s="17">
        <f t="shared" si="165"/>
        <v>0</v>
      </c>
      <c r="F318" s="17">
        <f t="shared" si="166"/>
        <v>0</v>
      </c>
      <c r="G318" s="17">
        <f t="shared" si="167"/>
        <v>0</v>
      </c>
      <c r="H318" s="17">
        <f t="shared" si="168"/>
        <v>0</v>
      </c>
      <c r="I318" s="17">
        <f t="shared" si="169"/>
        <v>0</v>
      </c>
      <c r="J318" s="17">
        <f t="shared" si="170"/>
        <v>0</v>
      </c>
      <c r="K318" s="17">
        <f t="shared" si="171"/>
        <v>0</v>
      </c>
      <c r="L318" s="17">
        <f t="shared" si="172"/>
        <v>0</v>
      </c>
      <c r="M318" s="17">
        <f t="shared" si="173"/>
        <v>0</v>
      </c>
      <c r="N318" s="17">
        <f t="shared" si="174"/>
        <v>0</v>
      </c>
      <c r="O318" s="17">
        <f t="shared" si="175"/>
        <v>0</v>
      </c>
      <c r="P318" s="17">
        <f t="shared" si="176"/>
        <v>0</v>
      </c>
      <c r="Q318" s="17">
        <f t="shared" si="177"/>
        <v>0</v>
      </c>
      <c r="R318" s="17">
        <f t="shared" si="178"/>
        <v>0</v>
      </c>
      <c r="S318" s="17">
        <f t="shared" si="179"/>
        <v>0</v>
      </c>
      <c r="T318" s="17">
        <f t="shared" si="180"/>
        <v>0</v>
      </c>
      <c r="U318" s="17">
        <f t="shared" si="181"/>
        <v>0</v>
      </c>
      <c r="V318" s="17">
        <f t="shared" si="182"/>
        <v>0</v>
      </c>
      <c r="W318" s="17">
        <f t="shared" si="183"/>
        <v>0</v>
      </c>
      <c r="X318" s="17">
        <f t="shared" si="184"/>
        <v>0</v>
      </c>
      <c r="Y318" s="17">
        <f t="shared" si="185"/>
        <v>0</v>
      </c>
      <c r="Z318" s="17">
        <f t="shared" si="186"/>
        <v>0</v>
      </c>
      <c r="AA318" s="17">
        <f t="shared" si="187"/>
        <v>0</v>
      </c>
      <c r="AB318" s="17">
        <f t="shared" si="188"/>
        <v>0</v>
      </c>
      <c r="AC318" s="17">
        <f t="shared" si="189"/>
        <v>0</v>
      </c>
      <c r="AD318" s="35">
        <v>0</v>
      </c>
      <c r="AE318" s="17">
        <f t="shared" si="190"/>
        <v>0</v>
      </c>
      <c r="AF318" s="17">
        <f t="shared" si="191"/>
        <v>0</v>
      </c>
      <c r="AG318" s="17">
        <f t="shared" si="192"/>
        <v>0</v>
      </c>
      <c r="AH318" s="17">
        <f t="shared" si="193"/>
        <v>0</v>
      </c>
      <c r="AI318" s="17">
        <f t="shared" si="194"/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f t="shared" si="202"/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  <c r="AV318" s="35">
        <v>0</v>
      </c>
      <c r="AW318" s="35">
        <v>0</v>
      </c>
      <c r="AX318" s="35">
        <v>0</v>
      </c>
      <c r="AY318" s="35">
        <v>0</v>
      </c>
      <c r="AZ318" s="35">
        <v>0</v>
      </c>
      <c r="BA318" s="35">
        <v>0</v>
      </c>
      <c r="BB318" s="35">
        <v>0</v>
      </c>
      <c r="BC318" s="35">
        <v>0</v>
      </c>
      <c r="BE318" s="7"/>
    </row>
    <row r="319" spans="1:57" ht="25.5">
      <c r="A319" s="18"/>
      <c r="B319" s="26" t="s">
        <v>419</v>
      </c>
      <c r="C319" s="28" t="s">
        <v>393</v>
      </c>
      <c r="D319" s="17">
        <f t="shared" si="201"/>
        <v>0.29170799999999997</v>
      </c>
      <c r="E319" s="17">
        <f t="shared" si="165"/>
        <v>0.26443212</v>
      </c>
      <c r="F319" s="17">
        <f t="shared" si="166"/>
        <v>0</v>
      </c>
      <c r="G319" s="17">
        <f t="shared" si="167"/>
        <v>0.103492728</v>
      </c>
      <c r="H319" s="17">
        <f t="shared" si="168"/>
        <v>0.16093939200000001</v>
      </c>
      <c r="I319" s="17">
        <f t="shared" si="169"/>
        <v>0</v>
      </c>
      <c r="J319" s="17">
        <f t="shared" si="170"/>
        <v>0.26443212</v>
      </c>
      <c r="K319" s="17">
        <f t="shared" si="171"/>
        <v>0</v>
      </c>
      <c r="L319" s="17">
        <f t="shared" si="172"/>
        <v>0.103492728</v>
      </c>
      <c r="M319" s="17">
        <f t="shared" si="173"/>
        <v>0.16093939200000001</v>
      </c>
      <c r="N319" s="17">
        <f t="shared" si="174"/>
        <v>0</v>
      </c>
      <c r="O319" s="17">
        <f t="shared" si="175"/>
        <v>0</v>
      </c>
      <c r="P319" s="17">
        <f t="shared" si="176"/>
        <v>0</v>
      </c>
      <c r="Q319" s="17">
        <f t="shared" si="177"/>
        <v>0</v>
      </c>
      <c r="R319" s="17">
        <f t="shared" si="178"/>
        <v>0</v>
      </c>
      <c r="S319" s="17">
        <f t="shared" si="179"/>
        <v>0</v>
      </c>
      <c r="T319" s="17">
        <f t="shared" si="180"/>
        <v>0</v>
      </c>
      <c r="U319" s="17">
        <f t="shared" si="181"/>
        <v>0</v>
      </c>
      <c r="V319" s="17">
        <f t="shared" si="182"/>
        <v>0</v>
      </c>
      <c r="W319" s="17">
        <f t="shared" si="183"/>
        <v>0</v>
      </c>
      <c r="X319" s="17">
        <f t="shared" si="184"/>
        <v>0</v>
      </c>
      <c r="Y319" s="17">
        <f t="shared" si="185"/>
        <v>0</v>
      </c>
      <c r="Z319" s="17">
        <f t="shared" si="186"/>
        <v>0</v>
      </c>
      <c r="AA319" s="17">
        <f t="shared" si="187"/>
        <v>0</v>
      </c>
      <c r="AB319" s="17">
        <f t="shared" si="188"/>
        <v>0</v>
      </c>
      <c r="AC319" s="17">
        <f t="shared" si="189"/>
        <v>0</v>
      </c>
      <c r="AD319" s="35">
        <v>0.24309</v>
      </c>
      <c r="AE319" s="17">
        <f t="shared" si="190"/>
        <v>0.2203601</v>
      </c>
      <c r="AF319" s="17">
        <f t="shared" si="191"/>
        <v>0</v>
      </c>
      <c r="AG319" s="17">
        <f t="shared" si="192"/>
        <v>0.08624394</v>
      </c>
      <c r="AH319" s="17">
        <f t="shared" si="193"/>
        <v>0.13411616</v>
      </c>
      <c r="AI319" s="17">
        <f t="shared" si="194"/>
        <v>0</v>
      </c>
      <c r="AJ319" s="35">
        <v>0.2203601</v>
      </c>
      <c r="AK319" s="35">
        <v>0</v>
      </c>
      <c r="AL319" s="35">
        <v>0.08624394</v>
      </c>
      <c r="AM319" s="35">
        <v>0.13411616</v>
      </c>
      <c r="AN319" s="35">
        <v>0</v>
      </c>
      <c r="AO319" s="35">
        <f t="shared" si="202"/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  <c r="AV319" s="35">
        <v>0</v>
      </c>
      <c r="AW319" s="35">
        <v>0</v>
      </c>
      <c r="AX319" s="35">
        <v>0</v>
      </c>
      <c r="AY319" s="35">
        <v>0</v>
      </c>
      <c r="AZ319" s="35">
        <v>0</v>
      </c>
      <c r="BA319" s="35">
        <v>0</v>
      </c>
      <c r="BB319" s="35">
        <v>0</v>
      </c>
      <c r="BC319" s="35">
        <v>0</v>
      </c>
      <c r="BE319" s="7"/>
    </row>
    <row r="320" spans="1:57" ht="25.5">
      <c r="A320" s="18"/>
      <c r="B320" s="26" t="s">
        <v>420</v>
      </c>
      <c r="C320" s="28" t="s">
        <v>393</v>
      </c>
      <c r="D320" s="17">
        <f t="shared" si="201"/>
        <v>0.29170799999999997</v>
      </c>
      <c r="E320" s="17">
        <f t="shared" si="165"/>
        <v>0.264432132</v>
      </c>
      <c r="F320" s="17">
        <f t="shared" si="166"/>
        <v>0</v>
      </c>
      <c r="G320" s="17">
        <f t="shared" si="167"/>
        <v>0.103492728</v>
      </c>
      <c r="H320" s="17">
        <f t="shared" si="168"/>
        <v>0.160939404</v>
      </c>
      <c r="I320" s="17">
        <f t="shared" si="169"/>
        <v>0</v>
      </c>
      <c r="J320" s="17">
        <f t="shared" si="170"/>
        <v>0.264432132</v>
      </c>
      <c r="K320" s="17">
        <f t="shared" si="171"/>
        <v>0</v>
      </c>
      <c r="L320" s="17">
        <f t="shared" si="172"/>
        <v>0.103492728</v>
      </c>
      <c r="M320" s="17">
        <f t="shared" si="173"/>
        <v>0.160939404</v>
      </c>
      <c r="N320" s="17">
        <f t="shared" si="174"/>
        <v>0</v>
      </c>
      <c r="O320" s="17">
        <f t="shared" si="175"/>
        <v>0</v>
      </c>
      <c r="P320" s="17">
        <f t="shared" si="176"/>
        <v>0</v>
      </c>
      <c r="Q320" s="17">
        <f t="shared" si="177"/>
        <v>0</v>
      </c>
      <c r="R320" s="17">
        <f t="shared" si="178"/>
        <v>0</v>
      </c>
      <c r="S320" s="17">
        <f t="shared" si="179"/>
        <v>0</v>
      </c>
      <c r="T320" s="17">
        <f t="shared" si="180"/>
        <v>0</v>
      </c>
      <c r="U320" s="17">
        <f t="shared" si="181"/>
        <v>0</v>
      </c>
      <c r="V320" s="17">
        <f t="shared" si="182"/>
        <v>0</v>
      </c>
      <c r="W320" s="17">
        <f t="shared" si="183"/>
        <v>0</v>
      </c>
      <c r="X320" s="17">
        <f t="shared" si="184"/>
        <v>0</v>
      </c>
      <c r="Y320" s="17">
        <f t="shared" si="185"/>
        <v>0</v>
      </c>
      <c r="Z320" s="17">
        <f t="shared" si="186"/>
        <v>0</v>
      </c>
      <c r="AA320" s="17">
        <f t="shared" si="187"/>
        <v>0</v>
      </c>
      <c r="AB320" s="17">
        <f t="shared" si="188"/>
        <v>0</v>
      </c>
      <c r="AC320" s="17">
        <f t="shared" si="189"/>
        <v>0</v>
      </c>
      <c r="AD320" s="35">
        <v>0.24309</v>
      </c>
      <c r="AE320" s="17">
        <f t="shared" si="190"/>
        <v>0.22036011</v>
      </c>
      <c r="AF320" s="17">
        <f t="shared" si="191"/>
        <v>0</v>
      </c>
      <c r="AG320" s="17">
        <f t="shared" si="192"/>
        <v>0.08624394</v>
      </c>
      <c r="AH320" s="17">
        <f t="shared" si="193"/>
        <v>0.13411617</v>
      </c>
      <c r="AI320" s="17">
        <f t="shared" si="194"/>
        <v>0</v>
      </c>
      <c r="AJ320" s="35">
        <v>0.22036011</v>
      </c>
      <c r="AK320" s="35">
        <v>0</v>
      </c>
      <c r="AL320" s="35">
        <v>0.08624394</v>
      </c>
      <c r="AM320" s="35">
        <v>0.13411617</v>
      </c>
      <c r="AN320" s="35">
        <v>0</v>
      </c>
      <c r="AO320" s="35">
        <f t="shared" si="202"/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  <c r="AV320" s="35">
        <v>0</v>
      </c>
      <c r="AW320" s="35">
        <v>0</v>
      </c>
      <c r="AX320" s="35">
        <v>0</v>
      </c>
      <c r="AY320" s="35">
        <v>0</v>
      </c>
      <c r="AZ320" s="35">
        <v>0</v>
      </c>
      <c r="BA320" s="35">
        <v>0</v>
      </c>
      <c r="BB320" s="35">
        <v>0</v>
      </c>
      <c r="BC320" s="35">
        <v>0</v>
      </c>
      <c r="BE320" s="7"/>
    </row>
    <row r="321" spans="1:57" ht="25.5">
      <c r="A321" s="18"/>
      <c r="B321" s="26" t="s">
        <v>421</v>
      </c>
      <c r="C321" s="28" t="s">
        <v>393</v>
      </c>
      <c r="D321" s="17">
        <f t="shared" si="201"/>
        <v>0.29170799999999997</v>
      </c>
      <c r="E321" s="17">
        <f t="shared" si="165"/>
        <v>0.26443212</v>
      </c>
      <c r="F321" s="17">
        <f t="shared" si="166"/>
        <v>0</v>
      </c>
      <c r="G321" s="17">
        <f t="shared" si="167"/>
        <v>0.103492728</v>
      </c>
      <c r="H321" s="17">
        <f t="shared" si="168"/>
        <v>0.16093939200000001</v>
      </c>
      <c r="I321" s="17">
        <f t="shared" si="169"/>
        <v>0</v>
      </c>
      <c r="J321" s="17">
        <f t="shared" si="170"/>
        <v>0.26443212</v>
      </c>
      <c r="K321" s="17">
        <f t="shared" si="171"/>
        <v>0</v>
      </c>
      <c r="L321" s="17">
        <f t="shared" si="172"/>
        <v>0.103492728</v>
      </c>
      <c r="M321" s="17">
        <f t="shared" si="173"/>
        <v>0.16093939200000001</v>
      </c>
      <c r="N321" s="17">
        <f t="shared" si="174"/>
        <v>0</v>
      </c>
      <c r="O321" s="17">
        <f t="shared" si="175"/>
        <v>0</v>
      </c>
      <c r="P321" s="17">
        <f t="shared" si="176"/>
        <v>0</v>
      </c>
      <c r="Q321" s="17">
        <f t="shared" si="177"/>
        <v>0</v>
      </c>
      <c r="R321" s="17">
        <f t="shared" si="178"/>
        <v>0</v>
      </c>
      <c r="S321" s="17">
        <f t="shared" si="179"/>
        <v>0</v>
      </c>
      <c r="T321" s="17">
        <f t="shared" si="180"/>
        <v>0</v>
      </c>
      <c r="U321" s="17">
        <f t="shared" si="181"/>
        <v>0</v>
      </c>
      <c r="V321" s="17">
        <f t="shared" si="182"/>
        <v>0</v>
      </c>
      <c r="W321" s="17">
        <f t="shared" si="183"/>
        <v>0</v>
      </c>
      <c r="X321" s="17">
        <f t="shared" si="184"/>
        <v>0</v>
      </c>
      <c r="Y321" s="17">
        <f t="shared" si="185"/>
        <v>0</v>
      </c>
      <c r="Z321" s="17">
        <f t="shared" si="186"/>
        <v>0</v>
      </c>
      <c r="AA321" s="17">
        <f t="shared" si="187"/>
        <v>0</v>
      </c>
      <c r="AB321" s="17">
        <f t="shared" si="188"/>
        <v>0</v>
      </c>
      <c r="AC321" s="17">
        <f t="shared" si="189"/>
        <v>0</v>
      </c>
      <c r="AD321" s="35">
        <v>0.24309</v>
      </c>
      <c r="AE321" s="17">
        <f t="shared" si="190"/>
        <v>0.2203601</v>
      </c>
      <c r="AF321" s="17">
        <f t="shared" si="191"/>
        <v>0</v>
      </c>
      <c r="AG321" s="17">
        <f t="shared" si="192"/>
        <v>0.08624394</v>
      </c>
      <c r="AH321" s="17">
        <f t="shared" si="193"/>
        <v>0.13411616</v>
      </c>
      <c r="AI321" s="17">
        <f t="shared" si="194"/>
        <v>0</v>
      </c>
      <c r="AJ321" s="35">
        <v>0.2203601</v>
      </c>
      <c r="AK321" s="35">
        <v>0</v>
      </c>
      <c r="AL321" s="35">
        <v>0.08624394</v>
      </c>
      <c r="AM321" s="35">
        <v>0.13411616</v>
      </c>
      <c r="AN321" s="35">
        <v>0</v>
      </c>
      <c r="AO321" s="35">
        <f t="shared" si="202"/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  <c r="AV321" s="35">
        <v>0</v>
      </c>
      <c r="AW321" s="35">
        <v>0</v>
      </c>
      <c r="AX321" s="35">
        <v>0</v>
      </c>
      <c r="AY321" s="35">
        <v>0</v>
      </c>
      <c r="AZ321" s="35">
        <v>0</v>
      </c>
      <c r="BA321" s="35">
        <v>0</v>
      </c>
      <c r="BB321" s="35">
        <v>0</v>
      </c>
      <c r="BC321" s="35">
        <v>0</v>
      </c>
      <c r="BE321" s="7"/>
    </row>
    <row r="322" spans="1:57" ht="38.25">
      <c r="A322" s="18"/>
      <c r="B322" s="26" t="s">
        <v>422</v>
      </c>
      <c r="C322" s="28" t="s">
        <v>393</v>
      </c>
      <c r="D322" s="17">
        <f t="shared" si="201"/>
        <v>1.4297879999999998</v>
      </c>
      <c r="E322" s="17">
        <f t="shared" si="165"/>
        <v>0</v>
      </c>
      <c r="F322" s="17">
        <f t="shared" si="166"/>
        <v>0</v>
      </c>
      <c r="G322" s="17">
        <f t="shared" si="167"/>
        <v>0</v>
      </c>
      <c r="H322" s="17">
        <f t="shared" si="168"/>
        <v>0</v>
      </c>
      <c r="I322" s="17">
        <f t="shared" si="169"/>
        <v>0</v>
      </c>
      <c r="J322" s="17">
        <f t="shared" si="170"/>
        <v>0</v>
      </c>
      <c r="K322" s="17">
        <f t="shared" si="171"/>
        <v>0</v>
      </c>
      <c r="L322" s="17">
        <f t="shared" si="172"/>
        <v>0</v>
      </c>
      <c r="M322" s="17">
        <f t="shared" si="173"/>
        <v>0</v>
      </c>
      <c r="N322" s="17">
        <f t="shared" si="174"/>
        <v>0</v>
      </c>
      <c r="O322" s="17">
        <f t="shared" si="175"/>
        <v>0</v>
      </c>
      <c r="P322" s="17">
        <f t="shared" si="176"/>
        <v>0</v>
      </c>
      <c r="Q322" s="17">
        <f t="shared" si="177"/>
        <v>0</v>
      </c>
      <c r="R322" s="17">
        <f t="shared" si="178"/>
        <v>0</v>
      </c>
      <c r="S322" s="17">
        <f t="shared" si="179"/>
        <v>0</v>
      </c>
      <c r="T322" s="17">
        <f t="shared" si="180"/>
        <v>0</v>
      </c>
      <c r="U322" s="17">
        <f t="shared" si="181"/>
        <v>0</v>
      </c>
      <c r="V322" s="17">
        <f t="shared" si="182"/>
        <v>0</v>
      </c>
      <c r="W322" s="17">
        <f t="shared" si="183"/>
        <v>0</v>
      </c>
      <c r="X322" s="17">
        <f t="shared" si="184"/>
        <v>0</v>
      </c>
      <c r="Y322" s="17">
        <f t="shared" si="185"/>
        <v>0</v>
      </c>
      <c r="Z322" s="17">
        <f t="shared" si="186"/>
        <v>0</v>
      </c>
      <c r="AA322" s="17">
        <f t="shared" si="187"/>
        <v>0</v>
      </c>
      <c r="AB322" s="17">
        <f t="shared" si="188"/>
        <v>0</v>
      </c>
      <c r="AC322" s="17">
        <f t="shared" si="189"/>
        <v>0</v>
      </c>
      <c r="AD322" s="35">
        <v>1.19149</v>
      </c>
      <c r="AE322" s="17">
        <f t="shared" si="190"/>
        <v>0</v>
      </c>
      <c r="AF322" s="17">
        <f t="shared" si="191"/>
        <v>0</v>
      </c>
      <c r="AG322" s="17">
        <f t="shared" si="192"/>
        <v>0</v>
      </c>
      <c r="AH322" s="17">
        <f t="shared" si="193"/>
        <v>0</v>
      </c>
      <c r="AI322" s="17">
        <f t="shared" si="194"/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f t="shared" si="202"/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  <c r="AV322" s="35">
        <v>0</v>
      </c>
      <c r="AW322" s="35">
        <v>0</v>
      </c>
      <c r="AX322" s="35">
        <v>0</v>
      </c>
      <c r="AY322" s="35">
        <v>0</v>
      </c>
      <c r="AZ322" s="35">
        <v>0</v>
      </c>
      <c r="BA322" s="35">
        <v>0</v>
      </c>
      <c r="BB322" s="35">
        <v>0</v>
      </c>
      <c r="BC322" s="35">
        <v>0</v>
      </c>
      <c r="BE322" s="7"/>
    </row>
    <row r="323" spans="1:57" ht="13.5">
      <c r="A323" s="18"/>
      <c r="B323" s="25" t="s">
        <v>192</v>
      </c>
      <c r="C323" s="28"/>
      <c r="D323" s="17">
        <f t="shared" si="201"/>
        <v>0</v>
      </c>
      <c r="E323" s="17">
        <f t="shared" si="165"/>
        <v>0</v>
      </c>
      <c r="F323" s="17">
        <f t="shared" si="166"/>
        <v>0</v>
      </c>
      <c r="G323" s="17">
        <f t="shared" si="167"/>
        <v>0</v>
      </c>
      <c r="H323" s="17">
        <f t="shared" si="168"/>
        <v>0</v>
      </c>
      <c r="I323" s="17">
        <f t="shared" si="169"/>
        <v>0</v>
      </c>
      <c r="J323" s="17">
        <f t="shared" si="170"/>
        <v>0</v>
      </c>
      <c r="K323" s="17">
        <f t="shared" si="171"/>
        <v>0</v>
      </c>
      <c r="L323" s="17">
        <f t="shared" si="172"/>
        <v>0</v>
      </c>
      <c r="M323" s="17">
        <f t="shared" si="173"/>
        <v>0</v>
      </c>
      <c r="N323" s="17">
        <f t="shared" si="174"/>
        <v>0</v>
      </c>
      <c r="O323" s="17">
        <f t="shared" si="175"/>
        <v>0</v>
      </c>
      <c r="P323" s="17">
        <f t="shared" si="176"/>
        <v>0</v>
      </c>
      <c r="Q323" s="17">
        <f t="shared" si="177"/>
        <v>0</v>
      </c>
      <c r="R323" s="17">
        <f t="shared" si="178"/>
        <v>0</v>
      </c>
      <c r="S323" s="17">
        <f t="shared" si="179"/>
        <v>0</v>
      </c>
      <c r="T323" s="17">
        <f t="shared" si="180"/>
        <v>0</v>
      </c>
      <c r="U323" s="17">
        <f t="shared" si="181"/>
        <v>0</v>
      </c>
      <c r="V323" s="17">
        <f t="shared" si="182"/>
        <v>0</v>
      </c>
      <c r="W323" s="17">
        <f t="shared" si="183"/>
        <v>0</v>
      </c>
      <c r="X323" s="17">
        <f t="shared" si="184"/>
        <v>0</v>
      </c>
      <c r="Y323" s="17">
        <f t="shared" si="185"/>
        <v>0</v>
      </c>
      <c r="Z323" s="17">
        <f t="shared" si="186"/>
        <v>0</v>
      </c>
      <c r="AA323" s="17">
        <f t="shared" si="187"/>
        <v>0</v>
      </c>
      <c r="AB323" s="17">
        <f t="shared" si="188"/>
        <v>0</v>
      </c>
      <c r="AC323" s="17">
        <f t="shared" si="189"/>
        <v>0</v>
      </c>
      <c r="AD323" s="35">
        <v>0</v>
      </c>
      <c r="AE323" s="17">
        <f t="shared" si="190"/>
        <v>0</v>
      </c>
      <c r="AF323" s="17">
        <f t="shared" si="191"/>
        <v>0</v>
      </c>
      <c r="AG323" s="17">
        <f t="shared" si="192"/>
        <v>0</v>
      </c>
      <c r="AH323" s="17">
        <f t="shared" si="193"/>
        <v>0</v>
      </c>
      <c r="AI323" s="17">
        <f t="shared" si="194"/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f t="shared" si="202"/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  <c r="AV323" s="35">
        <v>0</v>
      </c>
      <c r="AW323" s="35">
        <v>0</v>
      </c>
      <c r="AX323" s="35">
        <v>0</v>
      </c>
      <c r="AY323" s="35">
        <v>0</v>
      </c>
      <c r="AZ323" s="35">
        <v>0</v>
      </c>
      <c r="BA323" s="35">
        <v>0</v>
      </c>
      <c r="BB323" s="35">
        <v>0</v>
      </c>
      <c r="BC323" s="35">
        <v>0</v>
      </c>
      <c r="BE323" s="7"/>
    </row>
    <row r="324" spans="1:57" ht="25.5">
      <c r="A324" s="18"/>
      <c r="B324" s="26" t="s">
        <v>423</v>
      </c>
      <c r="C324" s="28" t="s">
        <v>393</v>
      </c>
      <c r="D324" s="17">
        <f t="shared" si="201"/>
        <v>0.29170799999999997</v>
      </c>
      <c r="E324" s="17">
        <f t="shared" si="165"/>
        <v>0.31961013599999993</v>
      </c>
      <c r="F324" s="17">
        <f t="shared" si="166"/>
        <v>0</v>
      </c>
      <c r="G324" s="17">
        <f t="shared" si="167"/>
        <v>0.15900468</v>
      </c>
      <c r="H324" s="17">
        <f t="shared" si="168"/>
        <v>0.16060545599999998</v>
      </c>
      <c r="I324" s="17">
        <f t="shared" si="169"/>
        <v>0</v>
      </c>
      <c r="J324" s="17">
        <f t="shared" si="170"/>
        <v>0.31961013599999993</v>
      </c>
      <c r="K324" s="17">
        <f t="shared" si="171"/>
        <v>0</v>
      </c>
      <c r="L324" s="17">
        <f t="shared" si="172"/>
        <v>0.15900468</v>
      </c>
      <c r="M324" s="17">
        <f t="shared" si="173"/>
        <v>0.16060545599999998</v>
      </c>
      <c r="N324" s="17">
        <f t="shared" si="174"/>
        <v>0</v>
      </c>
      <c r="O324" s="17">
        <f t="shared" si="175"/>
        <v>0</v>
      </c>
      <c r="P324" s="17">
        <f t="shared" si="176"/>
        <v>0</v>
      </c>
      <c r="Q324" s="17">
        <f t="shared" si="177"/>
        <v>0</v>
      </c>
      <c r="R324" s="17">
        <f t="shared" si="178"/>
        <v>0</v>
      </c>
      <c r="S324" s="17">
        <f t="shared" si="179"/>
        <v>0</v>
      </c>
      <c r="T324" s="17">
        <f t="shared" si="180"/>
        <v>0</v>
      </c>
      <c r="U324" s="17">
        <f t="shared" si="181"/>
        <v>0</v>
      </c>
      <c r="V324" s="17">
        <f t="shared" si="182"/>
        <v>0</v>
      </c>
      <c r="W324" s="17">
        <f t="shared" si="183"/>
        <v>0</v>
      </c>
      <c r="X324" s="17">
        <f t="shared" si="184"/>
        <v>0</v>
      </c>
      <c r="Y324" s="17">
        <f t="shared" si="185"/>
        <v>0</v>
      </c>
      <c r="Z324" s="17">
        <f t="shared" si="186"/>
        <v>0</v>
      </c>
      <c r="AA324" s="17">
        <f t="shared" si="187"/>
        <v>0</v>
      </c>
      <c r="AB324" s="17">
        <f t="shared" si="188"/>
        <v>0</v>
      </c>
      <c r="AC324" s="17">
        <f t="shared" si="189"/>
        <v>0</v>
      </c>
      <c r="AD324" s="35">
        <v>0.24309</v>
      </c>
      <c r="AE324" s="17">
        <f t="shared" si="190"/>
        <v>0.26634178</v>
      </c>
      <c r="AF324" s="17">
        <f t="shared" si="191"/>
        <v>0</v>
      </c>
      <c r="AG324" s="17">
        <f t="shared" si="192"/>
        <v>0.1325039</v>
      </c>
      <c r="AH324" s="17">
        <f t="shared" si="193"/>
        <v>0.13383788</v>
      </c>
      <c r="AI324" s="17">
        <f t="shared" si="194"/>
        <v>0</v>
      </c>
      <c r="AJ324" s="35">
        <v>0.26634178</v>
      </c>
      <c r="AK324" s="35">
        <v>0</v>
      </c>
      <c r="AL324" s="35">
        <v>0.1325039</v>
      </c>
      <c r="AM324" s="35">
        <v>0.13383788</v>
      </c>
      <c r="AN324" s="35">
        <v>0</v>
      </c>
      <c r="AO324" s="35">
        <f t="shared" si="202"/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  <c r="AV324" s="35">
        <v>0</v>
      </c>
      <c r="AW324" s="35">
        <v>0</v>
      </c>
      <c r="AX324" s="35">
        <v>0</v>
      </c>
      <c r="AY324" s="35">
        <v>0</v>
      </c>
      <c r="AZ324" s="35">
        <v>0</v>
      </c>
      <c r="BA324" s="35">
        <v>0</v>
      </c>
      <c r="BB324" s="35">
        <v>0</v>
      </c>
      <c r="BC324" s="35">
        <v>0</v>
      </c>
      <c r="BE324" s="7"/>
    </row>
    <row r="325" spans="1:57" ht="25.5">
      <c r="A325" s="18"/>
      <c r="B325" s="26" t="s">
        <v>424</v>
      </c>
      <c r="C325" s="28" t="s">
        <v>393</v>
      </c>
      <c r="D325" s="17">
        <f t="shared" si="201"/>
        <v>0.29170799999999997</v>
      </c>
      <c r="E325" s="17">
        <f t="shared" si="165"/>
        <v>0.31961012400000005</v>
      </c>
      <c r="F325" s="17">
        <f t="shared" si="166"/>
        <v>0</v>
      </c>
      <c r="G325" s="17">
        <f t="shared" si="167"/>
        <v>0.15900468</v>
      </c>
      <c r="H325" s="17">
        <f t="shared" si="168"/>
        <v>0.16060544399999999</v>
      </c>
      <c r="I325" s="17">
        <f t="shared" si="169"/>
        <v>0</v>
      </c>
      <c r="J325" s="17">
        <f t="shared" si="170"/>
        <v>0.31961012400000005</v>
      </c>
      <c r="K325" s="17">
        <f t="shared" si="171"/>
        <v>0</v>
      </c>
      <c r="L325" s="17">
        <f t="shared" si="172"/>
        <v>0.15900468</v>
      </c>
      <c r="M325" s="17">
        <f t="shared" si="173"/>
        <v>0.16060544399999999</v>
      </c>
      <c r="N325" s="17">
        <f t="shared" si="174"/>
        <v>0</v>
      </c>
      <c r="O325" s="17">
        <f t="shared" si="175"/>
        <v>0</v>
      </c>
      <c r="P325" s="17">
        <f t="shared" si="176"/>
        <v>0</v>
      </c>
      <c r="Q325" s="17">
        <f t="shared" si="177"/>
        <v>0</v>
      </c>
      <c r="R325" s="17">
        <f t="shared" si="178"/>
        <v>0</v>
      </c>
      <c r="S325" s="17">
        <f t="shared" si="179"/>
        <v>0</v>
      </c>
      <c r="T325" s="17">
        <f t="shared" si="180"/>
        <v>0</v>
      </c>
      <c r="U325" s="17">
        <f t="shared" si="181"/>
        <v>0</v>
      </c>
      <c r="V325" s="17">
        <f t="shared" si="182"/>
        <v>0</v>
      </c>
      <c r="W325" s="17">
        <f t="shared" si="183"/>
        <v>0</v>
      </c>
      <c r="X325" s="17">
        <f t="shared" si="184"/>
        <v>0</v>
      </c>
      <c r="Y325" s="17">
        <f t="shared" si="185"/>
        <v>0</v>
      </c>
      <c r="Z325" s="17">
        <f t="shared" si="186"/>
        <v>0</v>
      </c>
      <c r="AA325" s="17">
        <f t="shared" si="187"/>
        <v>0</v>
      </c>
      <c r="AB325" s="17">
        <f t="shared" si="188"/>
        <v>0</v>
      </c>
      <c r="AC325" s="17">
        <f t="shared" si="189"/>
        <v>0</v>
      </c>
      <c r="AD325" s="35">
        <v>0.24309</v>
      </c>
      <c r="AE325" s="17">
        <f t="shared" si="190"/>
        <v>0.26634177000000003</v>
      </c>
      <c r="AF325" s="17">
        <f t="shared" si="191"/>
        <v>0</v>
      </c>
      <c r="AG325" s="17">
        <f t="shared" si="192"/>
        <v>0.1325039</v>
      </c>
      <c r="AH325" s="17">
        <f t="shared" si="193"/>
        <v>0.13383787</v>
      </c>
      <c r="AI325" s="17">
        <f t="shared" si="194"/>
        <v>0</v>
      </c>
      <c r="AJ325" s="35">
        <v>0.26634177000000003</v>
      </c>
      <c r="AK325" s="35">
        <v>0</v>
      </c>
      <c r="AL325" s="35">
        <v>0.1325039</v>
      </c>
      <c r="AM325" s="35">
        <v>0.13383787</v>
      </c>
      <c r="AN325" s="35">
        <v>0</v>
      </c>
      <c r="AO325" s="35">
        <f t="shared" si="202"/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  <c r="AV325" s="35">
        <v>0</v>
      </c>
      <c r="AW325" s="35">
        <v>0</v>
      </c>
      <c r="AX325" s="35">
        <v>0</v>
      </c>
      <c r="AY325" s="35">
        <v>0</v>
      </c>
      <c r="AZ325" s="35">
        <v>0</v>
      </c>
      <c r="BA325" s="35">
        <v>0</v>
      </c>
      <c r="BB325" s="35">
        <v>0</v>
      </c>
      <c r="BC325" s="35">
        <v>0</v>
      </c>
      <c r="BE325" s="7"/>
    </row>
    <row r="326" spans="1:57" ht="25.5">
      <c r="A326" s="18"/>
      <c r="B326" s="26" t="s">
        <v>425</v>
      </c>
      <c r="C326" s="28" t="s">
        <v>393</v>
      </c>
      <c r="D326" s="17">
        <f t="shared" si="201"/>
        <v>0.29170799999999997</v>
      </c>
      <c r="E326" s="17">
        <f t="shared" si="165"/>
        <v>0.31961013599999993</v>
      </c>
      <c r="F326" s="17">
        <f t="shared" si="166"/>
        <v>0</v>
      </c>
      <c r="G326" s="17">
        <f t="shared" si="167"/>
        <v>0.15900468</v>
      </c>
      <c r="H326" s="17">
        <f t="shared" si="168"/>
        <v>0.16060545599999998</v>
      </c>
      <c r="I326" s="17">
        <f t="shared" si="169"/>
        <v>0</v>
      </c>
      <c r="J326" s="17">
        <f t="shared" si="170"/>
        <v>0.31961013599999993</v>
      </c>
      <c r="K326" s="17">
        <f t="shared" si="171"/>
        <v>0</v>
      </c>
      <c r="L326" s="17">
        <f t="shared" si="172"/>
        <v>0.15900468</v>
      </c>
      <c r="M326" s="17">
        <f t="shared" si="173"/>
        <v>0.16060545599999998</v>
      </c>
      <c r="N326" s="17">
        <f t="shared" si="174"/>
        <v>0</v>
      </c>
      <c r="O326" s="17">
        <f t="shared" si="175"/>
        <v>0</v>
      </c>
      <c r="P326" s="17">
        <f t="shared" si="176"/>
        <v>0</v>
      </c>
      <c r="Q326" s="17">
        <f t="shared" si="177"/>
        <v>0</v>
      </c>
      <c r="R326" s="17">
        <f t="shared" si="178"/>
        <v>0</v>
      </c>
      <c r="S326" s="17">
        <f t="shared" si="179"/>
        <v>0</v>
      </c>
      <c r="T326" s="17">
        <f t="shared" si="180"/>
        <v>0</v>
      </c>
      <c r="U326" s="17">
        <f t="shared" si="181"/>
        <v>0</v>
      </c>
      <c r="V326" s="17">
        <f t="shared" si="182"/>
        <v>0</v>
      </c>
      <c r="W326" s="17">
        <f t="shared" si="183"/>
        <v>0</v>
      </c>
      <c r="X326" s="17">
        <f t="shared" si="184"/>
        <v>0</v>
      </c>
      <c r="Y326" s="17">
        <f t="shared" si="185"/>
        <v>0</v>
      </c>
      <c r="Z326" s="17">
        <f t="shared" si="186"/>
        <v>0</v>
      </c>
      <c r="AA326" s="17">
        <f t="shared" si="187"/>
        <v>0</v>
      </c>
      <c r="AB326" s="17">
        <f t="shared" si="188"/>
        <v>0</v>
      </c>
      <c r="AC326" s="17">
        <f t="shared" si="189"/>
        <v>0</v>
      </c>
      <c r="AD326" s="35">
        <v>0.24309</v>
      </c>
      <c r="AE326" s="17">
        <f t="shared" si="190"/>
        <v>0.26634178</v>
      </c>
      <c r="AF326" s="17">
        <f t="shared" si="191"/>
        <v>0</v>
      </c>
      <c r="AG326" s="17">
        <f t="shared" si="192"/>
        <v>0.1325039</v>
      </c>
      <c r="AH326" s="17">
        <f t="shared" si="193"/>
        <v>0.13383788</v>
      </c>
      <c r="AI326" s="17">
        <f t="shared" si="194"/>
        <v>0</v>
      </c>
      <c r="AJ326" s="35">
        <v>0.26634178</v>
      </c>
      <c r="AK326" s="35">
        <v>0</v>
      </c>
      <c r="AL326" s="35">
        <v>0.1325039</v>
      </c>
      <c r="AM326" s="35">
        <v>0.13383788</v>
      </c>
      <c r="AN326" s="35">
        <v>0</v>
      </c>
      <c r="AO326" s="35">
        <f t="shared" si="202"/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  <c r="AV326" s="35">
        <v>0</v>
      </c>
      <c r="AW326" s="35">
        <v>0</v>
      </c>
      <c r="AX326" s="35">
        <v>0</v>
      </c>
      <c r="AY326" s="35">
        <v>0</v>
      </c>
      <c r="AZ326" s="35">
        <v>0</v>
      </c>
      <c r="BA326" s="35">
        <v>0</v>
      </c>
      <c r="BB326" s="35">
        <v>0</v>
      </c>
      <c r="BC326" s="35">
        <v>0</v>
      </c>
      <c r="BE326" s="7"/>
    </row>
    <row r="327" spans="1:57" ht="25.5">
      <c r="A327" s="18"/>
      <c r="B327" s="26" t="s">
        <v>426</v>
      </c>
      <c r="C327" s="28" t="s">
        <v>393</v>
      </c>
      <c r="D327" s="17">
        <f t="shared" si="201"/>
        <v>0.29170799999999997</v>
      </c>
      <c r="E327" s="17">
        <f t="shared" si="165"/>
        <v>0.31961012400000005</v>
      </c>
      <c r="F327" s="17">
        <f t="shared" si="166"/>
        <v>0</v>
      </c>
      <c r="G327" s="17">
        <f t="shared" si="167"/>
        <v>0.15900468</v>
      </c>
      <c r="H327" s="17">
        <f t="shared" si="168"/>
        <v>0.16060544399999999</v>
      </c>
      <c r="I327" s="17">
        <f t="shared" si="169"/>
        <v>0</v>
      </c>
      <c r="J327" s="17">
        <f t="shared" si="170"/>
        <v>0.31961012400000005</v>
      </c>
      <c r="K327" s="17">
        <f t="shared" si="171"/>
        <v>0</v>
      </c>
      <c r="L327" s="17">
        <f t="shared" si="172"/>
        <v>0.15900468</v>
      </c>
      <c r="M327" s="17">
        <f t="shared" si="173"/>
        <v>0.16060544399999999</v>
      </c>
      <c r="N327" s="17">
        <f t="shared" si="174"/>
        <v>0</v>
      </c>
      <c r="O327" s="17">
        <f t="shared" si="175"/>
        <v>0</v>
      </c>
      <c r="P327" s="17">
        <f t="shared" si="176"/>
        <v>0</v>
      </c>
      <c r="Q327" s="17">
        <f t="shared" si="177"/>
        <v>0</v>
      </c>
      <c r="R327" s="17">
        <f t="shared" si="178"/>
        <v>0</v>
      </c>
      <c r="S327" s="17">
        <f t="shared" si="179"/>
        <v>0</v>
      </c>
      <c r="T327" s="17">
        <f t="shared" si="180"/>
        <v>0</v>
      </c>
      <c r="U327" s="17">
        <f t="shared" si="181"/>
        <v>0</v>
      </c>
      <c r="V327" s="17">
        <f t="shared" si="182"/>
        <v>0</v>
      </c>
      <c r="W327" s="17">
        <f t="shared" si="183"/>
        <v>0</v>
      </c>
      <c r="X327" s="17">
        <f t="shared" si="184"/>
        <v>0</v>
      </c>
      <c r="Y327" s="17">
        <f t="shared" si="185"/>
        <v>0</v>
      </c>
      <c r="Z327" s="17">
        <f t="shared" si="186"/>
        <v>0</v>
      </c>
      <c r="AA327" s="17">
        <f t="shared" si="187"/>
        <v>0</v>
      </c>
      <c r="AB327" s="17">
        <f t="shared" si="188"/>
        <v>0</v>
      </c>
      <c r="AC327" s="17">
        <f t="shared" si="189"/>
        <v>0</v>
      </c>
      <c r="AD327" s="35">
        <v>0.24309</v>
      </c>
      <c r="AE327" s="17">
        <f t="shared" si="190"/>
        <v>0.26634177000000003</v>
      </c>
      <c r="AF327" s="17">
        <f t="shared" si="191"/>
        <v>0</v>
      </c>
      <c r="AG327" s="17">
        <f t="shared" si="192"/>
        <v>0.1325039</v>
      </c>
      <c r="AH327" s="17">
        <f t="shared" si="193"/>
        <v>0.13383787</v>
      </c>
      <c r="AI327" s="17">
        <f t="shared" si="194"/>
        <v>0</v>
      </c>
      <c r="AJ327" s="35">
        <v>0.26634177000000003</v>
      </c>
      <c r="AK327" s="35">
        <v>0</v>
      </c>
      <c r="AL327" s="35">
        <v>0.1325039</v>
      </c>
      <c r="AM327" s="35">
        <v>0.13383787</v>
      </c>
      <c r="AN327" s="35">
        <v>0</v>
      </c>
      <c r="AO327" s="35">
        <f t="shared" si="202"/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  <c r="AV327" s="35">
        <v>0</v>
      </c>
      <c r="AW327" s="35">
        <v>0</v>
      </c>
      <c r="AX327" s="35">
        <v>0</v>
      </c>
      <c r="AY327" s="35">
        <v>0</v>
      </c>
      <c r="AZ327" s="35">
        <v>0</v>
      </c>
      <c r="BA327" s="35">
        <v>0</v>
      </c>
      <c r="BB327" s="35">
        <v>0</v>
      </c>
      <c r="BC327" s="35">
        <v>0</v>
      </c>
      <c r="BE327" s="7"/>
    </row>
    <row r="328" spans="1:57" ht="38.25">
      <c r="A328" s="18"/>
      <c r="B328" s="26" t="s">
        <v>427</v>
      </c>
      <c r="C328" s="28" t="s">
        <v>393</v>
      </c>
      <c r="D328" s="17">
        <f t="shared" si="201"/>
        <v>1.4899896</v>
      </c>
      <c r="E328" s="17">
        <f t="shared" si="165"/>
        <v>0</v>
      </c>
      <c r="F328" s="17">
        <f t="shared" si="166"/>
        <v>0</v>
      </c>
      <c r="G328" s="17">
        <f t="shared" si="167"/>
        <v>0</v>
      </c>
      <c r="H328" s="17">
        <f t="shared" si="168"/>
        <v>0</v>
      </c>
      <c r="I328" s="17">
        <f t="shared" si="169"/>
        <v>0</v>
      </c>
      <c r="J328" s="17">
        <f t="shared" si="170"/>
        <v>0</v>
      </c>
      <c r="K328" s="17">
        <f t="shared" si="171"/>
        <v>0</v>
      </c>
      <c r="L328" s="17">
        <f t="shared" si="172"/>
        <v>0</v>
      </c>
      <c r="M328" s="17">
        <f t="shared" si="173"/>
        <v>0</v>
      </c>
      <c r="N328" s="17">
        <f t="shared" si="174"/>
        <v>0</v>
      </c>
      <c r="O328" s="17">
        <f t="shared" si="175"/>
        <v>0</v>
      </c>
      <c r="P328" s="17">
        <f t="shared" si="176"/>
        <v>0</v>
      </c>
      <c r="Q328" s="17">
        <f t="shared" si="177"/>
        <v>0</v>
      </c>
      <c r="R328" s="17">
        <f t="shared" si="178"/>
        <v>0</v>
      </c>
      <c r="S328" s="17">
        <f t="shared" si="179"/>
        <v>0</v>
      </c>
      <c r="T328" s="17">
        <f t="shared" si="180"/>
        <v>0</v>
      </c>
      <c r="U328" s="17">
        <f t="shared" si="181"/>
        <v>0</v>
      </c>
      <c r="V328" s="17">
        <f t="shared" si="182"/>
        <v>0</v>
      </c>
      <c r="W328" s="17">
        <f t="shared" si="183"/>
        <v>0</v>
      </c>
      <c r="X328" s="17">
        <f t="shared" si="184"/>
        <v>0</v>
      </c>
      <c r="Y328" s="17">
        <f t="shared" si="185"/>
        <v>0</v>
      </c>
      <c r="Z328" s="17">
        <f t="shared" si="186"/>
        <v>0</v>
      </c>
      <c r="AA328" s="17">
        <f t="shared" si="187"/>
        <v>0</v>
      </c>
      <c r="AB328" s="17">
        <f t="shared" si="188"/>
        <v>0</v>
      </c>
      <c r="AC328" s="17">
        <f t="shared" si="189"/>
        <v>0</v>
      </c>
      <c r="AD328" s="35">
        <v>1.241658</v>
      </c>
      <c r="AE328" s="17">
        <f t="shared" si="190"/>
        <v>0</v>
      </c>
      <c r="AF328" s="17">
        <f t="shared" si="191"/>
        <v>0</v>
      </c>
      <c r="AG328" s="17">
        <f t="shared" si="192"/>
        <v>0</v>
      </c>
      <c r="AH328" s="17">
        <f t="shared" si="193"/>
        <v>0</v>
      </c>
      <c r="AI328" s="17">
        <f t="shared" si="194"/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f t="shared" si="202"/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  <c r="AV328" s="35">
        <v>0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0</v>
      </c>
      <c r="BE328" s="7"/>
    </row>
    <row r="329" spans="1:57" ht="13.5">
      <c r="A329" s="18"/>
      <c r="B329" s="25" t="s">
        <v>138</v>
      </c>
      <c r="C329" s="28"/>
      <c r="D329" s="17">
        <f t="shared" si="201"/>
        <v>0</v>
      </c>
      <c r="E329" s="17">
        <f t="shared" si="165"/>
        <v>0</v>
      </c>
      <c r="F329" s="17">
        <f t="shared" si="166"/>
        <v>0</v>
      </c>
      <c r="G329" s="17">
        <f t="shared" si="167"/>
        <v>0</v>
      </c>
      <c r="H329" s="17">
        <f t="shared" si="168"/>
        <v>0</v>
      </c>
      <c r="I329" s="17">
        <f t="shared" si="169"/>
        <v>0</v>
      </c>
      <c r="J329" s="17">
        <f t="shared" si="170"/>
        <v>0</v>
      </c>
      <c r="K329" s="17">
        <f t="shared" si="171"/>
        <v>0</v>
      </c>
      <c r="L329" s="17">
        <f t="shared" si="172"/>
        <v>0</v>
      </c>
      <c r="M329" s="17">
        <f t="shared" si="173"/>
        <v>0</v>
      </c>
      <c r="N329" s="17">
        <f t="shared" si="174"/>
        <v>0</v>
      </c>
      <c r="O329" s="17">
        <f t="shared" si="175"/>
        <v>0</v>
      </c>
      <c r="P329" s="17">
        <f t="shared" si="176"/>
        <v>0</v>
      </c>
      <c r="Q329" s="17">
        <f t="shared" si="177"/>
        <v>0</v>
      </c>
      <c r="R329" s="17">
        <f t="shared" si="178"/>
        <v>0</v>
      </c>
      <c r="S329" s="17">
        <f t="shared" si="179"/>
        <v>0</v>
      </c>
      <c r="T329" s="17">
        <f t="shared" si="180"/>
        <v>0</v>
      </c>
      <c r="U329" s="17">
        <f t="shared" si="181"/>
        <v>0</v>
      </c>
      <c r="V329" s="17">
        <f t="shared" si="182"/>
        <v>0</v>
      </c>
      <c r="W329" s="17">
        <f t="shared" si="183"/>
        <v>0</v>
      </c>
      <c r="X329" s="17">
        <f t="shared" si="184"/>
        <v>0</v>
      </c>
      <c r="Y329" s="17">
        <f t="shared" si="185"/>
        <v>0</v>
      </c>
      <c r="Z329" s="17">
        <f t="shared" si="186"/>
        <v>0</v>
      </c>
      <c r="AA329" s="17">
        <f t="shared" si="187"/>
        <v>0</v>
      </c>
      <c r="AB329" s="17">
        <f t="shared" si="188"/>
        <v>0</v>
      </c>
      <c r="AC329" s="17">
        <f t="shared" si="189"/>
        <v>0</v>
      </c>
      <c r="AD329" s="35">
        <v>0</v>
      </c>
      <c r="AE329" s="17">
        <f t="shared" si="190"/>
        <v>0</v>
      </c>
      <c r="AF329" s="17">
        <f t="shared" si="191"/>
        <v>0</v>
      </c>
      <c r="AG329" s="17">
        <f t="shared" si="192"/>
        <v>0</v>
      </c>
      <c r="AH329" s="17">
        <f t="shared" si="193"/>
        <v>0</v>
      </c>
      <c r="AI329" s="17">
        <f t="shared" si="194"/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f t="shared" si="202"/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</v>
      </c>
      <c r="BE329" s="7"/>
    </row>
    <row r="330" spans="1:57" ht="38.25">
      <c r="A330" s="18"/>
      <c r="B330" s="26" t="s">
        <v>428</v>
      </c>
      <c r="C330" s="28" t="s">
        <v>393</v>
      </c>
      <c r="D330" s="17">
        <f t="shared" si="201"/>
        <v>0.29170799999999997</v>
      </c>
      <c r="E330" s="17">
        <f t="shared" si="165"/>
        <v>0.30043854</v>
      </c>
      <c r="F330" s="17">
        <f t="shared" si="166"/>
        <v>0</v>
      </c>
      <c r="G330" s="17">
        <f t="shared" si="167"/>
        <v>0.139623852</v>
      </c>
      <c r="H330" s="17">
        <f t="shared" si="168"/>
        <v>0.160814688</v>
      </c>
      <c r="I330" s="17">
        <f t="shared" si="169"/>
        <v>0</v>
      </c>
      <c r="J330" s="17">
        <f t="shared" si="170"/>
        <v>0.30043854</v>
      </c>
      <c r="K330" s="17">
        <f t="shared" si="171"/>
        <v>0</v>
      </c>
      <c r="L330" s="17">
        <f t="shared" si="172"/>
        <v>0.139623852</v>
      </c>
      <c r="M330" s="17">
        <f t="shared" si="173"/>
        <v>0.160814688</v>
      </c>
      <c r="N330" s="17">
        <f t="shared" si="174"/>
        <v>0</v>
      </c>
      <c r="O330" s="17">
        <f t="shared" si="175"/>
        <v>0</v>
      </c>
      <c r="P330" s="17">
        <f t="shared" si="176"/>
        <v>0</v>
      </c>
      <c r="Q330" s="17">
        <f t="shared" si="177"/>
        <v>0</v>
      </c>
      <c r="R330" s="17">
        <f t="shared" si="178"/>
        <v>0</v>
      </c>
      <c r="S330" s="17">
        <f t="shared" si="179"/>
        <v>0</v>
      </c>
      <c r="T330" s="17">
        <f t="shared" si="180"/>
        <v>0</v>
      </c>
      <c r="U330" s="17">
        <f t="shared" si="181"/>
        <v>0</v>
      </c>
      <c r="V330" s="17">
        <f t="shared" si="182"/>
        <v>0</v>
      </c>
      <c r="W330" s="17">
        <f t="shared" si="183"/>
        <v>0</v>
      </c>
      <c r="X330" s="17">
        <f t="shared" si="184"/>
        <v>0</v>
      </c>
      <c r="Y330" s="17">
        <f t="shared" si="185"/>
        <v>0</v>
      </c>
      <c r="Z330" s="17">
        <f t="shared" si="186"/>
        <v>0</v>
      </c>
      <c r="AA330" s="17">
        <f t="shared" si="187"/>
        <v>0</v>
      </c>
      <c r="AB330" s="17">
        <f t="shared" si="188"/>
        <v>0</v>
      </c>
      <c r="AC330" s="17">
        <f t="shared" si="189"/>
        <v>0</v>
      </c>
      <c r="AD330" s="35">
        <v>0.24309</v>
      </c>
      <c r="AE330" s="17">
        <f t="shared" si="190"/>
        <v>0.25036545</v>
      </c>
      <c r="AF330" s="17">
        <f t="shared" si="191"/>
        <v>0</v>
      </c>
      <c r="AG330" s="17">
        <f t="shared" si="192"/>
        <v>0.11635321</v>
      </c>
      <c r="AH330" s="17">
        <f t="shared" si="193"/>
        <v>0.13401224</v>
      </c>
      <c r="AI330" s="17">
        <f t="shared" si="194"/>
        <v>0</v>
      </c>
      <c r="AJ330" s="35">
        <v>0.25036545</v>
      </c>
      <c r="AK330" s="35">
        <v>0</v>
      </c>
      <c r="AL330" s="35">
        <v>0.11635321</v>
      </c>
      <c r="AM330" s="35">
        <v>0.13401224</v>
      </c>
      <c r="AN330" s="35">
        <v>0</v>
      </c>
      <c r="AO330" s="35">
        <f t="shared" si="202"/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0</v>
      </c>
      <c r="AZ330" s="35">
        <v>0</v>
      </c>
      <c r="BA330" s="35">
        <v>0</v>
      </c>
      <c r="BB330" s="35">
        <v>0</v>
      </c>
      <c r="BC330" s="35">
        <v>0</v>
      </c>
      <c r="BE330" s="7"/>
    </row>
    <row r="331" spans="1:57" ht="38.25">
      <c r="A331" s="18"/>
      <c r="B331" s="26" t="s">
        <v>429</v>
      </c>
      <c r="C331" s="28" t="s">
        <v>393</v>
      </c>
      <c r="D331" s="17">
        <f t="shared" si="201"/>
        <v>1.4147375999999998</v>
      </c>
      <c r="E331" s="17">
        <f t="shared" si="165"/>
        <v>0</v>
      </c>
      <c r="F331" s="17">
        <f t="shared" si="166"/>
        <v>0</v>
      </c>
      <c r="G331" s="17">
        <f t="shared" si="167"/>
        <v>0</v>
      </c>
      <c r="H331" s="17">
        <f t="shared" si="168"/>
        <v>0</v>
      </c>
      <c r="I331" s="17">
        <f t="shared" si="169"/>
        <v>0</v>
      </c>
      <c r="J331" s="17">
        <f t="shared" si="170"/>
        <v>0</v>
      </c>
      <c r="K331" s="17">
        <f t="shared" si="171"/>
        <v>0</v>
      </c>
      <c r="L331" s="17">
        <f t="shared" si="172"/>
        <v>0</v>
      </c>
      <c r="M331" s="17">
        <f t="shared" si="173"/>
        <v>0</v>
      </c>
      <c r="N331" s="17">
        <f t="shared" si="174"/>
        <v>0</v>
      </c>
      <c r="O331" s="17">
        <f t="shared" si="175"/>
        <v>0</v>
      </c>
      <c r="P331" s="17">
        <f t="shared" si="176"/>
        <v>0</v>
      </c>
      <c r="Q331" s="17">
        <f t="shared" si="177"/>
        <v>0</v>
      </c>
      <c r="R331" s="17">
        <f t="shared" si="178"/>
        <v>0</v>
      </c>
      <c r="S331" s="17">
        <f t="shared" si="179"/>
        <v>0</v>
      </c>
      <c r="T331" s="17">
        <f t="shared" si="180"/>
        <v>0</v>
      </c>
      <c r="U331" s="17">
        <f t="shared" si="181"/>
        <v>0</v>
      </c>
      <c r="V331" s="17">
        <f t="shared" si="182"/>
        <v>0</v>
      </c>
      <c r="W331" s="17">
        <f t="shared" si="183"/>
        <v>0</v>
      </c>
      <c r="X331" s="17">
        <f t="shared" si="184"/>
        <v>0</v>
      </c>
      <c r="Y331" s="17">
        <f t="shared" si="185"/>
        <v>0</v>
      </c>
      <c r="Z331" s="17">
        <f t="shared" si="186"/>
        <v>0</v>
      </c>
      <c r="AA331" s="17">
        <f t="shared" si="187"/>
        <v>0</v>
      </c>
      <c r="AB331" s="17">
        <f t="shared" si="188"/>
        <v>0</v>
      </c>
      <c r="AC331" s="17">
        <f t="shared" si="189"/>
        <v>0</v>
      </c>
      <c r="AD331" s="35">
        <v>1.1789479999999999</v>
      </c>
      <c r="AE331" s="17">
        <f t="shared" si="190"/>
        <v>0</v>
      </c>
      <c r="AF331" s="17">
        <f t="shared" si="191"/>
        <v>0</v>
      </c>
      <c r="AG331" s="17">
        <f t="shared" si="192"/>
        <v>0</v>
      </c>
      <c r="AH331" s="17">
        <f t="shared" si="193"/>
        <v>0</v>
      </c>
      <c r="AI331" s="17">
        <f t="shared" si="194"/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f t="shared" si="202"/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0</v>
      </c>
      <c r="BC331" s="35">
        <v>0</v>
      </c>
      <c r="BE331" s="7"/>
    </row>
    <row r="332" spans="1:57" ht="13.5">
      <c r="A332" s="18"/>
      <c r="B332" s="25" t="s">
        <v>149</v>
      </c>
      <c r="C332" s="28"/>
      <c r="D332" s="17">
        <f t="shared" si="201"/>
        <v>0</v>
      </c>
      <c r="E332" s="17">
        <f t="shared" si="165"/>
        <v>0</v>
      </c>
      <c r="F332" s="17">
        <f t="shared" si="166"/>
        <v>0</v>
      </c>
      <c r="G332" s="17">
        <f t="shared" si="167"/>
        <v>0</v>
      </c>
      <c r="H332" s="17">
        <f t="shared" si="168"/>
        <v>0</v>
      </c>
      <c r="I332" s="17">
        <f t="shared" si="169"/>
        <v>0</v>
      </c>
      <c r="J332" s="17">
        <f t="shared" si="170"/>
        <v>0</v>
      </c>
      <c r="K332" s="17">
        <f t="shared" si="171"/>
        <v>0</v>
      </c>
      <c r="L332" s="17">
        <f t="shared" si="172"/>
        <v>0</v>
      </c>
      <c r="M332" s="17">
        <f t="shared" si="173"/>
        <v>0</v>
      </c>
      <c r="N332" s="17">
        <f t="shared" si="174"/>
        <v>0</v>
      </c>
      <c r="O332" s="17">
        <f t="shared" si="175"/>
        <v>0</v>
      </c>
      <c r="P332" s="17">
        <f t="shared" si="176"/>
        <v>0</v>
      </c>
      <c r="Q332" s="17">
        <f t="shared" si="177"/>
        <v>0</v>
      </c>
      <c r="R332" s="17">
        <f t="shared" si="178"/>
        <v>0</v>
      </c>
      <c r="S332" s="17">
        <f t="shared" si="179"/>
        <v>0</v>
      </c>
      <c r="T332" s="17">
        <f t="shared" si="180"/>
        <v>0</v>
      </c>
      <c r="U332" s="17">
        <f t="shared" si="181"/>
        <v>0</v>
      </c>
      <c r="V332" s="17">
        <f t="shared" si="182"/>
        <v>0</v>
      </c>
      <c r="W332" s="17">
        <f t="shared" si="183"/>
        <v>0</v>
      </c>
      <c r="X332" s="17">
        <f t="shared" si="184"/>
        <v>0</v>
      </c>
      <c r="Y332" s="17">
        <f t="shared" si="185"/>
        <v>0</v>
      </c>
      <c r="Z332" s="17">
        <f t="shared" si="186"/>
        <v>0</v>
      </c>
      <c r="AA332" s="17">
        <f t="shared" si="187"/>
        <v>0</v>
      </c>
      <c r="AB332" s="17">
        <f t="shared" si="188"/>
        <v>0</v>
      </c>
      <c r="AC332" s="17">
        <f t="shared" si="189"/>
        <v>0</v>
      </c>
      <c r="AD332" s="35">
        <v>0</v>
      </c>
      <c r="AE332" s="17">
        <f t="shared" si="190"/>
        <v>0</v>
      </c>
      <c r="AF332" s="17">
        <f t="shared" si="191"/>
        <v>0</v>
      </c>
      <c r="AG332" s="17">
        <f t="shared" si="192"/>
        <v>0</v>
      </c>
      <c r="AH332" s="17">
        <f t="shared" si="193"/>
        <v>0</v>
      </c>
      <c r="AI332" s="17">
        <f t="shared" si="194"/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f t="shared" si="202"/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  <c r="AV332" s="35">
        <v>0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  <c r="BE332" s="7"/>
    </row>
    <row r="333" spans="1:57" ht="38.25">
      <c r="A333" s="18"/>
      <c r="B333" s="26" t="s">
        <v>430</v>
      </c>
      <c r="C333" s="28" t="s">
        <v>393</v>
      </c>
      <c r="D333" s="17">
        <f t="shared" si="201"/>
        <v>0.29170799999999997</v>
      </c>
      <c r="E333" s="17">
        <f t="shared" si="165"/>
        <v>0.318234648</v>
      </c>
      <c r="F333" s="17">
        <f t="shared" si="166"/>
        <v>0</v>
      </c>
      <c r="G333" s="17">
        <f t="shared" si="167"/>
        <v>0.15730766399999999</v>
      </c>
      <c r="H333" s="17">
        <f t="shared" si="168"/>
        <v>0.16092698399999997</v>
      </c>
      <c r="I333" s="17">
        <f t="shared" si="169"/>
        <v>0</v>
      </c>
      <c r="J333" s="17">
        <f t="shared" si="170"/>
        <v>0.318234648</v>
      </c>
      <c r="K333" s="17">
        <f t="shared" si="171"/>
        <v>0</v>
      </c>
      <c r="L333" s="17">
        <f t="shared" si="172"/>
        <v>0.15730766399999999</v>
      </c>
      <c r="M333" s="17">
        <f t="shared" si="173"/>
        <v>0.16092698399999997</v>
      </c>
      <c r="N333" s="17">
        <f t="shared" si="174"/>
        <v>0</v>
      </c>
      <c r="O333" s="17">
        <f t="shared" si="175"/>
        <v>0</v>
      </c>
      <c r="P333" s="17">
        <f t="shared" si="176"/>
        <v>0</v>
      </c>
      <c r="Q333" s="17">
        <f t="shared" si="177"/>
        <v>0</v>
      </c>
      <c r="R333" s="17">
        <f t="shared" si="178"/>
        <v>0</v>
      </c>
      <c r="S333" s="17">
        <f t="shared" si="179"/>
        <v>0</v>
      </c>
      <c r="T333" s="17">
        <f t="shared" si="180"/>
        <v>0</v>
      </c>
      <c r="U333" s="17">
        <f t="shared" si="181"/>
        <v>0</v>
      </c>
      <c r="V333" s="17">
        <f t="shared" si="182"/>
        <v>0</v>
      </c>
      <c r="W333" s="17">
        <f t="shared" si="183"/>
        <v>0</v>
      </c>
      <c r="X333" s="17">
        <f t="shared" si="184"/>
        <v>0</v>
      </c>
      <c r="Y333" s="17">
        <f t="shared" si="185"/>
        <v>0</v>
      </c>
      <c r="Z333" s="17">
        <f t="shared" si="186"/>
        <v>0</v>
      </c>
      <c r="AA333" s="17">
        <f t="shared" si="187"/>
        <v>0</v>
      </c>
      <c r="AB333" s="17">
        <f t="shared" si="188"/>
        <v>0</v>
      </c>
      <c r="AC333" s="17">
        <f t="shared" si="189"/>
        <v>0</v>
      </c>
      <c r="AD333" s="35">
        <v>0.24309</v>
      </c>
      <c r="AE333" s="17">
        <f t="shared" si="190"/>
        <v>0.26519554</v>
      </c>
      <c r="AF333" s="17">
        <f t="shared" si="191"/>
        <v>0</v>
      </c>
      <c r="AG333" s="17">
        <f t="shared" si="192"/>
        <v>0.13108972</v>
      </c>
      <c r="AH333" s="17">
        <f t="shared" si="193"/>
        <v>0.13410582</v>
      </c>
      <c r="AI333" s="17">
        <f t="shared" si="194"/>
        <v>0</v>
      </c>
      <c r="AJ333" s="35">
        <v>0.26519554</v>
      </c>
      <c r="AK333" s="35">
        <v>0</v>
      </c>
      <c r="AL333" s="35">
        <v>0.13108972</v>
      </c>
      <c r="AM333" s="35">
        <v>0.13410582</v>
      </c>
      <c r="AN333" s="35">
        <v>0</v>
      </c>
      <c r="AO333" s="35">
        <f t="shared" si="202"/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E333" s="7"/>
    </row>
    <row r="334" spans="1:57" ht="38.25">
      <c r="A334" s="18"/>
      <c r="B334" s="26" t="s">
        <v>431</v>
      </c>
      <c r="C334" s="28" t="s">
        <v>393</v>
      </c>
      <c r="D334" s="17">
        <f t="shared" si="201"/>
        <v>0.29170799999999997</v>
      </c>
      <c r="E334" s="17">
        <f t="shared" si="165"/>
        <v>0.31823466</v>
      </c>
      <c r="F334" s="17">
        <f t="shared" si="166"/>
        <v>0</v>
      </c>
      <c r="G334" s="17">
        <f t="shared" si="167"/>
        <v>0.15730766399999999</v>
      </c>
      <c r="H334" s="17">
        <f t="shared" si="168"/>
        <v>0.16092699600000002</v>
      </c>
      <c r="I334" s="17">
        <f t="shared" si="169"/>
        <v>0</v>
      </c>
      <c r="J334" s="17">
        <f t="shared" si="170"/>
        <v>0.31823466</v>
      </c>
      <c r="K334" s="17">
        <f t="shared" si="171"/>
        <v>0</v>
      </c>
      <c r="L334" s="17">
        <f t="shared" si="172"/>
        <v>0.15730766399999999</v>
      </c>
      <c r="M334" s="17">
        <f t="shared" si="173"/>
        <v>0.16092699600000002</v>
      </c>
      <c r="N334" s="17">
        <f t="shared" si="174"/>
        <v>0</v>
      </c>
      <c r="O334" s="17">
        <f t="shared" si="175"/>
        <v>0</v>
      </c>
      <c r="P334" s="17">
        <f t="shared" si="176"/>
        <v>0</v>
      </c>
      <c r="Q334" s="17">
        <f t="shared" si="177"/>
        <v>0</v>
      </c>
      <c r="R334" s="17">
        <f t="shared" si="178"/>
        <v>0</v>
      </c>
      <c r="S334" s="17">
        <f t="shared" si="179"/>
        <v>0</v>
      </c>
      <c r="T334" s="17">
        <f t="shared" si="180"/>
        <v>0</v>
      </c>
      <c r="U334" s="17">
        <f t="shared" si="181"/>
        <v>0</v>
      </c>
      <c r="V334" s="17">
        <f t="shared" si="182"/>
        <v>0</v>
      </c>
      <c r="W334" s="17">
        <f t="shared" si="183"/>
        <v>0</v>
      </c>
      <c r="X334" s="17">
        <f t="shared" si="184"/>
        <v>0</v>
      </c>
      <c r="Y334" s="17">
        <f t="shared" si="185"/>
        <v>0</v>
      </c>
      <c r="Z334" s="17">
        <f t="shared" si="186"/>
        <v>0</v>
      </c>
      <c r="AA334" s="17">
        <f t="shared" si="187"/>
        <v>0</v>
      </c>
      <c r="AB334" s="17">
        <f t="shared" si="188"/>
        <v>0</v>
      </c>
      <c r="AC334" s="17">
        <f t="shared" si="189"/>
        <v>0</v>
      </c>
      <c r="AD334" s="35">
        <v>0.24309</v>
      </c>
      <c r="AE334" s="17">
        <f t="shared" si="190"/>
        <v>0.26519555</v>
      </c>
      <c r="AF334" s="17">
        <f t="shared" si="191"/>
        <v>0</v>
      </c>
      <c r="AG334" s="17">
        <f t="shared" si="192"/>
        <v>0.13108972</v>
      </c>
      <c r="AH334" s="17">
        <f t="shared" si="193"/>
        <v>0.13410583</v>
      </c>
      <c r="AI334" s="17">
        <f t="shared" si="194"/>
        <v>0</v>
      </c>
      <c r="AJ334" s="35">
        <v>0.26519555</v>
      </c>
      <c r="AK334" s="35">
        <v>0</v>
      </c>
      <c r="AL334" s="35">
        <v>0.13108972</v>
      </c>
      <c r="AM334" s="35">
        <v>0.13410583</v>
      </c>
      <c r="AN334" s="35">
        <v>0</v>
      </c>
      <c r="AO334" s="35">
        <f t="shared" si="202"/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  <c r="BE334" s="7"/>
    </row>
    <row r="335" spans="1:57" ht="38.25">
      <c r="A335" s="18"/>
      <c r="B335" s="26" t="s">
        <v>432</v>
      </c>
      <c r="C335" s="28" t="s">
        <v>393</v>
      </c>
      <c r="D335" s="17">
        <f t="shared" si="201"/>
        <v>0.29170799999999997</v>
      </c>
      <c r="E335" s="17">
        <f t="shared" si="165"/>
        <v>0.318227148</v>
      </c>
      <c r="F335" s="17">
        <f t="shared" si="166"/>
        <v>0</v>
      </c>
      <c r="G335" s="17">
        <f t="shared" si="167"/>
        <v>0.15730766399999999</v>
      </c>
      <c r="H335" s="17">
        <f t="shared" si="168"/>
        <v>0.160919484</v>
      </c>
      <c r="I335" s="17">
        <f t="shared" si="169"/>
        <v>0</v>
      </c>
      <c r="J335" s="17">
        <f t="shared" si="170"/>
        <v>0.318227148</v>
      </c>
      <c r="K335" s="17">
        <f t="shared" si="171"/>
        <v>0</v>
      </c>
      <c r="L335" s="17">
        <f t="shared" si="172"/>
        <v>0.15730766399999999</v>
      </c>
      <c r="M335" s="17">
        <f t="shared" si="173"/>
        <v>0.160919484</v>
      </c>
      <c r="N335" s="17">
        <f t="shared" si="174"/>
        <v>0</v>
      </c>
      <c r="O335" s="17">
        <f t="shared" si="175"/>
        <v>0</v>
      </c>
      <c r="P335" s="17">
        <f t="shared" si="176"/>
        <v>0</v>
      </c>
      <c r="Q335" s="17">
        <f t="shared" si="177"/>
        <v>0</v>
      </c>
      <c r="R335" s="17">
        <f t="shared" si="178"/>
        <v>0</v>
      </c>
      <c r="S335" s="17">
        <f t="shared" si="179"/>
        <v>0</v>
      </c>
      <c r="T335" s="17">
        <f t="shared" si="180"/>
        <v>0</v>
      </c>
      <c r="U335" s="17">
        <f t="shared" si="181"/>
        <v>0</v>
      </c>
      <c r="V335" s="17">
        <f t="shared" si="182"/>
        <v>0</v>
      </c>
      <c r="W335" s="17">
        <f t="shared" si="183"/>
        <v>0</v>
      </c>
      <c r="X335" s="17">
        <f t="shared" si="184"/>
        <v>0</v>
      </c>
      <c r="Y335" s="17">
        <f t="shared" si="185"/>
        <v>0</v>
      </c>
      <c r="Z335" s="17">
        <f t="shared" si="186"/>
        <v>0</v>
      </c>
      <c r="AA335" s="17">
        <f t="shared" si="187"/>
        <v>0</v>
      </c>
      <c r="AB335" s="17">
        <f t="shared" si="188"/>
        <v>0</v>
      </c>
      <c r="AC335" s="17">
        <f t="shared" si="189"/>
        <v>0</v>
      </c>
      <c r="AD335" s="35">
        <v>0.24309</v>
      </c>
      <c r="AE335" s="17">
        <f t="shared" si="190"/>
        <v>0.26518929</v>
      </c>
      <c r="AF335" s="17">
        <f t="shared" si="191"/>
        <v>0</v>
      </c>
      <c r="AG335" s="17">
        <f t="shared" si="192"/>
        <v>0.13108972</v>
      </c>
      <c r="AH335" s="17">
        <f t="shared" si="193"/>
        <v>0.13409957</v>
      </c>
      <c r="AI335" s="17">
        <f t="shared" si="194"/>
        <v>0</v>
      </c>
      <c r="AJ335" s="35">
        <v>0.26518929</v>
      </c>
      <c r="AK335" s="35">
        <v>0</v>
      </c>
      <c r="AL335" s="35">
        <v>0.13108972</v>
      </c>
      <c r="AM335" s="35">
        <v>0.13409957</v>
      </c>
      <c r="AN335" s="35">
        <v>0</v>
      </c>
      <c r="AO335" s="35">
        <f t="shared" si="202"/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  <c r="AV335" s="35">
        <v>0</v>
      </c>
      <c r="AW335" s="35">
        <v>0</v>
      </c>
      <c r="AX335" s="35">
        <v>0</v>
      </c>
      <c r="AY335" s="35">
        <v>0</v>
      </c>
      <c r="AZ335" s="35">
        <v>0</v>
      </c>
      <c r="BA335" s="35">
        <v>0</v>
      </c>
      <c r="BB335" s="35">
        <v>0</v>
      </c>
      <c r="BC335" s="35">
        <v>0</v>
      </c>
      <c r="BE335" s="7"/>
    </row>
    <row r="336" spans="1:57" ht="38.25">
      <c r="A336" s="18"/>
      <c r="B336" s="26" t="s">
        <v>433</v>
      </c>
      <c r="C336" s="28" t="s">
        <v>393</v>
      </c>
      <c r="D336" s="17">
        <f t="shared" si="201"/>
        <v>0.29170799999999997</v>
      </c>
      <c r="E336" s="17">
        <f t="shared" si="165"/>
        <v>0.318526092</v>
      </c>
      <c r="F336" s="17">
        <f t="shared" si="166"/>
        <v>0</v>
      </c>
      <c r="G336" s="17">
        <f t="shared" si="167"/>
        <v>0.15762862800000002</v>
      </c>
      <c r="H336" s="17">
        <f t="shared" si="168"/>
        <v>0.160897464</v>
      </c>
      <c r="I336" s="17">
        <f t="shared" si="169"/>
        <v>0</v>
      </c>
      <c r="J336" s="17">
        <f t="shared" si="170"/>
        <v>0.318526092</v>
      </c>
      <c r="K336" s="17">
        <f t="shared" si="171"/>
        <v>0</v>
      </c>
      <c r="L336" s="17">
        <f t="shared" si="172"/>
        <v>0.15762862800000002</v>
      </c>
      <c r="M336" s="17">
        <f t="shared" si="173"/>
        <v>0.160897464</v>
      </c>
      <c r="N336" s="17">
        <f t="shared" si="174"/>
        <v>0</v>
      </c>
      <c r="O336" s="17">
        <f t="shared" si="175"/>
        <v>0</v>
      </c>
      <c r="P336" s="17">
        <f t="shared" si="176"/>
        <v>0</v>
      </c>
      <c r="Q336" s="17">
        <f t="shared" si="177"/>
        <v>0</v>
      </c>
      <c r="R336" s="17">
        <f t="shared" si="178"/>
        <v>0</v>
      </c>
      <c r="S336" s="17">
        <f t="shared" si="179"/>
        <v>0</v>
      </c>
      <c r="T336" s="17">
        <f t="shared" si="180"/>
        <v>0</v>
      </c>
      <c r="U336" s="17">
        <f t="shared" si="181"/>
        <v>0</v>
      </c>
      <c r="V336" s="17">
        <f t="shared" si="182"/>
        <v>0</v>
      </c>
      <c r="W336" s="17">
        <f t="shared" si="183"/>
        <v>0</v>
      </c>
      <c r="X336" s="17">
        <f t="shared" si="184"/>
        <v>0</v>
      </c>
      <c r="Y336" s="17">
        <f t="shared" si="185"/>
        <v>0</v>
      </c>
      <c r="Z336" s="17">
        <f t="shared" si="186"/>
        <v>0</v>
      </c>
      <c r="AA336" s="17">
        <f t="shared" si="187"/>
        <v>0</v>
      </c>
      <c r="AB336" s="17">
        <f t="shared" si="188"/>
        <v>0</v>
      </c>
      <c r="AC336" s="17">
        <f t="shared" si="189"/>
        <v>0</v>
      </c>
      <c r="AD336" s="35">
        <v>0.24309</v>
      </c>
      <c r="AE336" s="17">
        <f t="shared" si="190"/>
        <v>0.26543841</v>
      </c>
      <c r="AF336" s="17">
        <f t="shared" si="191"/>
        <v>0</v>
      </c>
      <c r="AG336" s="17">
        <f t="shared" si="192"/>
        <v>0.13135719</v>
      </c>
      <c r="AH336" s="17">
        <f t="shared" si="193"/>
        <v>0.13408122</v>
      </c>
      <c r="AI336" s="17">
        <f t="shared" si="194"/>
        <v>0</v>
      </c>
      <c r="AJ336" s="35">
        <v>0.26543841</v>
      </c>
      <c r="AK336" s="35">
        <v>0</v>
      </c>
      <c r="AL336" s="35">
        <v>0.13135719</v>
      </c>
      <c r="AM336" s="35">
        <v>0.13408122</v>
      </c>
      <c r="AN336" s="35">
        <v>0</v>
      </c>
      <c r="AO336" s="35">
        <f t="shared" si="202"/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  <c r="AV336" s="35">
        <v>0</v>
      </c>
      <c r="AW336" s="35">
        <v>0</v>
      </c>
      <c r="AX336" s="35">
        <v>0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  <c r="BE336" s="7"/>
    </row>
    <row r="337" spans="1:57" ht="38.25">
      <c r="A337" s="18"/>
      <c r="B337" s="26" t="s">
        <v>434</v>
      </c>
      <c r="C337" s="28" t="s">
        <v>393</v>
      </c>
      <c r="D337" s="17">
        <f t="shared" si="201"/>
        <v>0.29170799999999997</v>
      </c>
      <c r="E337" s="17">
        <f t="shared" si="165"/>
        <v>0.318234648</v>
      </c>
      <c r="F337" s="17">
        <f t="shared" si="166"/>
        <v>0</v>
      </c>
      <c r="G337" s="17">
        <f t="shared" si="167"/>
        <v>0.15730766399999999</v>
      </c>
      <c r="H337" s="17">
        <f t="shared" si="168"/>
        <v>0.16092698399999997</v>
      </c>
      <c r="I337" s="17">
        <f t="shared" si="169"/>
        <v>0</v>
      </c>
      <c r="J337" s="17">
        <f t="shared" si="170"/>
        <v>0.318234648</v>
      </c>
      <c r="K337" s="17">
        <f t="shared" si="171"/>
        <v>0</v>
      </c>
      <c r="L337" s="17">
        <f t="shared" si="172"/>
        <v>0.15730766399999999</v>
      </c>
      <c r="M337" s="17">
        <f t="shared" si="173"/>
        <v>0.16092698399999997</v>
      </c>
      <c r="N337" s="17">
        <f t="shared" si="174"/>
        <v>0</v>
      </c>
      <c r="O337" s="17">
        <f t="shared" si="175"/>
        <v>0</v>
      </c>
      <c r="P337" s="17">
        <f t="shared" si="176"/>
        <v>0</v>
      </c>
      <c r="Q337" s="17">
        <f t="shared" si="177"/>
        <v>0</v>
      </c>
      <c r="R337" s="17">
        <f t="shared" si="178"/>
        <v>0</v>
      </c>
      <c r="S337" s="17">
        <f t="shared" si="179"/>
        <v>0</v>
      </c>
      <c r="T337" s="17">
        <f t="shared" si="180"/>
        <v>0</v>
      </c>
      <c r="U337" s="17">
        <f t="shared" si="181"/>
        <v>0</v>
      </c>
      <c r="V337" s="17">
        <f t="shared" si="182"/>
        <v>0</v>
      </c>
      <c r="W337" s="17">
        <f t="shared" si="183"/>
        <v>0</v>
      </c>
      <c r="X337" s="17">
        <f t="shared" si="184"/>
        <v>0</v>
      </c>
      <c r="Y337" s="17">
        <f t="shared" si="185"/>
        <v>0</v>
      </c>
      <c r="Z337" s="17">
        <f t="shared" si="186"/>
        <v>0</v>
      </c>
      <c r="AA337" s="17">
        <f t="shared" si="187"/>
        <v>0</v>
      </c>
      <c r="AB337" s="17">
        <f t="shared" si="188"/>
        <v>0</v>
      </c>
      <c r="AC337" s="17">
        <f t="shared" si="189"/>
        <v>0</v>
      </c>
      <c r="AD337" s="35">
        <v>0.24309</v>
      </c>
      <c r="AE337" s="17">
        <f t="shared" si="190"/>
        <v>0.26519554</v>
      </c>
      <c r="AF337" s="17">
        <f t="shared" si="191"/>
        <v>0</v>
      </c>
      <c r="AG337" s="17">
        <f t="shared" si="192"/>
        <v>0.13108972</v>
      </c>
      <c r="AH337" s="17">
        <f t="shared" si="193"/>
        <v>0.13410582</v>
      </c>
      <c r="AI337" s="17">
        <f t="shared" si="194"/>
        <v>0</v>
      </c>
      <c r="AJ337" s="35">
        <v>0.26519554</v>
      </c>
      <c r="AK337" s="35">
        <v>0</v>
      </c>
      <c r="AL337" s="35">
        <v>0.13108972</v>
      </c>
      <c r="AM337" s="35">
        <v>0.13410582</v>
      </c>
      <c r="AN337" s="35">
        <v>0</v>
      </c>
      <c r="AO337" s="35">
        <f t="shared" si="202"/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E337" s="7"/>
    </row>
    <row r="338" spans="1:57" ht="38.25">
      <c r="A338" s="18"/>
      <c r="B338" s="26" t="s">
        <v>435</v>
      </c>
      <c r="C338" s="28" t="s">
        <v>393</v>
      </c>
      <c r="D338" s="17">
        <f t="shared" si="201"/>
        <v>0.29170799999999997</v>
      </c>
      <c r="E338" s="17">
        <f t="shared" si="165"/>
        <v>0.31852608</v>
      </c>
      <c r="F338" s="17">
        <f t="shared" si="166"/>
        <v>0</v>
      </c>
      <c r="G338" s="17">
        <f t="shared" si="167"/>
        <v>0.15762862800000002</v>
      </c>
      <c r="H338" s="17">
        <f t="shared" si="168"/>
        <v>0.160897452</v>
      </c>
      <c r="I338" s="17">
        <f t="shared" si="169"/>
        <v>0</v>
      </c>
      <c r="J338" s="17">
        <f t="shared" si="170"/>
        <v>0.31852608</v>
      </c>
      <c r="K338" s="17">
        <f t="shared" si="171"/>
        <v>0</v>
      </c>
      <c r="L338" s="17">
        <f t="shared" si="172"/>
        <v>0.15762862800000002</v>
      </c>
      <c r="M338" s="17">
        <f t="shared" si="173"/>
        <v>0.160897452</v>
      </c>
      <c r="N338" s="17">
        <f t="shared" si="174"/>
        <v>0</v>
      </c>
      <c r="O338" s="17">
        <f t="shared" si="175"/>
        <v>0</v>
      </c>
      <c r="P338" s="17">
        <f t="shared" si="176"/>
        <v>0</v>
      </c>
      <c r="Q338" s="17">
        <f t="shared" si="177"/>
        <v>0</v>
      </c>
      <c r="R338" s="17">
        <f t="shared" si="178"/>
        <v>0</v>
      </c>
      <c r="S338" s="17">
        <f t="shared" si="179"/>
        <v>0</v>
      </c>
      <c r="T338" s="17">
        <f t="shared" si="180"/>
        <v>0</v>
      </c>
      <c r="U338" s="17">
        <f t="shared" si="181"/>
        <v>0</v>
      </c>
      <c r="V338" s="17">
        <f t="shared" si="182"/>
        <v>0</v>
      </c>
      <c r="W338" s="17">
        <f t="shared" si="183"/>
        <v>0</v>
      </c>
      <c r="X338" s="17">
        <f t="shared" si="184"/>
        <v>0</v>
      </c>
      <c r="Y338" s="17">
        <f t="shared" si="185"/>
        <v>0</v>
      </c>
      <c r="Z338" s="17">
        <f t="shared" si="186"/>
        <v>0</v>
      </c>
      <c r="AA338" s="17">
        <f t="shared" si="187"/>
        <v>0</v>
      </c>
      <c r="AB338" s="17">
        <f t="shared" si="188"/>
        <v>0</v>
      </c>
      <c r="AC338" s="17">
        <f t="shared" si="189"/>
        <v>0</v>
      </c>
      <c r="AD338" s="35">
        <v>0.24309</v>
      </c>
      <c r="AE338" s="17">
        <f t="shared" si="190"/>
        <v>0.2654384</v>
      </c>
      <c r="AF338" s="17">
        <f t="shared" si="191"/>
        <v>0</v>
      </c>
      <c r="AG338" s="17">
        <f t="shared" si="192"/>
        <v>0.13135719</v>
      </c>
      <c r="AH338" s="17">
        <f t="shared" si="193"/>
        <v>0.13408121</v>
      </c>
      <c r="AI338" s="17">
        <f t="shared" si="194"/>
        <v>0</v>
      </c>
      <c r="AJ338" s="35">
        <v>0.2654384</v>
      </c>
      <c r="AK338" s="35">
        <v>0</v>
      </c>
      <c r="AL338" s="35">
        <v>0.13135719</v>
      </c>
      <c r="AM338" s="35">
        <v>0.13408121</v>
      </c>
      <c r="AN338" s="35">
        <v>0</v>
      </c>
      <c r="AO338" s="35">
        <f t="shared" si="202"/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  <c r="AV338" s="35">
        <v>0</v>
      </c>
      <c r="AW338" s="35">
        <v>0</v>
      </c>
      <c r="AX338" s="35">
        <v>0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  <c r="BE338" s="7"/>
    </row>
    <row r="339" spans="1:57" ht="38.25">
      <c r="A339" s="18"/>
      <c r="B339" s="26" t="s">
        <v>436</v>
      </c>
      <c r="C339" s="28" t="s">
        <v>393</v>
      </c>
      <c r="D339" s="17">
        <f t="shared" si="201"/>
        <v>1.4598888</v>
      </c>
      <c r="E339" s="17">
        <f t="shared" si="165"/>
        <v>0</v>
      </c>
      <c r="F339" s="17">
        <f t="shared" si="166"/>
        <v>0</v>
      </c>
      <c r="G339" s="17">
        <f t="shared" si="167"/>
        <v>0</v>
      </c>
      <c r="H339" s="17">
        <f t="shared" si="168"/>
        <v>0</v>
      </c>
      <c r="I339" s="17">
        <f t="shared" si="169"/>
        <v>0</v>
      </c>
      <c r="J339" s="17">
        <f t="shared" si="170"/>
        <v>0</v>
      </c>
      <c r="K339" s="17">
        <f t="shared" si="171"/>
        <v>0</v>
      </c>
      <c r="L339" s="17">
        <f t="shared" si="172"/>
        <v>0</v>
      </c>
      <c r="M339" s="17">
        <f t="shared" si="173"/>
        <v>0</v>
      </c>
      <c r="N339" s="17">
        <f t="shared" si="174"/>
        <v>0</v>
      </c>
      <c r="O339" s="17">
        <f t="shared" si="175"/>
        <v>0</v>
      </c>
      <c r="P339" s="17">
        <f t="shared" si="176"/>
        <v>0</v>
      </c>
      <c r="Q339" s="17">
        <f t="shared" si="177"/>
        <v>0</v>
      </c>
      <c r="R339" s="17">
        <f t="shared" si="178"/>
        <v>0</v>
      </c>
      <c r="S339" s="17">
        <f t="shared" si="179"/>
        <v>0</v>
      </c>
      <c r="T339" s="17">
        <f t="shared" si="180"/>
        <v>0</v>
      </c>
      <c r="U339" s="17">
        <f t="shared" si="181"/>
        <v>0</v>
      </c>
      <c r="V339" s="17">
        <f t="shared" si="182"/>
        <v>0</v>
      </c>
      <c r="W339" s="17">
        <f t="shared" si="183"/>
        <v>0</v>
      </c>
      <c r="X339" s="17">
        <f t="shared" si="184"/>
        <v>0</v>
      </c>
      <c r="Y339" s="17">
        <f t="shared" si="185"/>
        <v>0</v>
      </c>
      <c r="Z339" s="17">
        <f t="shared" si="186"/>
        <v>0</v>
      </c>
      <c r="AA339" s="17">
        <f t="shared" si="187"/>
        <v>0</v>
      </c>
      <c r="AB339" s="17">
        <f t="shared" si="188"/>
        <v>0</v>
      </c>
      <c r="AC339" s="17">
        <f t="shared" si="189"/>
        <v>0</v>
      </c>
      <c r="AD339" s="35">
        <v>1.216574</v>
      </c>
      <c r="AE339" s="17">
        <f t="shared" si="190"/>
        <v>0</v>
      </c>
      <c r="AF339" s="17">
        <f t="shared" si="191"/>
        <v>0</v>
      </c>
      <c r="AG339" s="17">
        <f t="shared" si="192"/>
        <v>0</v>
      </c>
      <c r="AH339" s="17">
        <f t="shared" si="193"/>
        <v>0</v>
      </c>
      <c r="AI339" s="17">
        <f t="shared" si="194"/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f t="shared" si="202"/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  <c r="AV339" s="35">
        <v>0</v>
      </c>
      <c r="AW339" s="35">
        <v>0</v>
      </c>
      <c r="AX339" s="35">
        <v>0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  <c r="BE339" s="7"/>
    </row>
    <row r="340" spans="1:57" ht="13.5">
      <c r="A340" s="18"/>
      <c r="B340" s="25" t="s">
        <v>196</v>
      </c>
      <c r="C340" s="28"/>
      <c r="D340" s="17">
        <f t="shared" si="201"/>
        <v>0</v>
      </c>
      <c r="E340" s="17">
        <f aca="true" t="shared" si="203" ref="E340:E403">1.2*AE340</f>
        <v>0</v>
      </c>
      <c r="F340" s="17">
        <f aca="true" t="shared" si="204" ref="F340:F403">1.2*AF340</f>
        <v>0</v>
      </c>
      <c r="G340" s="17">
        <f aca="true" t="shared" si="205" ref="G340:G403">1.2*AG340</f>
        <v>0</v>
      </c>
      <c r="H340" s="17">
        <f aca="true" t="shared" si="206" ref="H340:H403">1.2*AH340</f>
        <v>0</v>
      </c>
      <c r="I340" s="17">
        <f aca="true" t="shared" si="207" ref="I340:I403">1.2*AI340</f>
        <v>0</v>
      </c>
      <c r="J340" s="17">
        <f aca="true" t="shared" si="208" ref="J340:J403">1.2*AJ340</f>
        <v>0</v>
      </c>
      <c r="K340" s="17">
        <f aca="true" t="shared" si="209" ref="K340:K403">1.2*AK340</f>
        <v>0</v>
      </c>
      <c r="L340" s="17">
        <f aca="true" t="shared" si="210" ref="L340:L403">1.2*AL340</f>
        <v>0</v>
      </c>
      <c r="M340" s="17">
        <f aca="true" t="shared" si="211" ref="M340:M403">1.2*AM340</f>
        <v>0</v>
      </c>
      <c r="N340" s="17">
        <f aca="true" t="shared" si="212" ref="N340:N403">1.2*AN340</f>
        <v>0</v>
      </c>
      <c r="O340" s="17">
        <f aca="true" t="shared" si="213" ref="O340:O403">1.2*AO340</f>
        <v>0</v>
      </c>
      <c r="P340" s="17">
        <f aca="true" t="shared" si="214" ref="P340:P403">1.2*AP340</f>
        <v>0</v>
      </c>
      <c r="Q340" s="17">
        <f aca="true" t="shared" si="215" ref="Q340:Q403">1.2*AQ340</f>
        <v>0</v>
      </c>
      <c r="R340" s="17">
        <f aca="true" t="shared" si="216" ref="R340:R403">1.2*AR340</f>
        <v>0</v>
      </c>
      <c r="S340" s="17">
        <f aca="true" t="shared" si="217" ref="S340:S403">1.2*AS340</f>
        <v>0</v>
      </c>
      <c r="T340" s="17">
        <f aca="true" t="shared" si="218" ref="T340:T403">1.2*AT340</f>
        <v>0</v>
      </c>
      <c r="U340" s="17">
        <f aca="true" t="shared" si="219" ref="U340:U403">1.2*AU340</f>
        <v>0</v>
      </c>
      <c r="V340" s="17">
        <f aca="true" t="shared" si="220" ref="V340:V403">1.2*AV340</f>
        <v>0</v>
      </c>
      <c r="W340" s="17">
        <f aca="true" t="shared" si="221" ref="W340:W403">1.2*AW340</f>
        <v>0</v>
      </c>
      <c r="X340" s="17">
        <f aca="true" t="shared" si="222" ref="X340:X403">1.2*AX340</f>
        <v>0</v>
      </c>
      <c r="Y340" s="17">
        <f aca="true" t="shared" si="223" ref="Y340:Y403">1.2*AY340</f>
        <v>0</v>
      </c>
      <c r="Z340" s="17">
        <f aca="true" t="shared" si="224" ref="Z340:Z403">1.2*AZ340</f>
        <v>0</v>
      </c>
      <c r="AA340" s="17">
        <f aca="true" t="shared" si="225" ref="AA340:AA403">1.2*BA340</f>
        <v>0</v>
      </c>
      <c r="AB340" s="17">
        <f aca="true" t="shared" si="226" ref="AB340:AB403">1.2*BB340</f>
        <v>0</v>
      </c>
      <c r="AC340" s="17">
        <f aca="true" t="shared" si="227" ref="AC340:AC403">1.2*BC340</f>
        <v>0</v>
      </c>
      <c r="AD340" s="35">
        <v>0</v>
      </c>
      <c r="AE340" s="17">
        <f aca="true" t="shared" si="228" ref="AE340:AE403">AJ340+AO340+AT340+AY340</f>
        <v>0</v>
      </c>
      <c r="AF340" s="17">
        <f aca="true" t="shared" si="229" ref="AF340:AF403">AK340+AP340+AU340+AZ340</f>
        <v>0</v>
      </c>
      <c r="AG340" s="17">
        <f aca="true" t="shared" si="230" ref="AG340:AG403">AL340+AQ340+AV340+BA340</f>
        <v>0</v>
      </c>
      <c r="AH340" s="17">
        <f aca="true" t="shared" si="231" ref="AH340:AH403">AM340+AR340+AW340+BB340</f>
        <v>0</v>
      </c>
      <c r="AI340" s="17">
        <f aca="true" t="shared" si="232" ref="AI340:AI403">AN340+AS340+AX340+BC340</f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f t="shared" si="202"/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  <c r="AV340" s="35">
        <v>0</v>
      </c>
      <c r="AW340" s="35">
        <v>0</v>
      </c>
      <c r="AX340" s="35">
        <v>0</v>
      </c>
      <c r="AY340" s="35">
        <v>0</v>
      </c>
      <c r="AZ340" s="35">
        <v>0</v>
      </c>
      <c r="BA340" s="35">
        <v>0</v>
      </c>
      <c r="BB340" s="35">
        <v>0</v>
      </c>
      <c r="BC340" s="35">
        <v>0</v>
      </c>
      <c r="BE340" s="7"/>
    </row>
    <row r="341" spans="1:57" ht="51">
      <c r="A341" s="18"/>
      <c r="B341" s="31" t="s">
        <v>437</v>
      </c>
      <c r="C341" s="28" t="s">
        <v>393</v>
      </c>
      <c r="D341" s="17">
        <f t="shared" si="201"/>
        <v>0.602016</v>
      </c>
      <c r="E341" s="17">
        <f t="shared" si="203"/>
        <v>0</v>
      </c>
      <c r="F341" s="17">
        <f t="shared" si="204"/>
        <v>0</v>
      </c>
      <c r="G341" s="17">
        <f t="shared" si="205"/>
        <v>0</v>
      </c>
      <c r="H341" s="17">
        <f t="shared" si="206"/>
        <v>0</v>
      </c>
      <c r="I341" s="17">
        <f t="shared" si="207"/>
        <v>0</v>
      </c>
      <c r="J341" s="17">
        <f t="shared" si="208"/>
        <v>0</v>
      </c>
      <c r="K341" s="17">
        <f t="shared" si="209"/>
        <v>0</v>
      </c>
      <c r="L341" s="17">
        <f t="shared" si="210"/>
        <v>0</v>
      </c>
      <c r="M341" s="17">
        <f t="shared" si="211"/>
        <v>0</v>
      </c>
      <c r="N341" s="17">
        <f t="shared" si="212"/>
        <v>0</v>
      </c>
      <c r="O341" s="17">
        <f t="shared" si="213"/>
        <v>0</v>
      </c>
      <c r="P341" s="17">
        <f t="shared" si="214"/>
        <v>0</v>
      </c>
      <c r="Q341" s="17">
        <f t="shared" si="215"/>
        <v>0</v>
      </c>
      <c r="R341" s="17">
        <f t="shared" si="216"/>
        <v>0</v>
      </c>
      <c r="S341" s="17">
        <f t="shared" si="217"/>
        <v>0</v>
      </c>
      <c r="T341" s="17">
        <f t="shared" si="218"/>
        <v>0</v>
      </c>
      <c r="U341" s="17">
        <f t="shared" si="219"/>
        <v>0</v>
      </c>
      <c r="V341" s="17">
        <f t="shared" si="220"/>
        <v>0</v>
      </c>
      <c r="W341" s="17">
        <f t="shared" si="221"/>
        <v>0</v>
      </c>
      <c r="X341" s="17">
        <f t="shared" si="222"/>
        <v>0</v>
      </c>
      <c r="Y341" s="17">
        <f t="shared" si="223"/>
        <v>0</v>
      </c>
      <c r="Z341" s="17">
        <f t="shared" si="224"/>
        <v>0</v>
      </c>
      <c r="AA341" s="17">
        <f t="shared" si="225"/>
        <v>0</v>
      </c>
      <c r="AB341" s="17">
        <f t="shared" si="226"/>
        <v>0</v>
      </c>
      <c r="AC341" s="17">
        <f t="shared" si="227"/>
        <v>0</v>
      </c>
      <c r="AD341" s="35">
        <v>0.50168</v>
      </c>
      <c r="AE341" s="17">
        <f t="shared" si="228"/>
        <v>0</v>
      </c>
      <c r="AF341" s="17">
        <f t="shared" si="229"/>
        <v>0</v>
      </c>
      <c r="AG341" s="17">
        <f t="shared" si="230"/>
        <v>0</v>
      </c>
      <c r="AH341" s="17">
        <f t="shared" si="231"/>
        <v>0</v>
      </c>
      <c r="AI341" s="17">
        <f t="shared" si="232"/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f t="shared" si="202"/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E341" s="7"/>
    </row>
    <row r="342" spans="1:57" ht="38.25">
      <c r="A342" s="18"/>
      <c r="B342" s="31" t="s">
        <v>438</v>
      </c>
      <c r="C342" s="28" t="s">
        <v>393</v>
      </c>
      <c r="D342" s="17">
        <f t="shared" si="201"/>
        <v>0.29170799999999997</v>
      </c>
      <c r="E342" s="17">
        <f t="shared" si="203"/>
        <v>0.316535952</v>
      </c>
      <c r="F342" s="17">
        <f t="shared" si="204"/>
        <v>0</v>
      </c>
      <c r="G342" s="17">
        <f t="shared" si="205"/>
        <v>0.155990508</v>
      </c>
      <c r="H342" s="17">
        <f t="shared" si="206"/>
        <v>0.160545444</v>
      </c>
      <c r="I342" s="17">
        <f t="shared" si="207"/>
        <v>0</v>
      </c>
      <c r="J342" s="17">
        <f t="shared" si="208"/>
        <v>0.316535952</v>
      </c>
      <c r="K342" s="17">
        <f t="shared" si="209"/>
        <v>0</v>
      </c>
      <c r="L342" s="17">
        <f t="shared" si="210"/>
        <v>0.155990508</v>
      </c>
      <c r="M342" s="17">
        <f t="shared" si="211"/>
        <v>0.160545444</v>
      </c>
      <c r="N342" s="17">
        <f t="shared" si="212"/>
        <v>0</v>
      </c>
      <c r="O342" s="17">
        <f t="shared" si="213"/>
        <v>0</v>
      </c>
      <c r="P342" s="17">
        <f t="shared" si="214"/>
        <v>0</v>
      </c>
      <c r="Q342" s="17">
        <f t="shared" si="215"/>
        <v>0</v>
      </c>
      <c r="R342" s="17">
        <f t="shared" si="216"/>
        <v>0</v>
      </c>
      <c r="S342" s="17">
        <f t="shared" si="217"/>
        <v>0</v>
      </c>
      <c r="T342" s="17">
        <f t="shared" si="218"/>
        <v>0</v>
      </c>
      <c r="U342" s="17">
        <f t="shared" si="219"/>
        <v>0</v>
      </c>
      <c r="V342" s="17">
        <f t="shared" si="220"/>
        <v>0</v>
      </c>
      <c r="W342" s="17">
        <f t="shared" si="221"/>
        <v>0</v>
      </c>
      <c r="X342" s="17">
        <f t="shared" si="222"/>
        <v>0</v>
      </c>
      <c r="Y342" s="17">
        <f t="shared" si="223"/>
        <v>0</v>
      </c>
      <c r="Z342" s="17">
        <f t="shared" si="224"/>
        <v>0</v>
      </c>
      <c r="AA342" s="17">
        <f t="shared" si="225"/>
        <v>0</v>
      </c>
      <c r="AB342" s="17">
        <f t="shared" si="226"/>
        <v>0</v>
      </c>
      <c r="AC342" s="17">
        <f t="shared" si="227"/>
        <v>0</v>
      </c>
      <c r="AD342" s="35">
        <v>0.24309</v>
      </c>
      <c r="AE342" s="17">
        <f t="shared" si="228"/>
        <v>0.26377996000000004</v>
      </c>
      <c r="AF342" s="17">
        <f t="shared" si="229"/>
        <v>0</v>
      </c>
      <c r="AG342" s="17">
        <f t="shared" si="230"/>
        <v>0.12999209</v>
      </c>
      <c r="AH342" s="17">
        <f t="shared" si="231"/>
        <v>0.13378787</v>
      </c>
      <c r="AI342" s="17">
        <f t="shared" si="232"/>
        <v>0</v>
      </c>
      <c r="AJ342" s="35">
        <v>0.26377996000000004</v>
      </c>
      <c r="AK342" s="35">
        <v>0</v>
      </c>
      <c r="AL342" s="35">
        <v>0.12999209</v>
      </c>
      <c r="AM342" s="35">
        <v>0.13378787</v>
      </c>
      <c r="AN342" s="35">
        <v>0</v>
      </c>
      <c r="AO342" s="35">
        <f t="shared" si="202"/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0</v>
      </c>
      <c r="BC342" s="35">
        <v>0</v>
      </c>
      <c r="BE342" s="7"/>
    </row>
    <row r="343" spans="1:57" ht="51">
      <c r="A343" s="18"/>
      <c r="B343" s="31" t="s">
        <v>439</v>
      </c>
      <c r="C343" s="28" t="s">
        <v>393</v>
      </c>
      <c r="D343" s="17">
        <f t="shared" si="201"/>
        <v>0.150504</v>
      </c>
      <c r="E343" s="17">
        <f t="shared" si="203"/>
        <v>0</v>
      </c>
      <c r="F343" s="17">
        <f t="shared" si="204"/>
        <v>0</v>
      </c>
      <c r="G343" s="17">
        <f t="shared" si="205"/>
        <v>0</v>
      </c>
      <c r="H343" s="17">
        <f t="shared" si="206"/>
        <v>0</v>
      </c>
      <c r="I343" s="17">
        <f t="shared" si="207"/>
        <v>0</v>
      </c>
      <c r="J343" s="17">
        <f t="shared" si="208"/>
        <v>0</v>
      </c>
      <c r="K343" s="17">
        <f t="shared" si="209"/>
        <v>0</v>
      </c>
      <c r="L343" s="17">
        <f t="shared" si="210"/>
        <v>0</v>
      </c>
      <c r="M343" s="17">
        <f t="shared" si="211"/>
        <v>0</v>
      </c>
      <c r="N343" s="17">
        <f t="shared" si="212"/>
        <v>0</v>
      </c>
      <c r="O343" s="17">
        <f t="shared" si="213"/>
        <v>0</v>
      </c>
      <c r="P343" s="17">
        <f t="shared" si="214"/>
        <v>0</v>
      </c>
      <c r="Q343" s="17">
        <f t="shared" si="215"/>
        <v>0</v>
      </c>
      <c r="R343" s="17">
        <f t="shared" si="216"/>
        <v>0</v>
      </c>
      <c r="S343" s="17">
        <f t="shared" si="217"/>
        <v>0</v>
      </c>
      <c r="T343" s="17">
        <f t="shared" si="218"/>
        <v>0</v>
      </c>
      <c r="U343" s="17">
        <f t="shared" si="219"/>
        <v>0</v>
      </c>
      <c r="V343" s="17">
        <f t="shared" si="220"/>
        <v>0</v>
      </c>
      <c r="W343" s="17">
        <f t="shared" si="221"/>
        <v>0</v>
      </c>
      <c r="X343" s="17">
        <f t="shared" si="222"/>
        <v>0</v>
      </c>
      <c r="Y343" s="17">
        <f t="shared" si="223"/>
        <v>0</v>
      </c>
      <c r="Z343" s="17">
        <f t="shared" si="224"/>
        <v>0</v>
      </c>
      <c r="AA343" s="17">
        <f t="shared" si="225"/>
        <v>0</v>
      </c>
      <c r="AB343" s="17">
        <f t="shared" si="226"/>
        <v>0</v>
      </c>
      <c r="AC343" s="17">
        <f t="shared" si="227"/>
        <v>0</v>
      </c>
      <c r="AD343" s="35">
        <v>0.12542</v>
      </c>
      <c r="AE343" s="17">
        <f t="shared" si="228"/>
        <v>0</v>
      </c>
      <c r="AF343" s="17">
        <f t="shared" si="229"/>
        <v>0</v>
      </c>
      <c r="AG343" s="17">
        <f t="shared" si="230"/>
        <v>0</v>
      </c>
      <c r="AH343" s="17">
        <f t="shared" si="231"/>
        <v>0</v>
      </c>
      <c r="AI343" s="17">
        <f t="shared" si="232"/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f t="shared" si="202"/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E343" s="7"/>
    </row>
    <row r="344" spans="1:57" ht="51">
      <c r="A344" s="18"/>
      <c r="B344" s="31" t="s">
        <v>440</v>
      </c>
      <c r="C344" s="28" t="s">
        <v>393</v>
      </c>
      <c r="D344" s="17">
        <f t="shared" si="201"/>
        <v>0.5418144</v>
      </c>
      <c r="E344" s="17">
        <f t="shared" si="203"/>
        <v>0</v>
      </c>
      <c r="F344" s="17">
        <f t="shared" si="204"/>
        <v>0</v>
      </c>
      <c r="G344" s="17">
        <f t="shared" si="205"/>
        <v>0</v>
      </c>
      <c r="H344" s="17">
        <f t="shared" si="206"/>
        <v>0</v>
      </c>
      <c r="I344" s="17">
        <f t="shared" si="207"/>
        <v>0</v>
      </c>
      <c r="J344" s="17">
        <f t="shared" si="208"/>
        <v>0</v>
      </c>
      <c r="K344" s="17">
        <f t="shared" si="209"/>
        <v>0</v>
      </c>
      <c r="L344" s="17">
        <f t="shared" si="210"/>
        <v>0</v>
      </c>
      <c r="M344" s="17">
        <f t="shared" si="211"/>
        <v>0</v>
      </c>
      <c r="N344" s="17">
        <f t="shared" si="212"/>
        <v>0</v>
      </c>
      <c r="O344" s="17">
        <f t="shared" si="213"/>
        <v>0</v>
      </c>
      <c r="P344" s="17">
        <f t="shared" si="214"/>
        <v>0</v>
      </c>
      <c r="Q344" s="17">
        <f t="shared" si="215"/>
        <v>0</v>
      </c>
      <c r="R344" s="17">
        <f t="shared" si="216"/>
        <v>0</v>
      </c>
      <c r="S344" s="17">
        <f t="shared" si="217"/>
        <v>0</v>
      </c>
      <c r="T344" s="17">
        <f t="shared" si="218"/>
        <v>0</v>
      </c>
      <c r="U344" s="17">
        <f t="shared" si="219"/>
        <v>0</v>
      </c>
      <c r="V344" s="17">
        <f t="shared" si="220"/>
        <v>0</v>
      </c>
      <c r="W344" s="17">
        <f t="shared" si="221"/>
        <v>0</v>
      </c>
      <c r="X344" s="17">
        <f t="shared" si="222"/>
        <v>0</v>
      </c>
      <c r="Y344" s="17">
        <f t="shared" si="223"/>
        <v>0</v>
      </c>
      <c r="Z344" s="17">
        <f t="shared" si="224"/>
        <v>0</v>
      </c>
      <c r="AA344" s="17">
        <f t="shared" si="225"/>
        <v>0</v>
      </c>
      <c r="AB344" s="17">
        <f t="shared" si="226"/>
        <v>0</v>
      </c>
      <c r="AC344" s="17">
        <f t="shared" si="227"/>
        <v>0</v>
      </c>
      <c r="AD344" s="35">
        <v>0.451512</v>
      </c>
      <c r="AE344" s="17">
        <f t="shared" si="228"/>
        <v>0</v>
      </c>
      <c r="AF344" s="17">
        <f t="shared" si="229"/>
        <v>0</v>
      </c>
      <c r="AG344" s="17">
        <f t="shared" si="230"/>
        <v>0</v>
      </c>
      <c r="AH344" s="17">
        <f t="shared" si="231"/>
        <v>0</v>
      </c>
      <c r="AI344" s="17">
        <f t="shared" si="232"/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f t="shared" si="202"/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E344" s="7"/>
    </row>
    <row r="345" spans="1:57" ht="38.25">
      <c r="A345" s="18"/>
      <c r="B345" s="31" t="s">
        <v>441</v>
      </c>
      <c r="C345" s="28" t="s">
        <v>393</v>
      </c>
      <c r="D345" s="17">
        <f t="shared" si="201"/>
        <v>0.29170799999999997</v>
      </c>
      <c r="E345" s="17">
        <f t="shared" si="203"/>
        <v>0.316687776</v>
      </c>
      <c r="F345" s="17">
        <f t="shared" si="204"/>
        <v>0</v>
      </c>
      <c r="G345" s="17">
        <f t="shared" si="205"/>
        <v>0.156090084</v>
      </c>
      <c r="H345" s="17">
        <f t="shared" si="206"/>
        <v>0.16059769200000001</v>
      </c>
      <c r="I345" s="17">
        <f t="shared" si="207"/>
        <v>0</v>
      </c>
      <c r="J345" s="17">
        <f t="shared" si="208"/>
        <v>0.316687776</v>
      </c>
      <c r="K345" s="17">
        <f t="shared" si="209"/>
        <v>0</v>
      </c>
      <c r="L345" s="17">
        <f t="shared" si="210"/>
        <v>0.156090084</v>
      </c>
      <c r="M345" s="17">
        <f t="shared" si="211"/>
        <v>0.16059769200000001</v>
      </c>
      <c r="N345" s="17">
        <f t="shared" si="212"/>
        <v>0</v>
      </c>
      <c r="O345" s="17">
        <f t="shared" si="213"/>
        <v>0</v>
      </c>
      <c r="P345" s="17">
        <f t="shared" si="214"/>
        <v>0</v>
      </c>
      <c r="Q345" s="17">
        <f t="shared" si="215"/>
        <v>0</v>
      </c>
      <c r="R345" s="17">
        <f t="shared" si="216"/>
        <v>0</v>
      </c>
      <c r="S345" s="17">
        <f t="shared" si="217"/>
        <v>0</v>
      </c>
      <c r="T345" s="17">
        <f t="shared" si="218"/>
        <v>0</v>
      </c>
      <c r="U345" s="17">
        <f t="shared" si="219"/>
        <v>0</v>
      </c>
      <c r="V345" s="17">
        <f t="shared" si="220"/>
        <v>0</v>
      </c>
      <c r="W345" s="17">
        <f t="shared" si="221"/>
        <v>0</v>
      </c>
      <c r="X345" s="17">
        <f t="shared" si="222"/>
        <v>0</v>
      </c>
      <c r="Y345" s="17">
        <f t="shared" si="223"/>
        <v>0</v>
      </c>
      <c r="Z345" s="17">
        <f t="shared" si="224"/>
        <v>0</v>
      </c>
      <c r="AA345" s="17">
        <f t="shared" si="225"/>
        <v>0</v>
      </c>
      <c r="AB345" s="17">
        <f t="shared" si="226"/>
        <v>0</v>
      </c>
      <c r="AC345" s="17">
        <f t="shared" si="227"/>
        <v>0</v>
      </c>
      <c r="AD345" s="35">
        <v>0.24309</v>
      </c>
      <c r="AE345" s="17">
        <f t="shared" si="228"/>
        <v>0.26390648</v>
      </c>
      <c r="AF345" s="17">
        <f t="shared" si="229"/>
        <v>0</v>
      </c>
      <c r="AG345" s="17">
        <f t="shared" si="230"/>
        <v>0.13007507</v>
      </c>
      <c r="AH345" s="17">
        <f t="shared" si="231"/>
        <v>0.13383141</v>
      </c>
      <c r="AI345" s="17">
        <f t="shared" si="232"/>
        <v>0</v>
      </c>
      <c r="AJ345" s="35">
        <v>0.26390648</v>
      </c>
      <c r="AK345" s="35">
        <v>0</v>
      </c>
      <c r="AL345" s="35">
        <v>0.13007507</v>
      </c>
      <c r="AM345" s="35">
        <v>0.13383141</v>
      </c>
      <c r="AN345" s="35">
        <v>0</v>
      </c>
      <c r="AO345" s="35">
        <f t="shared" si="202"/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0</v>
      </c>
      <c r="BE345" s="7"/>
    </row>
    <row r="346" spans="1:57" ht="38.25">
      <c r="A346" s="18"/>
      <c r="B346" s="31" t="s">
        <v>442</v>
      </c>
      <c r="C346" s="28" t="s">
        <v>393</v>
      </c>
      <c r="D346" s="17">
        <f t="shared" si="201"/>
        <v>0.29170799999999997</v>
      </c>
      <c r="E346" s="17">
        <f t="shared" si="203"/>
        <v>0.316687776</v>
      </c>
      <c r="F346" s="17">
        <f t="shared" si="204"/>
        <v>0</v>
      </c>
      <c r="G346" s="17">
        <f t="shared" si="205"/>
        <v>0.156090084</v>
      </c>
      <c r="H346" s="17">
        <f t="shared" si="206"/>
        <v>0.16059769200000001</v>
      </c>
      <c r="I346" s="17">
        <f t="shared" si="207"/>
        <v>0</v>
      </c>
      <c r="J346" s="17">
        <f t="shared" si="208"/>
        <v>0.316687776</v>
      </c>
      <c r="K346" s="17">
        <f t="shared" si="209"/>
        <v>0</v>
      </c>
      <c r="L346" s="17">
        <f t="shared" si="210"/>
        <v>0.156090084</v>
      </c>
      <c r="M346" s="17">
        <f t="shared" si="211"/>
        <v>0.16059769200000001</v>
      </c>
      <c r="N346" s="17">
        <f t="shared" si="212"/>
        <v>0</v>
      </c>
      <c r="O346" s="17">
        <f t="shared" si="213"/>
        <v>0</v>
      </c>
      <c r="P346" s="17">
        <f t="shared" si="214"/>
        <v>0</v>
      </c>
      <c r="Q346" s="17">
        <f t="shared" si="215"/>
        <v>0</v>
      </c>
      <c r="R346" s="17">
        <f t="shared" si="216"/>
        <v>0</v>
      </c>
      <c r="S346" s="17">
        <f t="shared" si="217"/>
        <v>0</v>
      </c>
      <c r="T346" s="17">
        <f t="shared" si="218"/>
        <v>0</v>
      </c>
      <c r="U346" s="17">
        <f t="shared" si="219"/>
        <v>0</v>
      </c>
      <c r="V346" s="17">
        <f t="shared" si="220"/>
        <v>0</v>
      </c>
      <c r="W346" s="17">
        <f t="shared" si="221"/>
        <v>0</v>
      </c>
      <c r="X346" s="17">
        <f t="shared" si="222"/>
        <v>0</v>
      </c>
      <c r="Y346" s="17">
        <f t="shared" si="223"/>
        <v>0</v>
      </c>
      <c r="Z346" s="17">
        <f t="shared" si="224"/>
        <v>0</v>
      </c>
      <c r="AA346" s="17">
        <f t="shared" si="225"/>
        <v>0</v>
      </c>
      <c r="AB346" s="17">
        <f t="shared" si="226"/>
        <v>0</v>
      </c>
      <c r="AC346" s="17">
        <f t="shared" si="227"/>
        <v>0</v>
      </c>
      <c r="AD346" s="35">
        <v>0.24309</v>
      </c>
      <c r="AE346" s="17">
        <f t="shared" si="228"/>
        <v>0.26390648</v>
      </c>
      <c r="AF346" s="17">
        <f t="shared" si="229"/>
        <v>0</v>
      </c>
      <c r="AG346" s="17">
        <f t="shared" si="230"/>
        <v>0.13007507</v>
      </c>
      <c r="AH346" s="17">
        <f t="shared" si="231"/>
        <v>0.13383141</v>
      </c>
      <c r="AI346" s="17">
        <f t="shared" si="232"/>
        <v>0</v>
      </c>
      <c r="AJ346" s="35">
        <v>0.26390648</v>
      </c>
      <c r="AK346" s="35">
        <v>0</v>
      </c>
      <c r="AL346" s="35">
        <v>0.13007507</v>
      </c>
      <c r="AM346" s="35">
        <v>0.13383141</v>
      </c>
      <c r="AN346" s="35">
        <v>0</v>
      </c>
      <c r="AO346" s="35">
        <f t="shared" si="202"/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E346" s="7"/>
    </row>
    <row r="347" spans="1:57" ht="38.25">
      <c r="A347" s="18"/>
      <c r="B347" s="31" t="s">
        <v>443</v>
      </c>
      <c r="C347" s="28" t="s">
        <v>393</v>
      </c>
      <c r="D347" s="17">
        <f t="shared" si="201"/>
        <v>0.29170799999999997</v>
      </c>
      <c r="E347" s="17">
        <f t="shared" si="203"/>
        <v>0.316687776</v>
      </c>
      <c r="F347" s="17">
        <f t="shared" si="204"/>
        <v>0</v>
      </c>
      <c r="G347" s="17">
        <f t="shared" si="205"/>
        <v>0.156090084</v>
      </c>
      <c r="H347" s="17">
        <f t="shared" si="206"/>
        <v>0.16059769200000001</v>
      </c>
      <c r="I347" s="17">
        <f t="shared" si="207"/>
        <v>0</v>
      </c>
      <c r="J347" s="17">
        <f t="shared" si="208"/>
        <v>0.316687776</v>
      </c>
      <c r="K347" s="17">
        <f t="shared" si="209"/>
        <v>0</v>
      </c>
      <c r="L347" s="17">
        <f t="shared" si="210"/>
        <v>0.156090084</v>
      </c>
      <c r="M347" s="17">
        <f t="shared" si="211"/>
        <v>0.16059769200000001</v>
      </c>
      <c r="N347" s="17">
        <f t="shared" si="212"/>
        <v>0</v>
      </c>
      <c r="O347" s="17">
        <f t="shared" si="213"/>
        <v>0</v>
      </c>
      <c r="P347" s="17">
        <f t="shared" si="214"/>
        <v>0</v>
      </c>
      <c r="Q347" s="17">
        <f t="shared" si="215"/>
        <v>0</v>
      </c>
      <c r="R347" s="17">
        <f t="shared" si="216"/>
        <v>0</v>
      </c>
      <c r="S347" s="17">
        <f t="shared" si="217"/>
        <v>0</v>
      </c>
      <c r="T347" s="17">
        <f t="shared" si="218"/>
        <v>0</v>
      </c>
      <c r="U347" s="17">
        <f t="shared" si="219"/>
        <v>0</v>
      </c>
      <c r="V347" s="17">
        <f t="shared" si="220"/>
        <v>0</v>
      </c>
      <c r="W347" s="17">
        <f t="shared" si="221"/>
        <v>0</v>
      </c>
      <c r="X347" s="17">
        <f t="shared" si="222"/>
        <v>0</v>
      </c>
      <c r="Y347" s="17">
        <f t="shared" si="223"/>
        <v>0</v>
      </c>
      <c r="Z347" s="17">
        <f t="shared" si="224"/>
        <v>0</v>
      </c>
      <c r="AA347" s="17">
        <f t="shared" si="225"/>
        <v>0</v>
      </c>
      <c r="AB347" s="17">
        <f t="shared" si="226"/>
        <v>0</v>
      </c>
      <c r="AC347" s="17">
        <f t="shared" si="227"/>
        <v>0</v>
      </c>
      <c r="AD347" s="35">
        <v>0.24309</v>
      </c>
      <c r="AE347" s="17">
        <f t="shared" si="228"/>
        <v>0.26390648</v>
      </c>
      <c r="AF347" s="17">
        <f t="shared" si="229"/>
        <v>0</v>
      </c>
      <c r="AG347" s="17">
        <f t="shared" si="230"/>
        <v>0.13007507</v>
      </c>
      <c r="AH347" s="17">
        <f t="shared" si="231"/>
        <v>0.13383141</v>
      </c>
      <c r="AI347" s="17">
        <f t="shared" si="232"/>
        <v>0</v>
      </c>
      <c r="AJ347" s="35">
        <v>0.26390648</v>
      </c>
      <c r="AK347" s="35">
        <v>0</v>
      </c>
      <c r="AL347" s="35">
        <v>0.13007507</v>
      </c>
      <c r="AM347" s="35">
        <v>0.13383141</v>
      </c>
      <c r="AN347" s="35">
        <v>0</v>
      </c>
      <c r="AO347" s="35">
        <f t="shared" si="202"/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E347" s="7"/>
    </row>
    <row r="348" spans="1:57" ht="13.5">
      <c r="A348" s="18"/>
      <c r="B348" s="25" t="s">
        <v>139</v>
      </c>
      <c r="C348" s="28" t="s">
        <v>393</v>
      </c>
      <c r="D348" s="17">
        <f t="shared" si="201"/>
        <v>0</v>
      </c>
      <c r="E348" s="17">
        <f t="shared" si="203"/>
        <v>0</v>
      </c>
      <c r="F348" s="17">
        <f t="shared" si="204"/>
        <v>0</v>
      </c>
      <c r="G348" s="17">
        <f t="shared" si="205"/>
        <v>0</v>
      </c>
      <c r="H348" s="17">
        <f t="shared" si="206"/>
        <v>0</v>
      </c>
      <c r="I348" s="17">
        <f t="shared" si="207"/>
        <v>0</v>
      </c>
      <c r="J348" s="17">
        <f t="shared" si="208"/>
        <v>0</v>
      </c>
      <c r="K348" s="17">
        <f t="shared" si="209"/>
        <v>0</v>
      </c>
      <c r="L348" s="17">
        <f t="shared" si="210"/>
        <v>0</v>
      </c>
      <c r="M348" s="17">
        <f t="shared" si="211"/>
        <v>0</v>
      </c>
      <c r="N348" s="17">
        <f t="shared" si="212"/>
        <v>0</v>
      </c>
      <c r="O348" s="17">
        <f t="shared" si="213"/>
        <v>0</v>
      </c>
      <c r="P348" s="17">
        <f t="shared" si="214"/>
        <v>0</v>
      </c>
      <c r="Q348" s="17">
        <f t="shared" si="215"/>
        <v>0</v>
      </c>
      <c r="R348" s="17">
        <f t="shared" si="216"/>
        <v>0</v>
      </c>
      <c r="S348" s="17">
        <f t="shared" si="217"/>
        <v>0</v>
      </c>
      <c r="T348" s="17">
        <f t="shared" si="218"/>
        <v>0</v>
      </c>
      <c r="U348" s="17">
        <f t="shared" si="219"/>
        <v>0</v>
      </c>
      <c r="V348" s="17">
        <f t="shared" si="220"/>
        <v>0</v>
      </c>
      <c r="W348" s="17">
        <f t="shared" si="221"/>
        <v>0</v>
      </c>
      <c r="X348" s="17">
        <f t="shared" si="222"/>
        <v>0</v>
      </c>
      <c r="Y348" s="17">
        <f t="shared" si="223"/>
        <v>0</v>
      </c>
      <c r="Z348" s="17">
        <f t="shared" si="224"/>
        <v>0</v>
      </c>
      <c r="AA348" s="17">
        <f t="shared" si="225"/>
        <v>0</v>
      </c>
      <c r="AB348" s="17">
        <f t="shared" si="226"/>
        <v>0</v>
      </c>
      <c r="AC348" s="17">
        <f t="shared" si="227"/>
        <v>0</v>
      </c>
      <c r="AD348" s="35">
        <v>0</v>
      </c>
      <c r="AE348" s="17">
        <f t="shared" si="228"/>
        <v>0</v>
      </c>
      <c r="AF348" s="17">
        <f t="shared" si="229"/>
        <v>0</v>
      </c>
      <c r="AG348" s="17">
        <f t="shared" si="230"/>
        <v>0</v>
      </c>
      <c r="AH348" s="17">
        <f t="shared" si="231"/>
        <v>0</v>
      </c>
      <c r="AI348" s="17">
        <f t="shared" si="232"/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f t="shared" si="202"/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E348" s="7"/>
    </row>
    <row r="349" spans="1:57" ht="25.5">
      <c r="A349" s="18"/>
      <c r="B349" s="36" t="s">
        <v>444</v>
      </c>
      <c r="C349" s="28" t="s">
        <v>393</v>
      </c>
      <c r="D349" s="17">
        <f t="shared" si="201"/>
        <v>0.29170799999999997</v>
      </c>
      <c r="E349" s="17">
        <f t="shared" si="203"/>
        <v>0.30082812000000003</v>
      </c>
      <c r="F349" s="17">
        <f t="shared" si="204"/>
        <v>0</v>
      </c>
      <c r="G349" s="17">
        <f t="shared" si="205"/>
        <v>0.139991748</v>
      </c>
      <c r="H349" s="17">
        <f t="shared" si="206"/>
        <v>0.160836372</v>
      </c>
      <c r="I349" s="17">
        <f t="shared" si="207"/>
        <v>0</v>
      </c>
      <c r="J349" s="17">
        <f t="shared" si="208"/>
        <v>0.30082812000000003</v>
      </c>
      <c r="K349" s="17">
        <f t="shared" si="209"/>
        <v>0</v>
      </c>
      <c r="L349" s="17">
        <f t="shared" si="210"/>
        <v>0.139991748</v>
      </c>
      <c r="M349" s="17">
        <f t="shared" si="211"/>
        <v>0.160836372</v>
      </c>
      <c r="N349" s="17">
        <f t="shared" si="212"/>
        <v>0</v>
      </c>
      <c r="O349" s="17">
        <f t="shared" si="213"/>
        <v>0</v>
      </c>
      <c r="P349" s="17">
        <f t="shared" si="214"/>
        <v>0</v>
      </c>
      <c r="Q349" s="17">
        <f t="shared" si="215"/>
        <v>0</v>
      </c>
      <c r="R349" s="17">
        <f t="shared" si="216"/>
        <v>0</v>
      </c>
      <c r="S349" s="17">
        <f t="shared" si="217"/>
        <v>0</v>
      </c>
      <c r="T349" s="17">
        <f t="shared" si="218"/>
        <v>0</v>
      </c>
      <c r="U349" s="17">
        <f t="shared" si="219"/>
        <v>0</v>
      </c>
      <c r="V349" s="17">
        <f t="shared" si="220"/>
        <v>0</v>
      </c>
      <c r="W349" s="17">
        <f t="shared" si="221"/>
        <v>0</v>
      </c>
      <c r="X349" s="17">
        <f t="shared" si="222"/>
        <v>0</v>
      </c>
      <c r="Y349" s="17">
        <f t="shared" si="223"/>
        <v>0</v>
      </c>
      <c r="Z349" s="17">
        <f t="shared" si="224"/>
        <v>0</v>
      </c>
      <c r="AA349" s="17">
        <f t="shared" si="225"/>
        <v>0</v>
      </c>
      <c r="AB349" s="17">
        <f t="shared" si="226"/>
        <v>0</v>
      </c>
      <c r="AC349" s="17">
        <f t="shared" si="227"/>
        <v>0</v>
      </c>
      <c r="AD349" s="35">
        <v>0.24309</v>
      </c>
      <c r="AE349" s="17">
        <f t="shared" si="228"/>
        <v>0.2506901</v>
      </c>
      <c r="AF349" s="17">
        <f t="shared" si="229"/>
        <v>0</v>
      </c>
      <c r="AG349" s="17">
        <f t="shared" si="230"/>
        <v>0.11665979</v>
      </c>
      <c r="AH349" s="17">
        <f t="shared" si="231"/>
        <v>0.13403031</v>
      </c>
      <c r="AI349" s="17">
        <f t="shared" si="232"/>
        <v>0</v>
      </c>
      <c r="AJ349" s="35">
        <v>0.2506901</v>
      </c>
      <c r="AK349" s="35">
        <v>0</v>
      </c>
      <c r="AL349" s="35">
        <v>0.11665979</v>
      </c>
      <c r="AM349" s="35">
        <v>0.13403031</v>
      </c>
      <c r="AN349" s="35">
        <v>0</v>
      </c>
      <c r="AO349" s="35">
        <f t="shared" si="202"/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E349" s="7"/>
    </row>
    <row r="350" spans="1:57" ht="38.25">
      <c r="A350" s="18"/>
      <c r="B350" s="26" t="s">
        <v>445</v>
      </c>
      <c r="C350" s="28" t="s">
        <v>393</v>
      </c>
      <c r="D350" s="17">
        <f t="shared" si="201"/>
        <v>1.3695864</v>
      </c>
      <c r="E350" s="17">
        <f t="shared" si="203"/>
        <v>0</v>
      </c>
      <c r="F350" s="17">
        <f t="shared" si="204"/>
        <v>0</v>
      </c>
      <c r="G350" s="17">
        <f t="shared" si="205"/>
        <v>0</v>
      </c>
      <c r="H350" s="17">
        <f t="shared" si="206"/>
        <v>0</v>
      </c>
      <c r="I350" s="17">
        <f t="shared" si="207"/>
        <v>0</v>
      </c>
      <c r="J350" s="17">
        <f t="shared" si="208"/>
        <v>0</v>
      </c>
      <c r="K350" s="17">
        <f t="shared" si="209"/>
        <v>0</v>
      </c>
      <c r="L350" s="17">
        <f t="shared" si="210"/>
        <v>0</v>
      </c>
      <c r="M350" s="17">
        <f t="shared" si="211"/>
        <v>0</v>
      </c>
      <c r="N350" s="17">
        <f t="shared" si="212"/>
        <v>0</v>
      </c>
      <c r="O350" s="17">
        <f t="shared" si="213"/>
        <v>0</v>
      </c>
      <c r="P350" s="17">
        <f t="shared" si="214"/>
        <v>0</v>
      </c>
      <c r="Q350" s="17">
        <f t="shared" si="215"/>
        <v>0</v>
      </c>
      <c r="R350" s="17">
        <f t="shared" si="216"/>
        <v>0</v>
      </c>
      <c r="S350" s="17">
        <f t="shared" si="217"/>
        <v>0</v>
      </c>
      <c r="T350" s="17">
        <f t="shared" si="218"/>
        <v>0</v>
      </c>
      <c r="U350" s="17">
        <f t="shared" si="219"/>
        <v>0</v>
      </c>
      <c r="V350" s="17">
        <f t="shared" si="220"/>
        <v>0</v>
      </c>
      <c r="W350" s="17">
        <f t="shared" si="221"/>
        <v>0</v>
      </c>
      <c r="X350" s="17">
        <f t="shared" si="222"/>
        <v>0</v>
      </c>
      <c r="Y350" s="17">
        <f t="shared" si="223"/>
        <v>0</v>
      </c>
      <c r="Z350" s="17">
        <f t="shared" si="224"/>
        <v>0</v>
      </c>
      <c r="AA350" s="17">
        <f t="shared" si="225"/>
        <v>0</v>
      </c>
      <c r="AB350" s="17">
        <f t="shared" si="226"/>
        <v>0</v>
      </c>
      <c r="AC350" s="17">
        <f t="shared" si="227"/>
        <v>0</v>
      </c>
      <c r="AD350" s="35">
        <v>1.141322</v>
      </c>
      <c r="AE350" s="17">
        <f t="shared" si="228"/>
        <v>0</v>
      </c>
      <c r="AF350" s="17">
        <f t="shared" si="229"/>
        <v>0</v>
      </c>
      <c r="AG350" s="17">
        <f t="shared" si="230"/>
        <v>0</v>
      </c>
      <c r="AH350" s="17">
        <f t="shared" si="231"/>
        <v>0</v>
      </c>
      <c r="AI350" s="17">
        <f t="shared" si="232"/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f t="shared" si="202"/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  <c r="AV350" s="35">
        <v>0</v>
      </c>
      <c r="AW350" s="35">
        <v>0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E350" s="7"/>
    </row>
    <row r="351" spans="1:57" ht="13.5">
      <c r="A351" s="18"/>
      <c r="B351" s="25" t="s">
        <v>197</v>
      </c>
      <c r="C351" s="28"/>
      <c r="D351" s="17">
        <f t="shared" si="201"/>
        <v>0</v>
      </c>
      <c r="E351" s="17">
        <f t="shared" si="203"/>
        <v>0</v>
      </c>
      <c r="F351" s="17">
        <f t="shared" si="204"/>
        <v>0</v>
      </c>
      <c r="G351" s="17">
        <f t="shared" si="205"/>
        <v>0</v>
      </c>
      <c r="H351" s="17">
        <f t="shared" si="206"/>
        <v>0</v>
      </c>
      <c r="I351" s="17">
        <f t="shared" si="207"/>
        <v>0</v>
      </c>
      <c r="J351" s="17">
        <f t="shared" si="208"/>
        <v>0</v>
      </c>
      <c r="K351" s="17">
        <f t="shared" si="209"/>
        <v>0</v>
      </c>
      <c r="L351" s="17">
        <f t="shared" si="210"/>
        <v>0</v>
      </c>
      <c r="M351" s="17">
        <f t="shared" si="211"/>
        <v>0</v>
      </c>
      <c r="N351" s="17">
        <f t="shared" si="212"/>
        <v>0</v>
      </c>
      <c r="O351" s="17">
        <f t="shared" si="213"/>
        <v>0</v>
      </c>
      <c r="P351" s="17">
        <f t="shared" si="214"/>
        <v>0</v>
      </c>
      <c r="Q351" s="17">
        <f t="shared" si="215"/>
        <v>0</v>
      </c>
      <c r="R351" s="17">
        <f t="shared" si="216"/>
        <v>0</v>
      </c>
      <c r="S351" s="17">
        <f t="shared" si="217"/>
        <v>0</v>
      </c>
      <c r="T351" s="17">
        <f t="shared" si="218"/>
        <v>0</v>
      </c>
      <c r="U351" s="17">
        <f t="shared" si="219"/>
        <v>0</v>
      </c>
      <c r="V351" s="17">
        <f t="shared" si="220"/>
        <v>0</v>
      </c>
      <c r="W351" s="17">
        <f t="shared" si="221"/>
        <v>0</v>
      </c>
      <c r="X351" s="17">
        <f t="shared" si="222"/>
        <v>0</v>
      </c>
      <c r="Y351" s="17">
        <f t="shared" si="223"/>
        <v>0</v>
      </c>
      <c r="Z351" s="17">
        <f t="shared" si="224"/>
        <v>0</v>
      </c>
      <c r="AA351" s="17">
        <f t="shared" si="225"/>
        <v>0</v>
      </c>
      <c r="AB351" s="17">
        <f t="shared" si="226"/>
        <v>0</v>
      </c>
      <c r="AC351" s="17">
        <f t="shared" si="227"/>
        <v>0</v>
      </c>
      <c r="AD351" s="35">
        <v>0</v>
      </c>
      <c r="AE351" s="17">
        <f t="shared" si="228"/>
        <v>0</v>
      </c>
      <c r="AF351" s="17">
        <f t="shared" si="229"/>
        <v>0</v>
      </c>
      <c r="AG351" s="17">
        <f t="shared" si="230"/>
        <v>0</v>
      </c>
      <c r="AH351" s="17">
        <f t="shared" si="231"/>
        <v>0</v>
      </c>
      <c r="AI351" s="17">
        <f t="shared" si="232"/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f t="shared" si="202"/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E351" s="7"/>
    </row>
    <row r="352" spans="1:57" ht="38.25">
      <c r="A352" s="18"/>
      <c r="B352" s="31" t="s">
        <v>446</v>
      </c>
      <c r="C352" s="28" t="s">
        <v>393</v>
      </c>
      <c r="D352" s="17">
        <f t="shared" si="201"/>
        <v>0.29170799999999997</v>
      </c>
      <c r="E352" s="17">
        <f t="shared" si="203"/>
        <v>0.300330732</v>
      </c>
      <c r="F352" s="17">
        <f t="shared" si="204"/>
        <v>0</v>
      </c>
      <c r="G352" s="17">
        <f t="shared" si="205"/>
        <v>0.13978527599999999</v>
      </c>
      <c r="H352" s="17">
        <f t="shared" si="206"/>
        <v>0.160545456</v>
      </c>
      <c r="I352" s="17">
        <f t="shared" si="207"/>
        <v>0</v>
      </c>
      <c r="J352" s="17">
        <f t="shared" si="208"/>
        <v>0.300330732</v>
      </c>
      <c r="K352" s="17">
        <f t="shared" si="209"/>
        <v>0</v>
      </c>
      <c r="L352" s="17">
        <f t="shared" si="210"/>
        <v>0.13978527599999999</v>
      </c>
      <c r="M352" s="17">
        <f t="shared" si="211"/>
        <v>0.160545456</v>
      </c>
      <c r="N352" s="17">
        <f t="shared" si="212"/>
        <v>0</v>
      </c>
      <c r="O352" s="17">
        <f t="shared" si="213"/>
        <v>0</v>
      </c>
      <c r="P352" s="17">
        <f t="shared" si="214"/>
        <v>0</v>
      </c>
      <c r="Q352" s="17">
        <f t="shared" si="215"/>
        <v>0</v>
      </c>
      <c r="R352" s="17">
        <f t="shared" si="216"/>
        <v>0</v>
      </c>
      <c r="S352" s="17">
        <f t="shared" si="217"/>
        <v>0</v>
      </c>
      <c r="T352" s="17">
        <f t="shared" si="218"/>
        <v>0</v>
      </c>
      <c r="U352" s="17">
        <f t="shared" si="219"/>
        <v>0</v>
      </c>
      <c r="V352" s="17">
        <f t="shared" si="220"/>
        <v>0</v>
      </c>
      <c r="W352" s="17">
        <f t="shared" si="221"/>
        <v>0</v>
      </c>
      <c r="X352" s="17">
        <f t="shared" si="222"/>
        <v>0</v>
      </c>
      <c r="Y352" s="17">
        <f t="shared" si="223"/>
        <v>0</v>
      </c>
      <c r="Z352" s="17">
        <f t="shared" si="224"/>
        <v>0</v>
      </c>
      <c r="AA352" s="17">
        <f t="shared" si="225"/>
        <v>0</v>
      </c>
      <c r="AB352" s="17">
        <f t="shared" si="226"/>
        <v>0</v>
      </c>
      <c r="AC352" s="17">
        <f t="shared" si="227"/>
        <v>0</v>
      </c>
      <c r="AD352" s="35">
        <v>0.24309</v>
      </c>
      <c r="AE352" s="17">
        <f t="shared" si="228"/>
        <v>0.25027561</v>
      </c>
      <c r="AF352" s="17">
        <f t="shared" si="229"/>
        <v>0</v>
      </c>
      <c r="AG352" s="17">
        <f t="shared" si="230"/>
        <v>0.11648773</v>
      </c>
      <c r="AH352" s="17">
        <f t="shared" si="231"/>
        <v>0.13378788</v>
      </c>
      <c r="AI352" s="17">
        <f t="shared" si="232"/>
        <v>0</v>
      </c>
      <c r="AJ352" s="35">
        <v>0.25027561</v>
      </c>
      <c r="AK352" s="35">
        <v>0</v>
      </c>
      <c r="AL352" s="35">
        <v>0.11648773</v>
      </c>
      <c r="AM352" s="35">
        <v>0.13378788</v>
      </c>
      <c r="AN352" s="35">
        <v>0</v>
      </c>
      <c r="AO352" s="35">
        <f t="shared" si="202"/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  <c r="BE352" s="7"/>
    </row>
    <row r="353" spans="1:57" ht="38.25">
      <c r="A353" s="18"/>
      <c r="B353" s="26" t="s">
        <v>447</v>
      </c>
      <c r="C353" s="28" t="s">
        <v>393</v>
      </c>
      <c r="D353" s="17">
        <f t="shared" si="201"/>
        <v>1.3996872</v>
      </c>
      <c r="E353" s="17">
        <f t="shared" si="203"/>
        <v>0</v>
      </c>
      <c r="F353" s="17">
        <f t="shared" si="204"/>
        <v>0</v>
      </c>
      <c r="G353" s="17">
        <f t="shared" si="205"/>
        <v>0</v>
      </c>
      <c r="H353" s="17">
        <f t="shared" si="206"/>
        <v>0</v>
      </c>
      <c r="I353" s="17">
        <f t="shared" si="207"/>
        <v>0</v>
      </c>
      <c r="J353" s="17">
        <f t="shared" si="208"/>
        <v>0</v>
      </c>
      <c r="K353" s="17">
        <f t="shared" si="209"/>
        <v>0</v>
      </c>
      <c r="L353" s="17">
        <f t="shared" si="210"/>
        <v>0</v>
      </c>
      <c r="M353" s="17">
        <f t="shared" si="211"/>
        <v>0</v>
      </c>
      <c r="N353" s="17">
        <f t="shared" si="212"/>
        <v>0</v>
      </c>
      <c r="O353" s="17">
        <f t="shared" si="213"/>
        <v>0</v>
      </c>
      <c r="P353" s="17">
        <f t="shared" si="214"/>
        <v>0</v>
      </c>
      <c r="Q353" s="17">
        <f t="shared" si="215"/>
        <v>0</v>
      </c>
      <c r="R353" s="17">
        <f t="shared" si="216"/>
        <v>0</v>
      </c>
      <c r="S353" s="17">
        <f t="shared" si="217"/>
        <v>0</v>
      </c>
      <c r="T353" s="17">
        <f t="shared" si="218"/>
        <v>0</v>
      </c>
      <c r="U353" s="17">
        <f t="shared" si="219"/>
        <v>0</v>
      </c>
      <c r="V353" s="17">
        <f t="shared" si="220"/>
        <v>0</v>
      </c>
      <c r="W353" s="17">
        <f t="shared" si="221"/>
        <v>0</v>
      </c>
      <c r="X353" s="17">
        <f t="shared" si="222"/>
        <v>0</v>
      </c>
      <c r="Y353" s="17">
        <f t="shared" si="223"/>
        <v>0</v>
      </c>
      <c r="Z353" s="17">
        <f t="shared" si="224"/>
        <v>0</v>
      </c>
      <c r="AA353" s="17">
        <f t="shared" si="225"/>
        <v>0</v>
      </c>
      <c r="AB353" s="17">
        <f t="shared" si="226"/>
        <v>0</v>
      </c>
      <c r="AC353" s="17">
        <f t="shared" si="227"/>
        <v>0</v>
      </c>
      <c r="AD353" s="35">
        <v>1.166406</v>
      </c>
      <c r="AE353" s="17">
        <f t="shared" si="228"/>
        <v>0</v>
      </c>
      <c r="AF353" s="17">
        <f t="shared" si="229"/>
        <v>0</v>
      </c>
      <c r="AG353" s="17">
        <f t="shared" si="230"/>
        <v>0</v>
      </c>
      <c r="AH353" s="17">
        <f t="shared" si="231"/>
        <v>0</v>
      </c>
      <c r="AI353" s="17">
        <f t="shared" si="232"/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f t="shared" si="202"/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  <c r="AV353" s="35">
        <v>0</v>
      </c>
      <c r="AW353" s="35">
        <v>0</v>
      </c>
      <c r="AX353" s="35">
        <v>0</v>
      </c>
      <c r="AY353" s="35">
        <v>0</v>
      </c>
      <c r="AZ353" s="35">
        <v>0</v>
      </c>
      <c r="BA353" s="35">
        <v>0</v>
      </c>
      <c r="BB353" s="35">
        <v>0</v>
      </c>
      <c r="BC353" s="35">
        <v>0</v>
      </c>
      <c r="BE353" s="7"/>
    </row>
    <row r="354" spans="1:57" ht="38.25">
      <c r="A354" s="14" t="s">
        <v>167</v>
      </c>
      <c r="B354" s="29" t="s">
        <v>168</v>
      </c>
      <c r="C354" s="28" t="s">
        <v>79</v>
      </c>
      <c r="D354" s="17">
        <f t="shared" si="201"/>
        <v>2.7849456</v>
      </c>
      <c r="E354" s="17">
        <f t="shared" si="203"/>
        <v>2.0555202</v>
      </c>
      <c r="F354" s="17">
        <f t="shared" si="204"/>
        <v>0</v>
      </c>
      <c r="G354" s="17">
        <f t="shared" si="205"/>
        <v>0.615852816</v>
      </c>
      <c r="H354" s="17">
        <f t="shared" si="206"/>
        <v>1.4396673839999998</v>
      </c>
      <c r="I354" s="17">
        <f t="shared" si="207"/>
        <v>0</v>
      </c>
      <c r="J354" s="17">
        <f t="shared" si="208"/>
        <v>0.09051961199999999</v>
      </c>
      <c r="K354" s="17">
        <f t="shared" si="209"/>
        <v>0</v>
      </c>
      <c r="L354" s="17">
        <f t="shared" si="210"/>
        <v>0.055479155999999995</v>
      </c>
      <c r="M354" s="17">
        <f t="shared" si="211"/>
        <v>0.035040456</v>
      </c>
      <c r="N354" s="17">
        <f t="shared" si="212"/>
        <v>0</v>
      </c>
      <c r="O354" s="17">
        <f t="shared" si="213"/>
        <v>0.7529933520000001</v>
      </c>
      <c r="P354" s="17">
        <f t="shared" si="214"/>
        <v>0</v>
      </c>
      <c r="Q354" s="17">
        <f t="shared" si="215"/>
        <v>0.075398856</v>
      </c>
      <c r="R354" s="17">
        <f t="shared" si="216"/>
        <v>0.6775944959999999</v>
      </c>
      <c r="S354" s="17">
        <f t="shared" si="217"/>
        <v>0</v>
      </c>
      <c r="T354" s="17">
        <f t="shared" si="218"/>
        <v>0.8917655039999999</v>
      </c>
      <c r="U354" s="17">
        <f t="shared" si="219"/>
        <v>0</v>
      </c>
      <c r="V354" s="17">
        <f t="shared" si="220"/>
        <v>0.35593842</v>
      </c>
      <c r="W354" s="17">
        <f t="shared" si="221"/>
        <v>0.535827084</v>
      </c>
      <c r="X354" s="17">
        <f t="shared" si="222"/>
        <v>0</v>
      </c>
      <c r="Y354" s="17">
        <f t="shared" si="223"/>
        <v>0.320241732</v>
      </c>
      <c r="Z354" s="17">
        <f t="shared" si="224"/>
        <v>0</v>
      </c>
      <c r="AA354" s="17">
        <f t="shared" si="225"/>
        <v>0.129036384</v>
      </c>
      <c r="AB354" s="17">
        <f t="shared" si="226"/>
        <v>0.191205348</v>
      </c>
      <c r="AC354" s="17">
        <f t="shared" si="227"/>
        <v>0</v>
      </c>
      <c r="AD354" s="35">
        <v>2.320788</v>
      </c>
      <c r="AE354" s="17">
        <f t="shared" si="228"/>
        <v>1.7129335</v>
      </c>
      <c r="AF354" s="17">
        <f t="shared" si="229"/>
        <v>0</v>
      </c>
      <c r="AG354" s="17">
        <f t="shared" si="230"/>
        <v>0.51321068</v>
      </c>
      <c r="AH354" s="17">
        <f t="shared" si="231"/>
        <v>1.1997228199999999</v>
      </c>
      <c r="AI354" s="17">
        <f t="shared" si="232"/>
        <v>0</v>
      </c>
      <c r="AJ354" s="35">
        <f aca="true" t="shared" si="233" ref="AJ354:AO354">AJ355</f>
        <v>0.07543301</v>
      </c>
      <c r="AK354" s="35">
        <f t="shared" si="233"/>
        <v>0</v>
      </c>
      <c r="AL354" s="35">
        <f t="shared" si="233"/>
        <v>0.04623263</v>
      </c>
      <c r="AM354" s="35">
        <f t="shared" si="233"/>
        <v>0.02920038</v>
      </c>
      <c r="AN354" s="35">
        <f t="shared" si="233"/>
        <v>0</v>
      </c>
      <c r="AO354" s="35">
        <f t="shared" si="233"/>
        <v>0.6274944600000001</v>
      </c>
      <c r="AP354" s="35">
        <f aca="true" t="shared" si="234" ref="AP354:BC354">AP355</f>
        <v>0</v>
      </c>
      <c r="AQ354" s="35">
        <f t="shared" si="234"/>
        <v>0.06283238000000001</v>
      </c>
      <c r="AR354" s="35">
        <f t="shared" si="234"/>
        <v>0.56466208</v>
      </c>
      <c r="AS354" s="35">
        <f t="shared" si="234"/>
        <v>0</v>
      </c>
      <c r="AT354" s="35">
        <f t="shared" si="234"/>
        <v>0.7431379199999999</v>
      </c>
      <c r="AU354" s="35">
        <f t="shared" si="234"/>
        <v>0</v>
      </c>
      <c r="AV354" s="35">
        <f t="shared" si="234"/>
        <v>0.29661535</v>
      </c>
      <c r="AW354" s="35">
        <f t="shared" si="234"/>
        <v>0.44652257</v>
      </c>
      <c r="AX354" s="35">
        <f t="shared" si="234"/>
        <v>0</v>
      </c>
      <c r="AY354" s="35">
        <f t="shared" si="234"/>
        <v>0.26686811</v>
      </c>
      <c r="AZ354" s="35">
        <f t="shared" si="234"/>
        <v>0</v>
      </c>
      <c r="BA354" s="35">
        <f t="shared" si="234"/>
        <v>0.10753032</v>
      </c>
      <c r="BB354" s="35">
        <f t="shared" si="234"/>
        <v>0.15933779</v>
      </c>
      <c r="BC354" s="35">
        <f t="shared" si="234"/>
        <v>0</v>
      </c>
      <c r="BE354" s="7"/>
    </row>
    <row r="355" spans="1:57" ht="38.25">
      <c r="A355" s="14" t="s">
        <v>167</v>
      </c>
      <c r="B355" s="33" t="s">
        <v>169</v>
      </c>
      <c r="C355" s="28" t="s">
        <v>448</v>
      </c>
      <c r="D355" s="17">
        <f aca="true" t="shared" si="235" ref="D355:D418">1.2*AD355</f>
        <v>2.7849456</v>
      </c>
      <c r="E355" s="17">
        <f t="shared" si="203"/>
        <v>2.0555202</v>
      </c>
      <c r="F355" s="17">
        <f t="shared" si="204"/>
        <v>0</v>
      </c>
      <c r="G355" s="17">
        <f t="shared" si="205"/>
        <v>0.615852816</v>
      </c>
      <c r="H355" s="17">
        <f t="shared" si="206"/>
        <v>1.4396673839999998</v>
      </c>
      <c r="I355" s="17">
        <f t="shared" si="207"/>
        <v>0</v>
      </c>
      <c r="J355" s="17">
        <f t="shared" si="208"/>
        <v>0.09051961199999999</v>
      </c>
      <c r="K355" s="17">
        <f t="shared" si="209"/>
        <v>0</v>
      </c>
      <c r="L355" s="17">
        <f t="shared" si="210"/>
        <v>0.055479155999999995</v>
      </c>
      <c r="M355" s="17">
        <f t="shared" si="211"/>
        <v>0.035040456</v>
      </c>
      <c r="N355" s="17">
        <f t="shared" si="212"/>
        <v>0</v>
      </c>
      <c r="O355" s="17">
        <f t="shared" si="213"/>
        <v>0.7529933520000001</v>
      </c>
      <c r="P355" s="17">
        <f t="shared" si="214"/>
        <v>0</v>
      </c>
      <c r="Q355" s="17">
        <f t="shared" si="215"/>
        <v>0.075398856</v>
      </c>
      <c r="R355" s="17">
        <f t="shared" si="216"/>
        <v>0.6775944959999999</v>
      </c>
      <c r="S355" s="17">
        <f t="shared" si="217"/>
        <v>0</v>
      </c>
      <c r="T355" s="17">
        <f t="shared" si="218"/>
        <v>0.8917655039999999</v>
      </c>
      <c r="U355" s="17">
        <f t="shared" si="219"/>
        <v>0</v>
      </c>
      <c r="V355" s="17">
        <f t="shared" si="220"/>
        <v>0.35593842</v>
      </c>
      <c r="W355" s="17">
        <f t="shared" si="221"/>
        <v>0.535827084</v>
      </c>
      <c r="X355" s="17">
        <f t="shared" si="222"/>
        <v>0</v>
      </c>
      <c r="Y355" s="17">
        <f t="shared" si="223"/>
        <v>0.320241732</v>
      </c>
      <c r="Z355" s="17">
        <f t="shared" si="224"/>
        <v>0</v>
      </c>
      <c r="AA355" s="17">
        <f t="shared" si="225"/>
        <v>0.129036384</v>
      </c>
      <c r="AB355" s="17">
        <f t="shared" si="226"/>
        <v>0.191205348</v>
      </c>
      <c r="AC355" s="17">
        <f t="shared" si="227"/>
        <v>0</v>
      </c>
      <c r="AD355" s="35">
        <v>2.320788</v>
      </c>
      <c r="AE355" s="17">
        <f t="shared" si="228"/>
        <v>1.7129335</v>
      </c>
      <c r="AF355" s="17">
        <f t="shared" si="229"/>
        <v>0</v>
      </c>
      <c r="AG355" s="17">
        <f t="shared" si="230"/>
        <v>0.51321068</v>
      </c>
      <c r="AH355" s="17">
        <f t="shared" si="231"/>
        <v>1.1997228199999999</v>
      </c>
      <c r="AI355" s="17">
        <f t="shared" si="232"/>
        <v>0</v>
      </c>
      <c r="AJ355" s="35">
        <f aca="true" t="shared" si="236" ref="AJ355:AO355">SUM(AJ356:AJ367)</f>
        <v>0.07543301</v>
      </c>
      <c r="AK355" s="35">
        <f t="shared" si="236"/>
        <v>0</v>
      </c>
      <c r="AL355" s="35">
        <f t="shared" si="236"/>
        <v>0.04623263</v>
      </c>
      <c r="AM355" s="35">
        <f t="shared" si="236"/>
        <v>0.02920038</v>
      </c>
      <c r="AN355" s="35">
        <f t="shared" si="236"/>
        <v>0</v>
      </c>
      <c r="AO355" s="35">
        <f t="shared" si="236"/>
        <v>0.6274944600000001</v>
      </c>
      <c r="AP355" s="35">
        <f aca="true" t="shared" si="237" ref="AP355:BC355">SUM(AP356:AP367)</f>
        <v>0</v>
      </c>
      <c r="AQ355" s="35">
        <f t="shared" si="237"/>
        <v>0.06283238000000001</v>
      </c>
      <c r="AR355" s="35">
        <f t="shared" si="237"/>
        <v>0.56466208</v>
      </c>
      <c r="AS355" s="35">
        <f t="shared" si="237"/>
        <v>0</v>
      </c>
      <c r="AT355" s="35">
        <f t="shared" si="237"/>
        <v>0.7431379199999999</v>
      </c>
      <c r="AU355" s="35">
        <f t="shared" si="237"/>
        <v>0</v>
      </c>
      <c r="AV355" s="35">
        <f t="shared" si="237"/>
        <v>0.29661535</v>
      </c>
      <c r="AW355" s="35">
        <f t="shared" si="237"/>
        <v>0.44652257</v>
      </c>
      <c r="AX355" s="35">
        <f t="shared" si="237"/>
        <v>0</v>
      </c>
      <c r="AY355" s="35">
        <f t="shared" si="237"/>
        <v>0.26686811</v>
      </c>
      <c r="AZ355" s="35">
        <f t="shared" si="237"/>
        <v>0</v>
      </c>
      <c r="BA355" s="35">
        <f t="shared" si="237"/>
        <v>0.10753032</v>
      </c>
      <c r="BB355" s="35">
        <f t="shared" si="237"/>
        <v>0.15933779</v>
      </c>
      <c r="BC355" s="35">
        <f t="shared" si="237"/>
        <v>0</v>
      </c>
      <c r="BE355" s="7"/>
    </row>
    <row r="356" spans="1:57" ht="13.5">
      <c r="A356" s="18"/>
      <c r="B356" s="25" t="s">
        <v>170</v>
      </c>
      <c r="C356" s="28"/>
      <c r="D356" s="17">
        <f t="shared" si="235"/>
        <v>0</v>
      </c>
      <c r="E356" s="17">
        <f t="shared" si="203"/>
        <v>0</v>
      </c>
      <c r="F356" s="17">
        <f t="shared" si="204"/>
        <v>0</v>
      </c>
      <c r="G356" s="17">
        <f t="shared" si="205"/>
        <v>0</v>
      </c>
      <c r="H356" s="17">
        <f t="shared" si="206"/>
        <v>0</v>
      </c>
      <c r="I356" s="17">
        <f t="shared" si="207"/>
        <v>0</v>
      </c>
      <c r="J356" s="17">
        <f t="shared" si="208"/>
        <v>0</v>
      </c>
      <c r="K356" s="17">
        <f t="shared" si="209"/>
        <v>0</v>
      </c>
      <c r="L356" s="17">
        <f t="shared" si="210"/>
        <v>0</v>
      </c>
      <c r="M356" s="17">
        <f t="shared" si="211"/>
        <v>0</v>
      </c>
      <c r="N356" s="17">
        <f t="shared" si="212"/>
        <v>0</v>
      </c>
      <c r="O356" s="17">
        <f t="shared" si="213"/>
        <v>0</v>
      </c>
      <c r="P356" s="17">
        <f t="shared" si="214"/>
        <v>0</v>
      </c>
      <c r="Q356" s="17">
        <f t="shared" si="215"/>
        <v>0</v>
      </c>
      <c r="R356" s="17">
        <f t="shared" si="216"/>
        <v>0</v>
      </c>
      <c r="S356" s="17">
        <f t="shared" si="217"/>
        <v>0</v>
      </c>
      <c r="T356" s="17">
        <f t="shared" si="218"/>
        <v>0</v>
      </c>
      <c r="U356" s="17">
        <f t="shared" si="219"/>
        <v>0</v>
      </c>
      <c r="V356" s="17">
        <f t="shared" si="220"/>
        <v>0</v>
      </c>
      <c r="W356" s="17">
        <f t="shared" si="221"/>
        <v>0</v>
      </c>
      <c r="X356" s="17">
        <f t="shared" si="222"/>
        <v>0</v>
      </c>
      <c r="Y356" s="17">
        <f t="shared" si="223"/>
        <v>0</v>
      </c>
      <c r="Z356" s="17">
        <f t="shared" si="224"/>
        <v>0</v>
      </c>
      <c r="AA356" s="17">
        <f t="shared" si="225"/>
        <v>0</v>
      </c>
      <c r="AB356" s="17">
        <f t="shared" si="226"/>
        <v>0</v>
      </c>
      <c r="AC356" s="17">
        <f t="shared" si="227"/>
        <v>0</v>
      </c>
      <c r="AD356" s="35">
        <v>0</v>
      </c>
      <c r="AE356" s="17">
        <f t="shared" si="228"/>
        <v>0</v>
      </c>
      <c r="AF356" s="17">
        <f t="shared" si="229"/>
        <v>0</v>
      </c>
      <c r="AG356" s="17">
        <f t="shared" si="230"/>
        <v>0</v>
      </c>
      <c r="AH356" s="17">
        <f t="shared" si="231"/>
        <v>0</v>
      </c>
      <c r="AI356" s="17">
        <f t="shared" si="232"/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  <c r="AV356" s="35">
        <v>0</v>
      </c>
      <c r="AW356" s="35">
        <v>0</v>
      </c>
      <c r="AX356" s="35">
        <v>0</v>
      </c>
      <c r="AY356" s="35">
        <v>0</v>
      </c>
      <c r="AZ356" s="35">
        <v>0</v>
      </c>
      <c r="BA356" s="35">
        <v>0</v>
      </c>
      <c r="BB356" s="35">
        <v>0</v>
      </c>
      <c r="BC356" s="35">
        <v>0</v>
      </c>
      <c r="BE356" s="7"/>
    </row>
    <row r="357" spans="1:57" ht="51">
      <c r="A357" s="18"/>
      <c r="B357" s="26" t="s">
        <v>449</v>
      </c>
      <c r="C357" s="28" t="s">
        <v>450</v>
      </c>
      <c r="D357" s="17">
        <f t="shared" si="235"/>
        <v>0.36888839999999995</v>
      </c>
      <c r="E357" s="17">
        <f t="shared" si="203"/>
        <v>0</v>
      </c>
      <c r="F357" s="17">
        <f t="shared" si="204"/>
        <v>0</v>
      </c>
      <c r="G357" s="17">
        <f t="shared" si="205"/>
        <v>0</v>
      </c>
      <c r="H357" s="17">
        <f t="shared" si="206"/>
        <v>0</v>
      </c>
      <c r="I357" s="17">
        <f t="shared" si="207"/>
        <v>0</v>
      </c>
      <c r="J357" s="17">
        <f t="shared" si="208"/>
        <v>0</v>
      </c>
      <c r="K357" s="17">
        <f t="shared" si="209"/>
        <v>0</v>
      </c>
      <c r="L357" s="17">
        <f t="shared" si="210"/>
        <v>0</v>
      </c>
      <c r="M357" s="17">
        <f t="shared" si="211"/>
        <v>0</v>
      </c>
      <c r="N357" s="17">
        <f t="shared" si="212"/>
        <v>0</v>
      </c>
      <c r="O357" s="17">
        <f t="shared" si="213"/>
        <v>0</v>
      </c>
      <c r="P357" s="17">
        <f t="shared" si="214"/>
        <v>0</v>
      </c>
      <c r="Q357" s="17">
        <f t="shared" si="215"/>
        <v>0</v>
      </c>
      <c r="R357" s="17">
        <f t="shared" si="216"/>
        <v>0</v>
      </c>
      <c r="S357" s="17">
        <f t="shared" si="217"/>
        <v>0</v>
      </c>
      <c r="T357" s="17">
        <f t="shared" si="218"/>
        <v>0</v>
      </c>
      <c r="U357" s="17">
        <f t="shared" si="219"/>
        <v>0</v>
      </c>
      <c r="V357" s="17">
        <f t="shared" si="220"/>
        <v>0</v>
      </c>
      <c r="W357" s="17">
        <f t="shared" si="221"/>
        <v>0</v>
      </c>
      <c r="X357" s="17">
        <f t="shared" si="222"/>
        <v>0</v>
      </c>
      <c r="Y357" s="17">
        <f t="shared" si="223"/>
        <v>0</v>
      </c>
      <c r="Z357" s="17">
        <f t="shared" si="224"/>
        <v>0</v>
      </c>
      <c r="AA357" s="17">
        <f t="shared" si="225"/>
        <v>0</v>
      </c>
      <c r="AB357" s="17">
        <f t="shared" si="226"/>
        <v>0</v>
      </c>
      <c r="AC357" s="17">
        <f t="shared" si="227"/>
        <v>0</v>
      </c>
      <c r="AD357" s="35">
        <v>0.307407</v>
      </c>
      <c r="AE357" s="17">
        <f t="shared" si="228"/>
        <v>0</v>
      </c>
      <c r="AF357" s="17">
        <f t="shared" si="229"/>
        <v>0</v>
      </c>
      <c r="AG357" s="17">
        <f t="shared" si="230"/>
        <v>0</v>
      </c>
      <c r="AH357" s="17">
        <f t="shared" si="231"/>
        <v>0</v>
      </c>
      <c r="AI357" s="17">
        <f t="shared" si="232"/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f aca="true" t="shared" si="238" ref="AO357:AO367">AP357+AQ357+AR357+AS357</f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  <c r="AV357" s="35">
        <v>0</v>
      </c>
      <c r="AW357" s="35">
        <v>0</v>
      </c>
      <c r="AX357" s="35">
        <v>0</v>
      </c>
      <c r="AY357" s="35">
        <v>0</v>
      </c>
      <c r="AZ357" s="35">
        <v>0</v>
      </c>
      <c r="BA357" s="35">
        <v>0</v>
      </c>
      <c r="BB357" s="35">
        <v>0</v>
      </c>
      <c r="BC357" s="35">
        <v>0</v>
      </c>
      <c r="BE357" s="7"/>
    </row>
    <row r="358" spans="1:57" ht="51">
      <c r="A358" s="18"/>
      <c r="B358" s="26" t="s">
        <v>451</v>
      </c>
      <c r="C358" s="28" t="s">
        <v>450</v>
      </c>
      <c r="D358" s="17">
        <f t="shared" si="235"/>
        <v>0.36888839999999995</v>
      </c>
      <c r="E358" s="17">
        <f t="shared" si="203"/>
        <v>0</v>
      </c>
      <c r="F358" s="17">
        <f t="shared" si="204"/>
        <v>0</v>
      </c>
      <c r="G358" s="17">
        <f t="shared" si="205"/>
        <v>0</v>
      </c>
      <c r="H358" s="17">
        <f t="shared" si="206"/>
        <v>0</v>
      </c>
      <c r="I358" s="17">
        <f t="shared" si="207"/>
        <v>0</v>
      </c>
      <c r="J358" s="17">
        <f t="shared" si="208"/>
        <v>0</v>
      </c>
      <c r="K358" s="17">
        <f t="shared" si="209"/>
        <v>0</v>
      </c>
      <c r="L358" s="17">
        <f t="shared" si="210"/>
        <v>0</v>
      </c>
      <c r="M358" s="17">
        <f t="shared" si="211"/>
        <v>0</v>
      </c>
      <c r="N358" s="17">
        <f t="shared" si="212"/>
        <v>0</v>
      </c>
      <c r="O358" s="17">
        <f t="shared" si="213"/>
        <v>0</v>
      </c>
      <c r="P358" s="17">
        <f t="shared" si="214"/>
        <v>0</v>
      </c>
      <c r="Q358" s="17">
        <f t="shared" si="215"/>
        <v>0</v>
      </c>
      <c r="R358" s="17">
        <f t="shared" si="216"/>
        <v>0</v>
      </c>
      <c r="S358" s="17">
        <f t="shared" si="217"/>
        <v>0</v>
      </c>
      <c r="T358" s="17">
        <f t="shared" si="218"/>
        <v>0</v>
      </c>
      <c r="U358" s="17">
        <f t="shared" si="219"/>
        <v>0</v>
      </c>
      <c r="V358" s="17">
        <f t="shared" si="220"/>
        <v>0</v>
      </c>
      <c r="W358" s="17">
        <f t="shared" si="221"/>
        <v>0</v>
      </c>
      <c r="X358" s="17">
        <f t="shared" si="222"/>
        <v>0</v>
      </c>
      <c r="Y358" s="17">
        <f t="shared" si="223"/>
        <v>0</v>
      </c>
      <c r="Z358" s="17">
        <f t="shared" si="224"/>
        <v>0</v>
      </c>
      <c r="AA358" s="17">
        <f t="shared" si="225"/>
        <v>0</v>
      </c>
      <c r="AB358" s="17">
        <f t="shared" si="226"/>
        <v>0</v>
      </c>
      <c r="AC358" s="17">
        <f t="shared" si="227"/>
        <v>0</v>
      </c>
      <c r="AD358" s="35">
        <v>0.307407</v>
      </c>
      <c r="AE358" s="17">
        <f t="shared" si="228"/>
        <v>0</v>
      </c>
      <c r="AF358" s="17">
        <f t="shared" si="229"/>
        <v>0</v>
      </c>
      <c r="AG358" s="17">
        <f t="shared" si="230"/>
        <v>0</v>
      </c>
      <c r="AH358" s="17">
        <f t="shared" si="231"/>
        <v>0</v>
      </c>
      <c r="AI358" s="17">
        <f t="shared" si="232"/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f t="shared" si="238"/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  <c r="AV358" s="35">
        <v>0</v>
      </c>
      <c r="AW358" s="35">
        <v>0</v>
      </c>
      <c r="AX358" s="35">
        <v>0</v>
      </c>
      <c r="AY358" s="35">
        <v>0</v>
      </c>
      <c r="AZ358" s="35">
        <v>0</v>
      </c>
      <c r="BA358" s="35">
        <v>0</v>
      </c>
      <c r="BB358" s="35">
        <v>0</v>
      </c>
      <c r="BC358" s="35">
        <v>0</v>
      </c>
      <c r="BE358" s="7"/>
    </row>
    <row r="359" spans="1:57" ht="51">
      <c r="A359" s="18"/>
      <c r="B359" s="26" t="s">
        <v>452</v>
      </c>
      <c r="C359" s="28" t="s">
        <v>450</v>
      </c>
      <c r="D359" s="17">
        <f t="shared" si="235"/>
        <v>0.3135012</v>
      </c>
      <c r="E359" s="17">
        <f t="shared" si="203"/>
        <v>0.279736404</v>
      </c>
      <c r="F359" s="17">
        <f t="shared" si="204"/>
        <v>0</v>
      </c>
      <c r="G359" s="17">
        <f t="shared" si="205"/>
        <v>0.221919372</v>
      </c>
      <c r="H359" s="17">
        <f t="shared" si="206"/>
        <v>0.057817032000000004</v>
      </c>
      <c r="I359" s="17">
        <f t="shared" si="207"/>
        <v>0</v>
      </c>
      <c r="J359" s="17">
        <f t="shared" si="208"/>
        <v>0.09051961199999999</v>
      </c>
      <c r="K359" s="17">
        <f t="shared" si="209"/>
        <v>0</v>
      </c>
      <c r="L359" s="17">
        <f t="shared" si="210"/>
        <v>0.055479155999999995</v>
      </c>
      <c r="M359" s="17">
        <f t="shared" si="211"/>
        <v>0.035040456</v>
      </c>
      <c r="N359" s="17">
        <f t="shared" si="212"/>
        <v>0</v>
      </c>
      <c r="O359" s="17">
        <f t="shared" si="213"/>
        <v>0</v>
      </c>
      <c r="P359" s="17">
        <f t="shared" si="214"/>
        <v>0</v>
      </c>
      <c r="Q359" s="17">
        <f t="shared" si="215"/>
        <v>0</v>
      </c>
      <c r="R359" s="17">
        <f t="shared" si="216"/>
        <v>0</v>
      </c>
      <c r="S359" s="17">
        <f t="shared" si="217"/>
        <v>0</v>
      </c>
      <c r="T359" s="17">
        <f t="shared" si="218"/>
        <v>0.189216792</v>
      </c>
      <c r="U359" s="17">
        <f t="shared" si="219"/>
        <v>0</v>
      </c>
      <c r="V359" s="17">
        <f t="shared" si="220"/>
        <v>0.166440216</v>
      </c>
      <c r="W359" s="17">
        <f t="shared" si="221"/>
        <v>0.022776576</v>
      </c>
      <c r="X359" s="17">
        <f t="shared" si="222"/>
        <v>0</v>
      </c>
      <c r="Y359" s="17">
        <f t="shared" si="223"/>
        <v>0</v>
      </c>
      <c r="Z359" s="17">
        <f t="shared" si="224"/>
        <v>0</v>
      </c>
      <c r="AA359" s="17">
        <f t="shared" si="225"/>
        <v>0</v>
      </c>
      <c r="AB359" s="17">
        <f t="shared" si="226"/>
        <v>0</v>
      </c>
      <c r="AC359" s="17">
        <f t="shared" si="227"/>
        <v>0</v>
      </c>
      <c r="AD359" s="35">
        <v>0.261251</v>
      </c>
      <c r="AE359" s="17">
        <f t="shared" si="228"/>
        <v>0.23311367</v>
      </c>
      <c r="AF359" s="17">
        <f t="shared" si="229"/>
        <v>0</v>
      </c>
      <c r="AG359" s="17">
        <f t="shared" si="230"/>
        <v>0.18493281</v>
      </c>
      <c r="AH359" s="17">
        <f t="shared" si="231"/>
        <v>0.048180860000000006</v>
      </c>
      <c r="AI359" s="17">
        <f t="shared" si="232"/>
        <v>0</v>
      </c>
      <c r="AJ359" s="35">
        <v>0.07543301</v>
      </c>
      <c r="AK359" s="35">
        <v>0</v>
      </c>
      <c r="AL359" s="35">
        <v>0.04623263</v>
      </c>
      <c r="AM359" s="35">
        <v>0.02920038</v>
      </c>
      <c r="AN359" s="35">
        <v>0</v>
      </c>
      <c r="AO359" s="35">
        <f t="shared" si="238"/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0.15768066</v>
      </c>
      <c r="AU359" s="35">
        <v>0</v>
      </c>
      <c r="AV359" s="35">
        <v>0.13870018</v>
      </c>
      <c r="AW359" s="35">
        <v>0.01898048</v>
      </c>
      <c r="AX359" s="35">
        <v>0</v>
      </c>
      <c r="AY359" s="35">
        <v>0</v>
      </c>
      <c r="AZ359" s="35">
        <v>0</v>
      </c>
      <c r="BA359" s="35">
        <v>0</v>
      </c>
      <c r="BB359" s="35">
        <v>0</v>
      </c>
      <c r="BC359" s="35">
        <v>0</v>
      </c>
      <c r="BE359" s="7"/>
    </row>
    <row r="360" spans="1:57" ht="13.5">
      <c r="A360" s="18"/>
      <c r="B360" s="25" t="s">
        <v>137</v>
      </c>
      <c r="C360" s="28"/>
      <c r="D360" s="17">
        <f t="shared" si="235"/>
        <v>0</v>
      </c>
      <c r="E360" s="17">
        <f t="shared" si="203"/>
        <v>0</v>
      </c>
      <c r="F360" s="17">
        <f t="shared" si="204"/>
        <v>0</v>
      </c>
      <c r="G360" s="17">
        <f t="shared" si="205"/>
        <v>0</v>
      </c>
      <c r="H360" s="17">
        <f t="shared" si="206"/>
        <v>0</v>
      </c>
      <c r="I360" s="17">
        <f t="shared" si="207"/>
        <v>0</v>
      </c>
      <c r="J360" s="17">
        <f t="shared" si="208"/>
        <v>0</v>
      </c>
      <c r="K360" s="17">
        <f t="shared" si="209"/>
        <v>0</v>
      </c>
      <c r="L360" s="17">
        <f t="shared" si="210"/>
        <v>0</v>
      </c>
      <c r="M360" s="17">
        <f t="shared" si="211"/>
        <v>0</v>
      </c>
      <c r="N360" s="17">
        <f t="shared" si="212"/>
        <v>0</v>
      </c>
      <c r="O360" s="17">
        <f t="shared" si="213"/>
        <v>0</v>
      </c>
      <c r="P360" s="17">
        <f t="shared" si="214"/>
        <v>0</v>
      </c>
      <c r="Q360" s="17">
        <f t="shared" si="215"/>
        <v>0</v>
      </c>
      <c r="R360" s="17">
        <f t="shared" si="216"/>
        <v>0</v>
      </c>
      <c r="S360" s="17">
        <f t="shared" si="217"/>
        <v>0</v>
      </c>
      <c r="T360" s="17">
        <f t="shared" si="218"/>
        <v>0</v>
      </c>
      <c r="U360" s="17">
        <f t="shared" si="219"/>
        <v>0</v>
      </c>
      <c r="V360" s="17">
        <f t="shared" si="220"/>
        <v>0</v>
      </c>
      <c r="W360" s="17">
        <f t="shared" si="221"/>
        <v>0</v>
      </c>
      <c r="X360" s="17">
        <f t="shared" si="222"/>
        <v>0</v>
      </c>
      <c r="Y360" s="17">
        <f t="shared" si="223"/>
        <v>0</v>
      </c>
      <c r="Z360" s="17">
        <f t="shared" si="224"/>
        <v>0</v>
      </c>
      <c r="AA360" s="17">
        <f t="shared" si="225"/>
        <v>0</v>
      </c>
      <c r="AB360" s="17">
        <f t="shared" si="226"/>
        <v>0</v>
      </c>
      <c r="AC360" s="17">
        <f t="shared" si="227"/>
        <v>0</v>
      </c>
      <c r="AD360" s="35">
        <v>0</v>
      </c>
      <c r="AE360" s="17">
        <f t="shared" si="228"/>
        <v>0</v>
      </c>
      <c r="AF360" s="17">
        <f t="shared" si="229"/>
        <v>0</v>
      </c>
      <c r="AG360" s="17">
        <f t="shared" si="230"/>
        <v>0</v>
      </c>
      <c r="AH360" s="17">
        <f t="shared" si="231"/>
        <v>0</v>
      </c>
      <c r="AI360" s="17">
        <f t="shared" si="232"/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f t="shared" si="238"/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  <c r="AV360" s="35">
        <v>0</v>
      </c>
      <c r="AW360" s="35">
        <v>0</v>
      </c>
      <c r="AX360" s="35">
        <v>0</v>
      </c>
      <c r="AY360" s="35">
        <v>0</v>
      </c>
      <c r="AZ360" s="35">
        <v>0</v>
      </c>
      <c r="BA360" s="35">
        <v>0</v>
      </c>
      <c r="BB360" s="35">
        <v>0</v>
      </c>
      <c r="BC360" s="35">
        <v>0</v>
      </c>
      <c r="BE360" s="7"/>
    </row>
    <row r="361" spans="1:57" ht="51">
      <c r="A361" s="18"/>
      <c r="B361" s="26" t="s">
        <v>453</v>
      </c>
      <c r="C361" s="28" t="s">
        <v>450</v>
      </c>
      <c r="D361" s="17">
        <f t="shared" si="235"/>
        <v>0.36888839999999995</v>
      </c>
      <c r="E361" s="17">
        <f t="shared" si="203"/>
        <v>0.36845923199999997</v>
      </c>
      <c r="F361" s="17">
        <f t="shared" si="204"/>
        <v>0</v>
      </c>
      <c r="G361" s="17">
        <f t="shared" si="205"/>
        <v>0.040012356</v>
      </c>
      <c r="H361" s="17">
        <f t="shared" si="206"/>
        <v>0.32844687599999994</v>
      </c>
      <c r="I361" s="17">
        <f t="shared" si="207"/>
        <v>0</v>
      </c>
      <c r="J361" s="17">
        <f t="shared" si="208"/>
        <v>0</v>
      </c>
      <c r="K361" s="17">
        <f t="shared" si="209"/>
        <v>0</v>
      </c>
      <c r="L361" s="17">
        <f t="shared" si="210"/>
        <v>0</v>
      </c>
      <c r="M361" s="17">
        <f t="shared" si="211"/>
        <v>0</v>
      </c>
      <c r="N361" s="17">
        <f t="shared" si="212"/>
        <v>0</v>
      </c>
      <c r="O361" s="17">
        <f t="shared" si="213"/>
        <v>0</v>
      </c>
      <c r="P361" s="17">
        <f t="shared" si="214"/>
        <v>0</v>
      </c>
      <c r="Q361" s="17">
        <f t="shared" si="215"/>
        <v>0</v>
      </c>
      <c r="R361" s="17">
        <f t="shared" si="216"/>
        <v>0</v>
      </c>
      <c r="S361" s="17">
        <f t="shared" si="217"/>
        <v>0</v>
      </c>
      <c r="T361" s="17">
        <f t="shared" si="218"/>
        <v>0.36845923199999997</v>
      </c>
      <c r="U361" s="17">
        <f t="shared" si="219"/>
        <v>0</v>
      </c>
      <c r="V361" s="17">
        <f t="shared" si="220"/>
        <v>0.040012356</v>
      </c>
      <c r="W361" s="17">
        <f t="shared" si="221"/>
        <v>0.32844687599999994</v>
      </c>
      <c r="X361" s="17">
        <f t="shared" si="222"/>
        <v>0</v>
      </c>
      <c r="Y361" s="17">
        <f t="shared" si="223"/>
        <v>0</v>
      </c>
      <c r="Z361" s="17">
        <f t="shared" si="224"/>
        <v>0</v>
      </c>
      <c r="AA361" s="17">
        <f t="shared" si="225"/>
        <v>0</v>
      </c>
      <c r="AB361" s="17">
        <f t="shared" si="226"/>
        <v>0</v>
      </c>
      <c r="AC361" s="17">
        <f t="shared" si="227"/>
        <v>0</v>
      </c>
      <c r="AD361" s="35">
        <v>0.307407</v>
      </c>
      <c r="AE361" s="17">
        <f t="shared" si="228"/>
        <v>0.30704936</v>
      </c>
      <c r="AF361" s="17">
        <f t="shared" si="229"/>
        <v>0</v>
      </c>
      <c r="AG361" s="17">
        <f t="shared" si="230"/>
        <v>0.03334363</v>
      </c>
      <c r="AH361" s="17">
        <f t="shared" si="231"/>
        <v>0.27370573</v>
      </c>
      <c r="AI361" s="17">
        <f t="shared" si="232"/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f t="shared" si="238"/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0.30704936</v>
      </c>
      <c r="AU361" s="35">
        <v>0</v>
      </c>
      <c r="AV361" s="35">
        <v>0.03334363</v>
      </c>
      <c r="AW361" s="35">
        <v>0.27370573</v>
      </c>
      <c r="AX361" s="35">
        <v>0</v>
      </c>
      <c r="AY361" s="35">
        <v>0</v>
      </c>
      <c r="AZ361" s="35">
        <v>0</v>
      </c>
      <c r="BA361" s="35">
        <v>0</v>
      </c>
      <c r="BB361" s="35">
        <v>0</v>
      </c>
      <c r="BC361" s="35">
        <v>0</v>
      </c>
      <c r="BE361" s="7"/>
    </row>
    <row r="362" spans="1:57" ht="51">
      <c r="A362" s="18"/>
      <c r="B362" s="26" t="s">
        <v>454</v>
      </c>
      <c r="C362" s="28" t="s">
        <v>450</v>
      </c>
      <c r="D362" s="17">
        <f t="shared" si="235"/>
        <v>0.36888839999999995</v>
      </c>
      <c r="E362" s="17">
        <f t="shared" si="203"/>
        <v>0.38297863200000004</v>
      </c>
      <c r="F362" s="17">
        <f t="shared" si="204"/>
        <v>0</v>
      </c>
      <c r="G362" s="17">
        <f t="shared" si="205"/>
        <v>0.058978632</v>
      </c>
      <c r="H362" s="17">
        <f t="shared" si="206"/>
        <v>0.324</v>
      </c>
      <c r="I362" s="17">
        <f t="shared" si="207"/>
        <v>0</v>
      </c>
      <c r="J362" s="17">
        <f t="shared" si="208"/>
        <v>0</v>
      </c>
      <c r="K362" s="17">
        <f t="shared" si="209"/>
        <v>0</v>
      </c>
      <c r="L362" s="17">
        <f t="shared" si="210"/>
        <v>0</v>
      </c>
      <c r="M362" s="17">
        <f t="shared" si="211"/>
        <v>0</v>
      </c>
      <c r="N362" s="17">
        <f t="shared" si="212"/>
        <v>0</v>
      </c>
      <c r="O362" s="17">
        <f t="shared" si="213"/>
        <v>0.38297863200000004</v>
      </c>
      <c r="P362" s="17">
        <f t="shared" si="214"/>
        <v>0</v>
      </c>
      <c r="Q362" s="17">
        <f t="shared" si="215"/>
        <v>0.058978632</v>
      </c>
      <c r="R362" s="17">
        <f t="shared" si="216"/>
        <v>0.324</v>
      </c>
      <c r="S362" s="17">
        <f t="shared" si="217"/>
        <v>0</v>
      </c>
      <c r="T362" s="17">
        <f t="shared" si="218"/>
        <v>0</v>
      </c>
      <c r="U362" s="17">
        <f t="shared" si="219"/>
        <v>0</v>
      </c>
      <c r="V362" s="17">
        <f t="shared" si="220"/>
        <v>0</v>
      </c>
      <c r="W362" s="17">
        <f t="shared" si="221"/>
        <v>0</v>
      </c>
      <c r="X362" s="17">
        <f t="shared" si="222"/>
        <v>0</v>
      </c>
      <c r="Y362" s="17">
        <f t="shared" si="223"/>
        <v>0</v>
      </c>
      <c r="Z362" s="17">
        <f t="shared" si="224"/>
        <v>0</v>
      </c>
      <c r="AA362" s="17">
        <f t="shared" si="225"/>
        <v>0</v>
      </c>
      <c r="AB362" s="17">
        <f t="shared" si="226"/>
        <v>0</v>
      </c>
      <c r="AC362" s="17">
        <f t="shared" si="227"/>
        <v>0</v>
      </c>
      <c r="AD362" s="35">
        <v>0.307407</v>
      </c>
      <c r="AE362" s="17">
        <f t="shared" si="228"/>
        <v>0.31914886000000003</v>
      </c>
      <c r="AF362" s="17">
        <f t="shared" si="229"/>
        <v>0</v>
      </c>
      <c r="AG362" s="17">
        <f t="shared" si="230"/>
        <v>0.04914886</v>
      </c>
      <c r="AH362" s="17">
        <f t="shared" si="231"/>
        <v>0.27</v>
      </c>
      <c r="AI362" s="17">
        <f t="shared" si="232"/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f t="shared" si="238"/>
        <v>0.31914886000000003</v>
      </c>
      <c r="AP362" s="35">
        <v>0</v>
      </c>
      <c r="AQ362" s="35">
        <f>0.04914886</f>
        <v>0.04914886</v>
      </c>
      <c r="AR362" s="35">
        <f>0.27</f>
        <v>0.27</v>
      </c>
      <c r="AS362" s="35">
        <v>0</v>
      </c>
      <c r="AT362" s="35">
        <v>0</v>
      </c>
      <c r="AU362" s="35">
        <v>0</v>
      </c>
      <c r="AV362" s="35">
        <v>0</v>
      </c>
      <c r="AW362" s="35">
        <v>0</v>
      </c>
      <c r="AX362" s="35">
        <v>0</v>
      </c>
      <c r="AY362" s="35">
        <v>0</v>
      </c>
      <c r="AZ362" s="35">
        <v>0</v>
      </c>
      <c r="BA362" s="35">
        <v>0</v>
      </c>
      <c r="BB362" s="35">
        <v>0</v>
      </c>
      <c r="BC362" s="35">
        <v>0</v>
      </c>
      <c r="BE362" s="7"/>
    </row>
    <row r="363" spans="1:57" ht="13.5">
      <c r="A363" s="18"/>
      <c r="B363" s="25" t="s">
        <v>192</v>
      </c>
      <c r="C363" s="28"/>
      <c r="D363" s="17">
        <f t="shared" si="235"/>
        <v>0</v>
      </c>
      <c r="E363" s="17">
        <f t="shared" si="203"/>
        <v>0</v>
      </c>
      <c r="F363" s="17">
        <f t="shared" si="204"/>
        <v>0</v>
      </c>
      <c r="G363" s="17">
        <f t="shared" si="205"/>
        <v>0</v>
      </c>
      <c r="H363" s="17">
        <f t="shared" si="206"/>
        <v>0</v>
      </c>
      <c r="I363" s="17">
        <f t="shared" si="207"/>
        <v>0</v>
      </c>
      <c r="J363" s="17">
        <f t="shared" si="208"/>
        <v>0</v>
      </c>
      <c r="K363" s="17">
        <f t="shared" si="209"/>
        <v>0</v>
      </c>
      <c r="L363" s="17">
        <f t="shared" si="210"/>
        <v>0</v>
      </c>
      <c r="M363" s="17">
        <f t="shared" si="211"/>
        <v>0</v>
      </c>
      <c r="N363" s="17">
        <f t="shared" si="212"/>
        <v>0</v>
      </c>
      <c r="O363" s="17">
        <f t="shared" si="213"/>
        <v>0</v>
      </c>
      <c r="P363" s="17">
        <f t="shared" si="214"/>
        <v>0</v>
      </c>
      <c r="Q363" s="17">
        <f t="shared" si="215"/>
        <v>0</v>
      </c>
      <c r="R363" s="17">
        <f t="shared" si="216"/>
        <v>0</v>
      </c>
      <c r="S363" s="17">
        <f t="shared" si="217"/>
        <v>0</v>
      </c>
      <c r="T363" s="17">
        <f t="shared" si="218"/>
        <v>0</v>
      </c>
      <c r="U363" s="17">
        <f t="shared" si="219"/>
        <v>0</v>
      </c>
      <c r="V363" s="17">
        <f t="shared" si="220"/>
        <v>0</v>
      </c>
      <c r="W363" s="17">
        <f t="shared" si="221"/>
        <v>0</v>
      </c>
      <c r="X363" s="17">
        <f t="shared" si="222"/>
        <v>0</v>
      </c>
      <c r="Y363" s="17">
        <f t="shared" si="223"/>
        <v>0</v>
      </c>
      <c r="Z363" s="17">
        <f t="shared" si="224"/>
        <v>0</v>
      </c>
      <c r="AA363" s="17">
        <f t="shared" si="225"/>
        <v>0</v>
      </c>
      <c r="AB363" s="17">
        <f t="shared" si="226"/>
        <v>0</v>
      </c>
      <c r="AC363" s="17">
        <f t="shared" si="227"/>
        <v>0</v>
      </c>
      <c r="AD363" s="35">
        <v>0</v>
      </c>
      <c r="AE363" s="17">
        <f t="shared" si="228"/>
        <v>0</v>
      </c>
      <c r="AF363" s="17">
        <f t="shared" si="229"/>
        <v>0</v>
      </c>
      <c r="AG363" s="17">
        <f t="shared" si="230"/>
        <v>0</v>
      </c>
      <c r="AH363" s="17">
        <f t="shared" si="231"/>
        <v>0</v>
      </c>
      <c r="AI363" s="17">
        <f t="shared" si="232"/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f t="shared" si="238"/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  <c r="AV363" s="35">
        <v>0</v>
      </c>
      <c r="AW363" s="35">
        <v>0</v>
      </c>
      <c r="AX363" s="35">
        <v>0</v>
      </c>
      <c r="AY363" s="35">
        <v>0</v>
      </c>
      <c r="AZ363" s="35">
        <v>0</v>
      </c>
      <c r="BA363" s="35">
        <v>0</v>
      </c>
      <c r="BB363" s="35">
        <v>0</v>
      </c>
      <c r="BC363" s="35">
        <v>0</v>
      </c>
      <c r="BE363" s="7"/>
    </row>
    <row r="364" spans="1:57" ht="51">
      <c r="A364" s="18"/>
      <c r="B364" s="26" t="s">
        <v>455</v>
      </c>
      <c r="C364" s="28" t="s">
        <v>450</v>
      </c>
      <c r="D364" s="17">
        <f t="shared" si="235"/>
        <v>0.36888839999999995</v>
      </c>
      <c r="E364" s="17">
        <f t="shared" si="203"/>
        <v>0.37001471999999996</v>
      </c>
      <c r="F364" s="17">
        <f t="shared" si="204"/>
        <v>0</v>
      </c>
      <c r="G364" s="17">
        <f t="shared" si="205"/>
        <v>0.016420223999999997</v>
      </c>
      <c r="H364" s="17">
        <f t="shared" si="206"/>
        <v>0.353594496</v>
      </c>
      <c r="I364" s="17">
        <f t="shared" si="207"/>
        <v>0</v>
      </c>
      <c r="J364" s="17">
        <f t="shared" si="208"/>
        <v>0</v>
      </c>
      <c r="K364" s="17">
        <f t="shared" si="209"/>
        <v>0</v>
      </c>
      <c r="L364" s="17">
        <f t="shared" si="210"/>
        <v>0</v>
      </c>
      <c r="M364" s="17">
        <f t="shared" si="211"/>
        <v>0</v>
      </c>
      <c r="N364" s="17">
        <f t="shared" si="212"/>
        <v>0</v>
      </c>
      <c r="O364" s="17">
        <f t="shared" si="213"/>
        <v>0.37001471999999996</v>
      </c>
      <c r="P364" s="17">
        <f t="shared" si="214"/>
        <v>0</v>
      </c>
      <c r="Q364" s="17">
        <f t="shared" si="215"/>
        <v>0.016420223999999997</v>
      </c>
      <c r="R364" s="17">
        <f t="shared" si="216"/>
        <v>0.353594496</v>
      </c>
      <c r="S364" s="17">
        <f t="shared" si="217"/>
        <v>0</v>
      </c>
      <c r="T364" s="17">
        <f t="shared" si="218"/>
        <v>0</v>
      </c>
      <c r="U364" s="17">
        <f t="shared" si="219"/>
        <v>0</v>
      </c>
      <c r="V364" s="17">
        <f t="shared" si="220"/>
        <v>0</v>
      </c>
      <c r="W364" s="17">
        <f t="shared" si="221"/>
        <v>0</v>
      </c>
      <c r="X364" s="17">
        <f t="shared" si="222"/>
        <v>0</v>
      </c>
      <c r="Y364" s="17">
        <f t="shared" si="223"/>
        <v>0</v>
      </c>
      <c r="Z364" s="17">
        <f t="shared" si="224"/>
        <v>0</v>
      </c>
      <c r="AA364" s="17">
        <f t="shared" si="225"/>
        <v>0</v>
      </c>
      <c r="AB364" s="17">
        <f t="shared" si="226"/>
        <v>0</v>
      </c>
      <c r="AC364" s="17">
        <f t="shared" si="227"/>
        <v>0</v>
      </c>
      <c r="AD364" s="35">
        <v>0.307407</v>
      </c>
      <c r="AE364" s="17">
        <f t="shared" si="228"/>
        <v>0.3083456</v>
      </c>
      <c r="AF364" s="17">
        <f t="shared" si="229"/>
        <v>0</v>
      </c>
      <c r="AG364" s="17">
        <f t="shared" si="230"/>
        <v>0.01368352</v>
      </c>
      <c r="AH364" s="17">
        <f t="shared" si="231"/>
        <v>0.29466208</v>
      </c>
      <c r="AI364" s="17">
        <f t="shared" si="232"/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f t="shared" si="238"/>
        <v>0.3083456</v>
      </c>
      <c r="AP364" s="35">
        <v>0</v>
      </c>
      <c r="AQ364" s="35">
        <v>0.01368352</v>
      </c>
      <c r="AR364" s="35">
        <v>0.29466208</v>
      </c>
      <c r="AS364" s="35">
        <v>0</v>
      </c>
      <c r="AT364" s="35">
        <v>0</v>
      </c>
      <c r="AU364" s="35">
        <v>0</v>
      </c>
      <c r="AV364" s="35">
        <v>0</v>
      </c>
      <c r="AW364" s="35">
        <v>0</v>
      </c>
      <c r="AX364" s="35">
        <v>0</v>
      </c>
      <c r="AY364" s="35">
        <v>0</v>
      </c>
      <c r="AZ364" s="35">
        <v>0</v>
      </c>
      <c r="BA364" s="35">
        <v>0</v>
      </c>
      <c r="BB364" s="35">
        <v>0</v>
      </c>
      <c r="BC364" s="35">
        <v>0</v>
      </c>
      <c r="BE364" s="7"/>
    </row>
    <row r="365" spans="1:57" ht="51">
      <c r="A365" s="18"/>
      <c r="B365" s="26" t="s">
        <v>456</v>
      </c>
      <c r="C365" s="28" t="s">
        <v>450</v>
      </c>
      <c r="D365" s="17">
        <f t="shared" si="235"/>
        <v>0.3135012</v>
      </c>
      <c r="E365" s="17">
        <f t="shared" si="203"/>
        <v>0.320241732</v>
      </c>
      <c r="F365" s="17">
        <f t="shared" si="204"/>
        <v>0</v>
      </c>
      <c r="G365" s="17">
        <f t="shared" si="205"/>
        <v>0.129036384</v>
      </c>
      <c r="H365" s="17">
        <f t="shared" si="206"/>
        <v>0.191205348</v>
      </c>
      <c r="I365" s="17">
        <f t="shared" si="207"/>
        <v>0</v>
      </c>
      <c r="J365" s="17">
        <f t="shared" si="208"/>
        <v>0</v>
      </c>
      <c r="K365" s="17">
        <f t="shared" si="209"/>
        <v>0</v>
      </c>
      <c r="L365" s="17">
        <f t="shared" si="210"/>
        <v>0</v>
      </c>
      <c r="M365" s="17">
        <f t="shared" si="211"/>
        <v>0</v>
      </c>
      <c r="N365" s="17">
        <f t="shared" si="212"/>
        <v>0</v>
      </c>
      <c r="O365" s="17">
        <f t="shared" si="213"/>
        <v>0</v>
      </c>
      <c r="P365" s="17">
        <f t="shared" si="214"/>
        <v>0</v>
      </c>
      <c r="Q365" s="17">
        <f t="shared" si="215"/>
        <v>0</v>
      </c>
      <c r="R365" s="17">
        <f t="shared" si="216"/>
        <v>0</v>
      </c>
      <c r="S365" s="17">
        <f t="shared" si="217"/>
        <v>0</v>
      </c>
      <c r="T365" s="17">
        <f t="shared" si="218"/>
        <v>0</v>
      </c>
      <c r="U365" s="17">
        <f t="shared" si="219"/>
        <v>0</v>
      </c>
      <c r="V365" s="17">
        <f t="shared" si="220"/>
        <v>0</v>
      </c>
      <c r="W365" s="17">
        <f t="shared" si="221"/>
        <v>0</v>
      </c>
      <c r="X365" s="17">
        <f t="shared" si="222"/>
        <v>0</v>
      </c>
      <c r="Y365" s="17">
        <f t="shared" si="223"/>
        <v>0.320241732</v>
      </c>
      <c r="Z365" s="17">
        <f t="shared" si="224"/>
        <v>0</v>
      </c>
      <c r="AA365" s="17">
        <f t="shared" si="225"/>
        <v>0.129036384</v>
      </c>
      <c r="AB365" s="17">
        <f t="shared" si="226"/>
        <v>0.191205348</v>
      </c>
      <c r="AC365" s="17">
        <f t="shared" si="227"/>
        <v>0</v>
      </c>
      <c r="AD365" s="35">
        <v>0.261251</v>
      </c>
      <c r="AE365" s="17">
        <f t="shared" si="228"/>
        <v>0.26686811</v>
      </c>
      <c r="AF365" s="17">
        <f t="shared" si="229"/>
        <v>0</v>
      </c>
      <c r="AG365" s="17">
        <f t="shared" si="230"/>
        <v>0.10753032</v>
      </c>
      <c r="AH365" s="17">
        <f t="shared" si="231"/>
        <v>0.15933779</v>
      </c>
      <c r="AI365" s="17">
        <f t="shared" si="232"/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f t="shared" si="238"/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  <c r="AV365" s="35">
        <v>0</v>
      </c>
      <c r="AW365" s="35">
        <v>0</v>
      </c>
      <c r="AX365" s="35">
        <v>0</v>
      </c>
      <c r="AY365" s="35">
        <v>0.26686811</v>
      </c>
      <c r="AZ365" s="35">
        <v>0</v>
      </c>
      <c r="BA365" s="35">
        <v>0.10753032</v>
      </c>
      <c r="BB365" s="35">
        <v>0.15933779</v>
      </c>
      <c r="BC365" s="35">
        <v>0</v>
      </c>
      <c r="BE365" s="7"/>
    </row>
    <row r="366" spans="1:57" ht="13.5">
      <c r="A366" s="18"/>
      <c r="B366" s="25" t="s">
        <v>139</v>
      </c>
      <c r="C366" s="28"/>
      <c r="D366" s="17">
        <f t="shared" si="235"/>
        <v>0</v>
      </c>
      <c r="E366" s="17">
        <f t="shared" si="203"/>
        <v>0</v>
      </c>
      <c r="F366" s="17">
        <f t="shared" si="204"/>
        <v>0</v>
      </c>
      <c r="G366" s="17">
        <f t="shared" si="205"/>
        <v>0</v>
      </c>
      <c r="H366" s="17">
        <f t="shared" si="206"/>
        <v>0</v>
      </c>
      <c r="I366" s="17">
        <f t="shared" si="207"/>
        <v>0</v>
      </c>
      <c r="J366" s="17">
        <f t="shared" si="208"/>
        <v>0</v>
      </c>
      <c r="K366" s="17">
        <f t="shared" si="209"/>
        <v>0</v>
      </c>
      <c r="L366" s="17">
        <f t="shared" si="210"/>
        <v>0</v>
      </c>
      <c r="M366" s="17">
        <f t="shared" si="211"/>
        <v>0</v>
      </c>
      <c r="N366" s="17">
        <f t="shared" si="212"/>
        <v>0</v>
      </c>
      <c r="O366" s="17">
        <f t="shared" si="213"/>
        <v>0</v>
      </c>
      <c r="P366" s="17">
        <f t="shared" si="214"/>
        <v>0</v>
      </c>
      <c r="Q366" s="17">
        <f t="shared" si="215"/>
        <v>0</v>
      </c>
      <c r="R366" s="17">
        <f t="shared" si="216"/>
        <v>0</v>
      </c>
      <c r="S366" s="17">
        <f t="shared" si="217"/>
        <v>0</v>
      </c>
      <c r="T366" s="17">
        <f t="shared" si="218"/>
        <v>0</v>
      </c>
      <c r="U366" s="17">
        <f t="shared" si="219"/>
        <v>0</v>
      </c>
      <c r="V366" s="17">
        <f t="shared" si="220"/>
        <v>0</v>
      </c>
      <c r="W366" s="17">
        <f t="shared" si="221"/>
        <v>0</v>
      </c>
      <c r="X366" s="17">
        <f t="shared" si="222"/>
        <v>0</v>
      </c>
      <c r="Y366" s="17">
        <f t="shared" si="223"/>
        <v>0</v>
      </c>
      <c r="Z366" s="17">
        <f t="shared" si="224"/>
        <v>0</v>
      </c>
      <c r="AA366" s="17">
        <f t="shared" si="225"/>
        <v>0</v>
      </c>
      <c r="AB366" s="17">
        <f t="shared" si="226"/>
        <v>0</v>
      </c>
      <c r="AC366" s="17">
        <f t="shared" si="227"/>
        <v>0</v>
      </c>
      <c r="AD366" s="35">
        <v>0</v>
      </c>
      <c r="AE366" s="17">
        <f t="shared" si="228"/>
        <v>0</v>
      </c>
      <c r="AF366" s="17">
        <f t="shared" si="229"/>
        <v>0</v>
      </c>
      <c r="AG366" s="17">
        <f t="shared" si="230"/>
        <v>0</v>
      </c>
      <c r="AH366" s="17">
        <f t="shared" si="231"/>
        <v>0</v>
      </c>
      <c r="AI366" s="17">
        <f t="shared" si="232"/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f t="shared" si="238"/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  <c r="AV366" s="35">
        <v>0</v>
      </c>
      <c r="AW366" s="35">
        <v>0</v>
      </c>
      <c r="AX366" s="35">
        <v>0</v>
      </c>
      <c r="AY366" s="35">
        <v>0</v>
      </c>
      <c r="AZ366" s="35">
        <v>0</v>
      </c>
      <c r="BA366" s="35">
        <v>0</v>
      </c>
      <c r="BB366" s="35">
        <v>0</v>
      </c>
      <c r="BC366" s="35">
        <v>0</v>
      </c>
      <c r="BE366" s="7"/>
    </row>
    <row r="367" spans="1:57" ht="63.75">
      <c r="A367" s="18"/>
      <c r="B367" s="26" t="s">
        <v>457</v>
      </c>
      <c r="C367" s="28" t="s">
        <v>450</v>
      </c>
      <c r="D367" s="17">
        <f t="shared" si="235"/>
        <v>0.3135012</v>
      </c>
      <c r="E367" s="17">
        <f t="shared" si="203"/>
        <v>0.33408948</v>
      </c>
      <c r="F367" s="17">
        <f t="shared" si="204"/>
        <v>0</v>
      </c>
      <c r="G367" s="17">
        <f t="shared" si="205"/>
        <v>0.14948584799999998</v>
      </c>
      <c r="H367" s="17">
        <f t="shared" si="206"/>
        <v>0.184603632</v>
      </c>
      <c r="I367" s="17">
        <f t="shared" si="207"/>
        <v>0</v>
      </c>
      <c r="J367" s="17">
        <f t="shared" si="208"/>
        <v>0</v>
      </c>
      <c r="K367" s="17">
        <f t="shared" si="209"/>
        <v>0</v>
      </c>
      <c r="L367" s="17">
        <f t="shared" si="210"/>
        <v>0</v>
      </c>
      <c r="M367" s="17">
        <f t="shared" si="211"/>
        <v>0</v>
      </c>
      <c r="N367" s="17">
        <f t="shared" si="212"/>
        <v>0</v>
      </c>
      <c r="O367" s="17">
        <f t="shared" si="213"/>
        <v>0</v>
      </c>
      <c r="P367" s="17">
        <f t="shared" si="214"/>
        <v>0</v>
      </c>
      <c r="Q367" s="17">
        <f t="shared" si="215"/>
        <v>0</v>
      </c>
      <c r="R367" s="17">
        <f t="shared" si="216"/>
        <v>0</v>
      </c>
      <c r="S367" s="17">
        <f t="shared" si="217"/>
        <v>0</v>
      </c>
      <c r="T367" s="17">
        <f t="shared" si="218"/>
        <v>0.33408948</v>
      </c>
      <c r="U367" s="17">
        <f t="shared" si="219"/>
        <v>0</v>
      </c>
      <c r="V367" s="17">
        <f t="shared" si="220"/>
        <v>0.14948584799999998</v>
      </c>
      <c r="W367" s="17">
        <f t="shared" si="221"/>
        <v>0.184603632</v>
      </c>
      <c r="X367" s="17">
        <f t="shared" si="222"/>
        <v>0</v>
      </c>
      <c r="Y367" s="17">
        <f t="shared" si="223"/>
        <v>0</v>
      </c>
      <c r="Z367" s="17">
        <f t="shared" si="224"/>
        <v>0</v>
      </c>
      <c r="AA367" s="17">
        <f t="shared" si="225"/>
        <v>0</v>
      </c>
      <c r="AB367" s="17">
        <f t="shared" si="226"/>
        <v>0</v>
      </c>
      <c r="AC367" s="17">
        <f t="shared" si="227"/>
        <v>0</v>
      </c>
      <c r="AD367" s="35">
        <v>0.261251</v>
      </c>
      <c r="AE367" s="17">
        <f t="shared" si="228"/>
        <v>0.2784079</v>
      </c>
      <c r="AF367" s="17">
        <f t="shared" si="229"/>
        <v>0</v>
      </c>
      <c r="AG367" s="17">
        <f t="shared" si="230"/>
        <v>0.12457154</v>
      </c>
      <c r="AH367" s="17">
        <f t="shared" si="231"/>
        <v>0.15383636</v>
      </c>
      <c r="AI367" s="17">
        <f t="shared" si="232"/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f t="shared" si="238"/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0.2784079</v>
      </c>
      <c r="AU367" s="35">
        <v>0</v>
      </c>
      <c r="AV367" s="35">
        <v>0.12457154</v>
      </c>
      <c r="AW367" s="35">
        <v>0.15383636</v>
      </c>
      <c r="AX367" s="35">
        <v>0</v>
      </c>
      <c r="AY367" s="35">
        <v>0</v>
      </c>
      <c r="AZ367" s="35">
        <v>0</v>
      </c>
      <c r="BA367" s="35">
        <v>0</v>
      </c>
      <c r="BB367" s="35">
        <v>0</v>
      </c>
      <c r="BC367" s="35">
        <v>0</v>
      </c>
      <c r="BE367" s="7"/>
    </row>
    <row r="368" spans="1:57" ht="38.25">
      <c r="A368" s="18" t="s">
        <v>171</v>
      </c>
      <c r="B368" s="29" t="s">
        <v>172</v>
      </c>
      <c r="C368" s="28"/>
      <c r="D368" s="17">
        <f t="shared" si="235"/>
        <v>0</v>
      </c>
      <c r="E368" s="17">
        <f t="shared" si="203"/>
        <v>0</v>
      </c>
      <c r="F368" s="17">
        <f t="shared" si="204"/>
        <v>0</v>
      </c>
      <c r="G368" s="17">
        <f t="shared" si="205"/>
        <v>0</v>
      </c>
      <c r="H368" s="17">
        <f t="shared" si="206"/>
        <v>0</v>
      </c>
      <c r="I368" s="17">
        <f t="shared" si="207"/>
        <v>0</v>
      </c>
      <c r="J368" s="17">
        <f t="shared" si="208"/>
        <v>0</v>
      </c>
      <c r="K368" s="17">
        <f t="shared" si="209"/>
        <v>0</v>
      </c>
      <c r="L368" s="17">
        <f t="shared" si="210"/>
        <v>0</v>
      </c>
      <c r="M368" s="17">
        <f t="shared" si="211"/>
        <v>0</v>
      </c>
      <c r="N368" s="17">
        <f t="shared" si="212"/>
        <v>0</v>
      </c>
      <c r="O368" s="17">
        <f t="shared" si="213"/>
        <v>0</v>
      </c>
      <c r="P368" s="17">
        <f t="shared" si="214"/>
        <v>0</v>
      </c>
      <c r="Q368" s="17">
        <f t="shared" si="215"/>
        <v>0</v>
      </c>
      <c r="R368" s="17">
        <f t="shared" si="216"/>
        <v>0</v>
      </c>
      <c r="S368" s="17">
        <f t="shared" si="217"/>
        <v>0</v>
      </c>
      <c r="T368" s="17">
        <f t="shared" si="218"/>
        <v>0</v>
      </c>
      <c r="U368" s="17">
        <f t="shared" si="219"/>
        <v>0</v>
      </c>
      <c r="V368" s="17">
        <f t="shared" si="220"/>
        <v>0</v>
      </c>
      <c r="W368" s="17">
        <f t="shared" si="221"/>
        <v>0</v>
      </c>
      <c r="X368" s="17">
        <f t="shared" si="222"/>
        <v>0</v>
      </c>
      <c r="Y368" s="17">
        <f t="shared" si="223"/>
        <v>0</v>
      </c>
      <c r="Z368" s="17">
        <f t="shared" si="224"/>
        <v>0</v>
      </c>
      <c r="AA368" s="17">
        <f t="shared" si="225"/>
        <v>0</v>
      </c>
      <c r="AB368" s="17">
        <f t="shared" si="226"/>
        <v>0</v>
      </c>
      <c r="AC368" s="17">
        <f t="shared" si="227"/>
        <v>0</v>
      </c>
      <c r="AD368" s="35">
        <v>0</v>
      </c>
      <c r="AE368" s="17">
        <f t="shared" si="228"/>
        <v>0</v>
      </c>
      <c r="AF368" s="17">
        <f t="shared" si="229"/>
        <v>0</v>
      </c>
      <c r="AG368" s="17">
        <f t="shared" si="230"/>
        <v>0</v>
      </c>
      <c r="AH368" s="17">
        <f t="shared" si="231"/>
        <v>0</v>
      </c>
      <c r="AI368" s="17">
        <f t="shared" si="232"/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  <c r="AV368" s="35">
        <v>0</v>
      </c>
      <c r="AW368" s="35">
        <v>0</v>
      </c>
      <c r="AX368" s="35">
        <v>0</v>
      </c>
      <c r="AY368" s="35">
        <v>0</v>
      </c>
      <c r="AZ368" s="35">
        <v>0</v>
      </c>
      <c r="BA368" s="35">
        <v>0</v>
      </c>
      <c r="BB368" s="35">
        <v>0</v>
      </c>
      <c r="BC368" s="35">
        <v>0</v>
      </c>
      <c r="BE368" s="7"/>
    </row>
    <row r="369" spans="1:57" ht="38.25">
      <c r="A369" s="18" t="s">
        <v>173</v>
      </c>
      <c r="B369" s="29" t="s">
        <v>174</v>
      </c>
      <c r="C369" s="28"/>
      <c r="D369" s="17">
        <f t="shared" si="235"/>
        <v>0</v>
      </c>
      <c r="E369" s="17">
        <f t="shared" si="203"/>
        <v>0</v>
      </c>
      <c r="F369" s="17">
        <f t="shared" si="204"/>
        <v>0</v>
      </c>
      <c r="G369" s="17">
        <f t="shared" si="205"/>
        <v>0</v>
      </c>
      <c r="H369" s="17">
        <f t="shared" si="206"/>
        <v>0</v>
      </c>
      <c r="I369" s="17">
        <f t="shared" si="207"/>
        <v>0</v>
      </c>
      <c r="J369" s="17">
        <f t="shared" si="208"/>
        <v>0</v>
      </c>
      <c r="K369" s="17">
        <f t="shared" si="209"/>
        <v>0</v>
      </c>
      <c r="L369" s="17">
        <f t="shared" si="210"/>
        <v>0</v>
      </c>
      <c r="M369" s="17">
        <f t="shared" si="211"/>
        <v>0</v>
      </c>
      <c r="N369" s="17">
        <f t="shared" si="212"/>
        <v>0</v>
      </c>
      <c r="O369" s="17">
        <f t="shared" si="213"/>
        <v>0</v>
      </c>
      <c r="P369" s="17">
        <f t="shared" si="214"/>
        <v>0</v>
      </c>
      <c r="Q369" s="17">
        <f t="shared" si="215"/>
        <v>0</v>
      </c>
      <c r="R369" s="17">
        <f t="shared" si="216"/>
        <v>0</v>
      </c>
      <c r="S369" s="17">
        <f t="shared" si="217"/>
        <v>0</v>
      </c>
      <c r="T369" s="17">
        <f t="shared" si="218"/>
        <v>0</v>
      </c>
      <c r="U369" s="17">
        <f t="shared" si="219"/>
        <v>0</v>
      </c>
      <c r="V369" s="17">
        <f t="shared" si="220"/>
        <v>0</v>
      </c>
      <c r="W369" s="17">
        <f t="shared" si="221"/>
        <v>0</v>
      </c>
      <c r="X369" s="17">
        <f t="shared" si="222"/>
        <v>0</v>
      </c>
      <c r="Y369" s="17">
        <f t="shared" si="223"/>
        <v>0</v>
      </c>
      <c r="Z369" s="17">
        <f t="shared" si="224"/>
        <v>0</v>
      </c>
      <c r="AA369" s="17">
        <f t="shared" si="225"/>
        <v>0</v>
      </c>
      <c r="AB369" s="17">
        <f t="shared" si="226"/>
        <v>0</v>
      </c>
      <c r="AC369" s="17">
        <f t="shared" si="227"/>
        <v>0</v>
      </c>
      <c r="AD369" s="35">
        <v>0</v>
      </c>
      <c r="AE369" s="17">
        <f t="shared" si="228"/>
        <v>0</v>
      </c>
      <c r="AF369" s="17">
        <f t="shared" si="229"/>
        <v>0</v>
      </c>
      <c r="AG369" s="17">
        <f t="shared" si="230"/>
        <v>0</v>
      </c>
      <c r="AH369" s="17">
        <f t="shared" si="231"/>
        <v>0</v>
      </c>
      <c r="AI369" s="17">
        <f t="shared" si="232"/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  <c r="BE369" s="7"/>
    </row>
    <row r="370" spans="1:57" ht="38.25">
      <c r="A370" s="14" t="s">
        <v>175</v>
      </c>
      <c r="B370" s="29" t="s">
        <v>176</v>
      </c>
      <c r="C370" s="28" t="s">
        <v>79</v>
      </c>
      <c r="D370" s="17">
        <f t="shared" si="235"/>
        <v>32.92403795751793</v>
      </c>
      <c r="E370" s="17">
        <f t="shared" si="203"/>
        <v>31.770618011999996</v>
      </c>
      <c r="F370" s="17">
        <f t="shared" si="204"/>
        <v>0</v>
      </c>
      <c r="G370" s="17">
        <f t="shared" si="205"/>
        <v>0</v>
      </c>
      <c r="H370" s="17">
        <f t="shared" si="206"/>
        <v>3.185293308</v>
      </c>
      <c r="I370" s="17">
        <f t="shared" si="207"/>
        <v>28.585324703999998</v>
      </c>
      <c r="J370" s="17">
        <f t="shared" si="208"/>
        <v>6.933</v>
      </c>
      <c r="K370" s="17">
        <f t="shared" si="209"/>
        <v>0</v>
      </c>
      <c r="L370" s="17">
        <f t="shared" si="210"/>
        <v>0</v>
      </c>
      <c r="M370" s="17">
        <f t="shared" si="211"/>
        <v>0</v>
      </c>
      <c r="N370" s="17">
        <f t="shared" si="212"/>
        <v>6.933</v>
      </c>
      <c r="O370" s="17">
        <f t="shared" si="213"/>
        <v>11.94934104</v>
      </c>
      <c r="P370" s="17">
        <f t="shared" si="214"/>
        <v>0</v>
      </c>
      <c r="Q370" s="17">
        <f t="shared" si="215"/>
        <v>0</v>
      </c>
      <c r="R370" s="17">
        <f t="shared" si="216"/>
        <v>0</v>
      </c>
      <c r="S370" s="17">
        <f t="shared" si="217"/>
        <v>11.94934104</v>
      </c>
      <c r="T370" s="17">
        <f t="shared" si="218"/>
        <v>6.878300004000001</v>
      </c>
      <c r="U370" s="17">
        <f t="shared" si="219"/>
        <v>0</v>
      </c>
      <c r="V370" s="17">
        <f t="shared" si="220"/>
        <v>0</v>
      </c>
      <c r="W370" s="17">
        <f t="shared" si="221"/>
        <v>0</v>
      </c>
      <c r="X370" s="17">
        <f t="shared" si="222"/>
        <v>6.878300004000001</v>
      </c>
      <c r="Y370" s="17">
        <f t="shared" si="223"/>
        <v>6.009976967999999</v>
      </c>
      <c r="Z370" s="17">
        <f t="shared" si="224"/>
        <v>0</v>
      </c>
      <c r="AA370" s="17">
        <f t="shared" si="225"/>
        <v>0</v>
      </c>
      <c r="AB370" s="17">
        <f t="shared" si="226"/>
        <v>3.185293308</v>
      </c>
      <c r="AC370" s="17">
        <f t="shared" si="227"/>
        <v>2.82468366</v>
      </c>
      <c r="AD370" s="35">
        <v>27.436698297931613</v>
      </c>
      <c r="AE370" s="17">
        <f t="shared" si="228"/>
        <v>26.47551501</v>
      </c>
      <c r="AF370" s="17">
        <f t="shared" si="229"/>
        <v>0</v>
      </c>
      <c r="AG370" s="17">
        <f t="shared" si="230"/>
        <v>0</v>
      </c>
      <c r="AH370" s="17">
        <f t="shared" si="231"/>
        <v>2.65441109</v>
      </c>
      <c r="AI370" s="17">
        <f t="shared" si="232"/>
        <v>23.82110392</v>
      </c>
      <c r="AJ370" s="35">
        <f aca="true" t="shared" si="239" ref="AJ370:AO370">AJ371+AJ372</f>
        <v>5.7775</v>
      </c>
      <c r="AK370" s="35">
        <f t="shared" si="239"/>
        <v>0</v>
      </c>
      <c r="AL370" s="35">
        <f t="shared" si="239"/>
        <v>0</v>
      </c>
      <c r="AM370" s="35">
        <f t="shared" si="239"/>
        <v>0</v>
      </c>
      <c r="AN370" s="35">
        <f t="shared" si="239"/>
        <v>5.7775</v>
      </c>
      <c r="AO370" s="35">
        <f t="shared" si="239"/>
        <v>9.9577842</v>
      </c>
      <c r="AP370" s="35">
        <f aca="true" t="shared" si="240" ref="AP370:BC370">AP371+AP372</f>
        <v>0</v>
      </c>
      <c r="AQ370" s="35">
        <f t="shared" si="240"/>
        <v>0</v>
      </c>
      <c r="AR370" s="35">
        <f t="shared" si="240"/>
        <v>0</v>
      </c>
      <c r="AS370" s="35">
        <f t="shared" si="240"/>
        <v>9.9577842</v>
      </c>
      <c r="AT370" s="35">
        <f t="shared" si="240"/>
        <v>5.73191667</v>
      </c>
      <c r="AU370" s="35">
        <f t="shared" si="240"/>
        <v>0</v>
      </c>
      <c r="AV370" s="35">
        <f t="shared" si="240"/>
        <v>0</v>
      </c>
      <c r="AW370" s="35">
        <f t="shared" si="240"/>
        <v>0</v>
      </c>
      <c r="AX370" s="35">
        <f t="shared" si="240"/>
        <v>5.73191667</v>
      </c>
      <c r="AY370" s="35">
        <f t="shared" si="240"/>
        <v>5.0083141399999995</v>
      </c>
      <c r="AZ370" s="35">
        <f t="shared" si="240"/>
        <v>0</v>
      </c>
      <c r="BA370" s="35">
        <f t="shared" si="240"/>
        <v>0</v>
      </c>
      <c r="BB370" s="35">
        <f t="shared" si="240"/>
        <v>2.65441109</v>
      </c>
      <c r="BC370" s="35">
        <f t="shared" si="240"/>
        <v>2.35390305</v>
      </c>
      <c r="BE370" s="7"/>
    </row>
    <row r="371" spans="1:57" ht="25.5">
      <c r="A371" s="14" t="s">
        <v>177</v>
      </c>
      <c r="B371" s="29" t="s">
        <v>178</v>
      </c>
      <c r="C371" s="28"/>
      <c r="D371" s="17">
        <f t="shared" si="235"/>
        <v>0</v>
      </c>
      <c r="E371" s="17">
        <f t="shared" si="203"/>
        <v>0</v>
      </c>
      <c r="F371" s="17">
        <f t="shared" si="204"/>
        <v>0</v>
      </c>
      <c r="G371" s="17">
        <f t="shared" si="205"/>
        <v>0</v>
      </c>
      <c r="H371" s="17">
        <f t="shared" si="206"/>
        <v>0</v>
      </c>
      <c r="I371" s="17">
        <f t="shared" si="207"/>
        <v>0</v>
      </c>
      <c r="J371" s="17">
        <f t="shared" si="208"/>
        <v>0</v>
      </c>
      <c r="K371" s="17">
        <f t="shared" si="209"/>
        <v>0</v>
      </c>
      <c r="L371" s="17">
        <f t="shared" si="210"/>
        <v>0</v>
      </c>
      <c r="M371" s="17">
        <f t="shared" si="211"/>
        <v>0</v>
      </c>
      <c r="N371" s="17">
        <f t="shared" si="212"/>
        <v>0</v>
      </c>
      <c r="O371" s="17">
        <f t="shared" si="213"/>
        <v>0</v>
      </c>
      <c r="P371" s="17">
        <f t="shared" si="214"/>
        <v>0</v>
      </c>
      <c r="Q371" s="17">
        <f t="shared" si="215"/>
        <v>0</v>
      </c>
      <c r="R371" s="17">
        <f t="shared" si="216"/>
        <v>0</v>
      </c>
      <c r="S371" s="17">
        <f t="shared" si="217"/>
        <v>0</v>
      </c>
      <c r="T371" s="17">
        <f t="shared" si="218"/>
        <v>0</v>
      </c>
      <c r="U371" s="17">
        <f t="shared" si="219"/>
        <v>0</v>
      </c>
      <c r="V371" s="17">
        <f t="shared" si="220"/>
        <v>0</v>
      </c>
      <c r="W371" s="17">
        <f t="shared" si="221"/>
        <v>0</v>
      </c>
      <c r="X371" s="17">
        <f t="shared" si="222"/>
        <v>0</v>
      </c>
      <c r="Y371" s="17">
        <f t="shared" si="223"/>
        <v>0</v>
      </c>
      <c r="Z371" s="17">
        <f t="shared" si="224"/>
        <v>0</v>
      </c>
      <c r="AA371" s="17">
        <f t="shared" si="225"/>
        <v>0</v>
      </c>
      <c r="AB371" s="17">
        <f t="shared" si="226"/>
        <v>0</v>
      </c>
      <c r="AC371" s="17">
        <f t="shared" si="227"/>
        <v>0</v>
      </c>
      <c r="AD371" s="35">
        <v>0</v>
      </c>
      <c r="AE371" s="17">
        <f t="shared" si="228"/>
        <v>0</v>
      </c>
      <c r="AF371" s="17">
        <f t="shared" si="229"/>
        <v>0</v>
      </c>
      <c r="AG371" s="17">
        <f t="shared" si="230"/>
        <v>0</v>
      </c>
      <c r="AH371" s="17">
        <f t="shared" si="231"/>
        <v>0</v>
      </c>
      <c r="AI371" s="17">
        <f t="shared" si="232"/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E371" s="7"/>
    </row>
    <row r="372" spans="1:57" ht="38.25">
      <c r="A372" s="14" t="s">
        <v>179</v>
      </c>
      <c r="B372" s="29" t="s">
        <v>180</v>
      </c>
      <c r="C372" s="28" t="s">
        <v>79</v>
      </c>
      <c r="D372" s="17">
        <f t="shared" si="235"/>
        <v>32.92403795751793</v>
      </c>
      <c r="E372" s="17">
        <f t="shared" si="203"/>
        <v>31.770618011999996</v>
      </c>
      <c r="F372" s="17">
        <f t="shared" si="204"/>
        <v>0</v>
      </c>
      <c r="G372" s="17">
        <f t="shared" si="205"/>
        <v>0</v>
      </c>
      <c r="H372" s="17">
        <f t="shared" si="206"/>
        <v>3.185293308</v>
      </c>
      <c r="I372" s="17">
        <f t="shared" si="207"/>
        <v>28.585324703999998</v>
      </c>
      <c r="J372" s="17">
        <f t="shared" si="208"/>
        <v>6.933</v>
      </c>
      <c r="K372" s="17">
        <f t="shared" si="209"/>
        <v>0</v>
      </c>
      <c r="L372" s="17">
        <f t="shared" si="210"/>
        <v>0</v>
      </c>
      <c r="M372" s="17">
        <f t="shared" si="211"/>
        <v>0</v>
      </c>
      <c r="N372" s="17">
        <f t="shared" si="212"/>
        <v>6.933</v>
      </c>
      <c r="O372" s="17">
        <f t="shared" si="213"/>
        <v>11.94934104</v>
      </c>
      <c r="P372" s="17">
        <f t="shared" si="214"/>
        <v>0</v>
      </c>
      <c r="Q372" s="17">
        <f t="shared" si="215"/>
        <v>0</v>
      </c>
      <c r="R372" s="17">
        <f t="shared" si="216"/>
        <v>0</v>
      </c>
      <c r="S372" s="17">
        <f t="shared" si="217"/>
        <v>11.94934104</v>
      </c>
      <c r="T372" s="17">
        <f t="shared" si="218"/>
        <v>6.878300004000001</v>
      </c>
      <c r="U372" s="17">
        <f t="shared" si="219"/>
        <v>0</v>
      </c>
      <c r="V372" s="17">
        <f t="shared" si="220"/>
        <v>0</v>
      </c>
      <c r="W372" s="17">
        <f t="shared" si="221"/>
        <v>0</v>
      </c>
      <c r="X372" s="17">
        <f t="shared" si="222"/>
        <v>6.878300004000001</v>
      </c>
      <c r="Y372" s="17">
        <f t="shared" si="223"/>
        <v>6.009976967999999</v>
      </c>
      <c r="Z372" s="17">
        <f t="shared" si="224"/>
        <v>0</v>
      </c>
      <c r="AA372" s="17">
        <f t="shared" si="225"/>
        <v>0</v>
      </c>
      <c r="AB372" s="17">
        <f t="shared" si="226"/>
        <v>3.185293308</v>
      </c>
      <c r="AC372" s="17">
        <f t="shared" si="227"/>
        <v>2.82468366</v>
      </c>
      <c r="AD372" s="35">
        <v>27.436698297931613</v>
      </c>
      <c r="AE372" s="17">
        <f t="shared" si="228"/>
        <v>26.47551501</v>
      </c>
      <c r="AF372" s="17">
        <f t="shared" si="229"/>
        <v>0</v>
      </c>
      <c r="AG372" s="17">
        <f t="shared" si="230"/>
        <v>0</v>
      </c>
      <c r="AH372" s="17">
        <f t="shared" si="231"/>
        <v>2.65441109</v>
      </c>
      <c r="AI372" s="17">
        <f t="shared" si="232"/>
        <v>23.82110392</v>
      </c>
      <c r="AJ372" s="35">
        <f aca="true" t="shared" si="241" ref="AJ372:AO372">AJ373+AJ375+AJ377</f>
        <v>5.7775</v>
      </c>
      <c r="AK372" s="35">
        <f t="shared" si="241"/>
        <v>0</v>
      </c>
      <c r="AL372" s="35">
        <f t="shared" si="241"/>
        <v>0</v>
      </c>
      <c r="AM372" s="35">
        <f t="shared" si="241"/>
        <v>0</v>
      </c>
      <c r="AN372" s="35">
        <f t="shared" si="241"/>
        <v>5.7775</v>
      </c>
      <c r="AO372" s="35">
        <f t="shared" si="241"/>
        <v>9.9577842</v>
      </c>
      <c r="AP372" s="35">
        <f aca="true" t="shared" si="242" ref="AP372:BB372">AP373+AP375+AP377</f>
        <v>0</v>
      </c>
      <c r="AQ372" s="35">
        <f t="shared" si="242"/>
        <v>0</v>
      </c>
      <c r="AR372" s="35">
        <f t="shared" si="242"/>
        <v>0</v>
      </c>
      <c r="AS372" s="35">
        <f t="shared" si="242"/>
        <v>9.9577842</v>
      </c>
      <c r="AT372" s="35">
        <f t="shared" si="242"/>
        <v>5.73191667</v>
      </c>
      <c r="AU372" s="35">
        <f t="shared" si="242"/>
        <v>0</v>
      </c>
      <c r="AV372" s="35">
        <f t="shared" si="242"/>
        <v>0</v>
      </c>
      <c r="AW372" s="35">
        <f t="shared" si="242"/>
        <v>0</v>
      </c>
      <c r="AX372" s="35">
        <f t="shared" si="242"/>
        <v>5.73191667</v>
      </c>
      <c r="AY372" s="35">
        <f t="shared" si="242"/>
        <v>5.0083141399999995</v>
      </c>
      <c r="AZ372" s="35">
        <f t="shared" si="242"/>
        <v>0</v>
      </c>
      <c r="BA372" s="35">
        <f t="shared" si="242"/>
        <v>0</v>
      </c>
      <c r="BB372" s="35">
        <f t="shared" si="242"/>
        <v>2.65441109</v>
      </c>
      <c r="BC372" s="35">
        <f>BC373+BC375+BC377</f>
        <v>2.35390305</v>
      </c>
      <c r="BE372" s="7"/>
    </row>
    <row r="373" spans="1:57" ht="25.5">
      <c r="A373" s="14" t="s">
        <v>179</v>
      </c>
      <c r="B373" s="33" t="s">
        <v>202</v>
      </c>
      <c r="C373" s="28" t="s">
        <v>458</v>
      </c>
      <c r="D373" s="17">
        <f t="shared" si="235"/>
        <v>3.1684091999999997</v>
      </c>
      <c r="E373" s="17">
        <f t="shared" si="203"/>
        <v>3.185293308</v>
      </c>
      <c r="F373" s="17">
        <f t="shared" si="204"/>
        <v>0</v>
      </c>
      <c r="G373" s="17">
        <f t="shared" si="205"/>
        <v>0</v>
      </c>
      <c r="H373" s="17">
        <f t="shared" si="206"/>
        <v>3.185293308</v>
      </c>
      <c r="I373" s="17">
        <f t="shared" si="207"/>
        <v>0</v>
      </c>
      <c r="J373" s="17">
        <f t="shared" si="208"/>
        <v>0</v>
      </c>
      <c r="K373" s="17">
        <f t="shared" si="209"/>
        <v>0</v>
      </c>
      <c r="L373" s="17">
        <f t="shared" si="210"/>
        <v>0</v>
      </c>
      <c r="M373" s="17">
        <f t="shared" si="211"/>
        <v>0</v>
      </c>
      <c r="N373" s="17">
        <f t="shared" si="212"/>
        <v>0</v>
      </c>
      <c r="O373" s="17">
        <f t="shared" si="213"/>
        <v>0</v>
      </c>
      <c r="P373" s="17">
        <f t="shared" si="214"/>
        <v>0</v>
      </c>
      <c r="Q373" s="17">
        <f t="shared" si="215"/>
        <v>0</v>
      </c>
      <c r="R373" s="17">
        <f t="shared" si="216"/>
        <v>0</v>
      </c>
      <c r="S373" s="17">
        <f t="shared" si="217"/>
        <v>0</v>
      </c>
      <c r="T373" s="17">
        <f t="shared" si="218"/>
        <v>0</v>
      </c>
      <c r="U373" s="17">
        <f t="shared" si="219"/>
        <v>0</v>
      </c>
      <c r="V373" s="17">
        <f t="shared" si="220"/>
        <v>0</v>
      </c>
      <c r="W373" s="17">
        <f t="shared" si="221"/>
        <v>0</v>
      </c>
      <c r="X373" s="17">
        <f t="shared" si="222"/>
        <v>0</v>
      </c>
      <c r="Y373" s="17">
        <f t="shared" si="223"/>
        <v>3.185293308</v>
      </c>
      <c r="Z373" s="17">
        <f t="shared" si="224"/>
        <v>0</v>
      </c>
      <c r="AA373" s="17">
        <f t="shared" si="225"/>
        <v>0</v>
      </c>
      <c r="AB373" s="17">
        <f t="shared" si="226"/>
        <v>3.185293308</v>
      </c>
      <c r="AC373" s="17">
        <f t="shared" si="227"/>
        <v>0</v>
      </c>
      <c r="AD373" s="35">
        <v>2.640341</v>
      </c>
      <c r="AE373" s="17">
        <f t="shared" si="228"/>
        <v>2.65441109</v>
      </c>
      <c r="AF373" s="17">
        <f t="shared" si="229"/>
        <v>0</v>
      </c>
      <c r="AG373" s="17">
        <f t="shared" si="230"/>
        <v>0</v>
      </c>
      <c r="AH373" s="17">
        <f t="shared" si="231"/>
        <v>2.65441109</v>
      </c>
      <c r="AI373" s="17">
        <f t="shared" si="232"/>
        <v>0</v>
      </c>
      <c r="AJ373" s="35">
        <f aca="true" t="shared" si="243" ref="AJ373:AO373">SUM(AJ374:AJ374)</f>
        <v>0</v>
      </c>
      <c r="AK373" s="35">
        <f t="shared" si="243"/>
        <v>0</v>
      </c>
      <c r="AL373" s="35">
        <f t="shared" si="243"/>
        <v>0</v>
      </c>
      <c r="AM373" s="35">
        <f t="shared" si="243"/>
        <v>0</v>
      </c>
      <c r="AN373" s="35">
        <f t="shared" si="243"/>
        <v>0</v>
      </c>
      <c r="AO373" s="35">
        <f t="shared" si="243"/>
        <v>0</v>
      </c>
      <c r="AP373" s="35">
        <f aca="true" t="shared" si="244" ref="AP373:BC373">SUM(AP374:AP374)</f>
        <v>0</v>
      </c>
      <c r="AQ373" s="35">
        <f t="shared" si="244"/>
        <v>0</v>
      </c>
      <c r="AR373" s="35">
        <f t="shared" si="244"/>
        <v>0</v>
      </c>
      <c r="AS373" s="35">
        <f t="shared" si="244"/>
        <v>0</v>
      </c>
      <c r="AT373" s="35">
        <f t="shared" si="244"/>
        <v>0</v>
      </c>
      <c r="AU373" s="35">
        <f t="shared" si="244"/>
        <v>0</v>
      </c>
      <c r="AV373" s="35">
        <f t="shared" si="244"/>
        <v>0</v>
      </c>
      <c r="AW373" s="35">
        <f t="shared" si="244"/>
        <v>0</v>
      </c>
      <c r="AX373" s="35">
        <f t="shared" si="244"/>
        <v>0</v>
      </c>
      <c r="AY373" s="35">
        <f t="shared" si="244"/>
        <v>2.65441109</v>
      </c>
      <c r="AZ373" s="35">
        <f t="shared" si="244"/>
        <v>0</v>
      </c>
      <c r="BA373" s="35">
        <f t="shared" si="244"/>
        <v>0</v>
      </c>
      <c r="BB373" s="35">
        <f t="shared" si="244"/>
        <v>2.65441109</v>
      </c>
      <c r="BC373" s="35">
        <f t="shared" si="244"/>
        <v>0</v>
      </c>
      <c r="BE373" s="7"/>
    </row>
    <row r="374" spans="1:57" ht="12.75">
      <c r="A374" s="14"/>
      <c r="B374" s="37">
        <v>2022</v>
      </c>
      <c r="C374" s="28" t="s">
        <v>459</v>
      </c>
      <c r="D374" s="17">
        <f t="shared" si="235"/>
        <v>3.1684091999999997</v>
      </c>
      <c r="E374" s="17">
        <f t="shared" si="203"/>
        <v>3.185293308</v>
      </c>
      <c r="F374" s="17">
        <f t="shared" si="204"/>
        <v>0</v>
      </c>
      <c r="G374" s="17">
        <f t="shared" si="205"/>
        <v>0</v>
      </c>
      <c r="H374" s="17">
        <f t="shared" si="206"/>
        <v>3.185293308</v>
      </c>
      <c r="I374" s="17">
        <f t="shared" si="207"/>
        <v>0</v>
      </c>
      <c r="J374" s="17">
        <f t="shared" si="208"/>
        <v>0</v>
      </c>
      <c r="K374" s="17">
        <f t="shared" si="209"/>
        <v>0</v>
      </c>
      <c r="L374" s="17">
        <f t="shared" si="210"/>
        <v>0</v>
      </c>
      <c r="M374" s="17">
        <f t="shared" si="211"/>
        <v>0</v>
      </c>
      <c r="N374" s="17">
        <f t="shared" si="212"/>
        <v>0</v>
      </c>
      <c r="O374" s="17">
        <f t="shared" si="213"/>
        <v>0</v>
      </c>
      <c r="P374" s="17">
        <f t="shared" si="214"/>
        <v>0</v>
      </c>
      <c r="Q374" s="17">
        <f t="shared" si="215"/>
        <v>0</v>
      </c>
      <c r="R374" s="17">
        <f t="shared" si="216"/>
        <v>0</v>
      </c>
      <c r="S374" s="17">
        <f t="shared" si="217"/>
        <v>0</v>
      </c>
      <c r="T374" s="17">
        <f t="shared" si="218"/>
        <v>0</v>
      </c>
      <c r="U374" s="17">
        <f t="shared" si="219"/>
        <v>0</v>
      </c>
      <c r="V374" s="17">
        <f t="shared" si="220"/>
        <v>0</v>
      </c>
      <c r="W374" s="17">
        <f t="shared" si="221"/>
        <v>0</v>
      </c>
      <c r="X374" s="17">
        <f t="shared" si="222"/>
        <v>0</v>
      </c>
      <c r="Y374" s="17">
        <f t="shared" si="223"/>
        <v>3.185293308</v>
      </c>
      <c r="Z374" s="17">
        <f t="shared" si="224"/>
        <v>0</v>
      </c>
      <c r="AA374" s="17">
        <f t="shared" si="225"/>
        <v>0</v>
      </c>
      <c r="AB374" s="17">
        <f t="shared" si="226"/>
        <v>3.185293308</v>
      </c>
      <c r="AC374" s="17">
        <f t="shared" si="227"/>
        <v>0</v>
      </c>
      <c r="AD374" s="35">
        <v>2.640341</v>
      </c>
      <c r="AE374" s="17">
        <f t="shared" si="228"/>
        <v>2.65441109</v>
      </c>
      <c r="AF374" s="17">
        <f t="shared" si="229"/>
        <v>0</v>
      </c>
      <c r="AG374" s="17">
        <f t="shared" si="230"/>
        <v>0</v>
      </c>
      <c r="AH374" s="17">
        <f t="shared" si="231"/>
        <v>2.65441109</v>
      </c>
      <c r="AI374" s="17">
        <f t="shared" si="232"/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f>BB374</f>
        <v>2.65441109</v>
      </c>
      <c r="AZ374" s="35">
        <v>0</v>
      </c>
      <c r="BA374" s="35">
        <v>0</v>
      </c>
      <c r="BB374" s="35">
        <v>2.65441109</v>
      </c>
      <c r="BC374" s="35">
        <v>0</v>
      </c>
      <c r="BE374" s="7"/>
    </row>
    <row r="375" spans="1:57" ht="25.5">
      <c r="A375" s="14" t="s">
        <v>179</v>
      </c>
      <c r="B375" s="33" t="s">
        <v>181</v>
      </c>
      <c r="C375" s="28" t="s">
        <v>460</v>
      </c>
      <c r="D375" s="17">
        <f t="shared" si="235"/>
        <v>0.7716324</v>
      </c>
      <c r="E375" s="17">
        <f t="shared" si="203"/>
        <v>0</v>
      </c>
      <c r="F375" s="17">
        <f t="shared" si="204"/>
        <v>0</v>
      </c>
      <c r="G375" s="17">
        <f t="shared" si="205"/>
        <v>0</v>
      </c>
      <c r="H375" s="17">
        <f t="shared" si="206"/>
        <v>0</v>
      </c>
      <c r="I375" s="17">
        <f t="shared" si="207"/>
        <v>0</v>
      </c>
      <c r="J375" s="17">
        <f t="shared" si="208"/>
        <v>0</v>
      </c>
      <c r="K375" s="17">
        <f t="shared" si="209"/>
        <v>0</v>
      </c>
      <c r="L375" s="17">
        <f t="shared" si="210"/>
        <v>0</v>
      </c>
      <c r="M375" s="17">
        <f t="shared" si="211"/>
        <v>0</v>
      </c>
      <c r="N375" s="17">
        <f t="shared" si="212"/>
        <v>0</v>
      </c>
      <c r="O375" s="17">
        <f t="shared" si="213"/>
        <v>0</v>
      </c>
      <c r="P375" s="17">
        <f t="shared" si="214"/>
        <v>0</v>
      </c>
      <c r="Q375" s="17">
        <f t="shared" si="215"/>
        <v>0</v>
      </c>
      <c r="R375" s="17">
        <f t="shared" si="216"/>
        <v>0</v>
      </c>
      <c r="S375" s="17">
        <f t="shared" si="217"/>
        <v>0</v>
      </c>
      <c r="T375" s="17">
        <f t="shared" si="218"/>
        <v>0</v>
      </c>
      <c r="U375" s="17">
        <f t="shared" si="219"/>
        <v>0</v>
      </c>
      <c r="V375" s="17">
        <f t="shared" si="220"/>
        <v>0</v>
      </c>
      <c r="W375" s="17">
        <f t="shared" si="221"/>
        <v>0</v>
      </c>
      <c r="X375" s="17">
        <f t="shared" si="222"/>
        <v>0</v>
      </c>
      <c r="Y375" s="17">
        <f t="shared" si="223"/>
        <v>0</v>
      </c>
      <c r="Z375" s="17">
        <f t="shared" si="224"/>
        <v>0</v>
      </c>
      <c r="AA375" s="17">
        <f t="shared" si="225"/>
        <v>0</v>
      </c>
      <c r="AB375" s="17">
        <f t="shared" si="226"/>
        <v>0</v>
      </c>
      <c r="AC375" s="17">
        <f t="shared" si="227"/>
        <v>0</v>
      </c>
      <c r="AD375" s="35">
        <v>0.643027</v>
      </c>
      <c r="AE375" s="17">
        <f t="shared" si="228"/>
        <v>0</v>
      </c>
      <c r="AF375" s="17">
        <f t="shared" si="229"/>
        <v>0</v>
      </c>
      <c r="AG375" s="17">
        <f t="shared" si="230"/>
        <v>0</v>
      </c>
      <c r="AH375" s="17">
        <f t="shared" si="231"/>
        <v>0</v>
      </c>
      <c r="AI375" s="17">
        <f t="shared" si="232"/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f>SUM(AO376:AO376)</f>
        <v>0</v>
      </c>
      <c r="AP375" s="35">
        <f>SUM(AP376:AP376)</f>
        <v>0</v>
      </c>
      <c r="AQ375" s="35">
        <f>SUM(AQ376:AQ376)</f>
        <v>0</v>
      </c>
      <c r="AR375" s="35">
        <f>SUM(AR376:AR376)</f>
        <v>0</v>
      </c>
      <c r="AS375" s="35">
        <f>SUM(AS376:AS376)</f>
        <v>0</v>
      </c>
      <c r="AT375" s="35">
        <v>0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E375" s="7"/>
    </row>
    <row r="376" spans="1:57" ht="12.75">
      <c r="A376" s="14"/>
      <c r="B376" s="11">
        <v>2022</v>
      </c>
      <c r="C376" s="28" t="s">
        <v>461</v>
      </c>
      <c r="D376" s="17">
        <f t="shared" si="235"/>
        <v>0.7716324</v>
      </c>
      <c r="E376" s="17">
        <f t="shared" si="203"/>
        <v>0</v>
      </c>
      <c r="F376" s="17">
        <f t="shared" si="204"/>
        <v>0</v>
      </c>
      <c r="G376" s="17">
        <f t="shared" si="205"/>
        <v>0</v>
      </c>
      <c r="H376" s="17">
        <f t="shared" si="206"/>
        <v>0</v>
      </c>
      <c r="I376" s="17">
        <f t="shared" si="207"/>
        <v>0</v>
      </c>
      <c r="J376" s="17">
        <f t="shared" si="208"/>
        <v>0</v>
      </c>
      <c r="K376" s="17">
        <f t="shared" si="209"/>
        <v>0</v>
      </c>
      <c r="L376" s="17">
        <f t="shared" si="210"/>
        <v>0</v>
      </c>
      <c r="M376" s="17">
        <f t="shared" si="211"/>
        <v>0</v>
      </c>
      <c r="N376" s="17">
        <f t="shared" si="212"/>
        <v>0</v>
      </c>
      <c r="O376" s="17">
        <f t="shared" si="213"/>
        <v>0</v>
      </c>
      <c r="P376" s="17">
        <f t="shared" si="214"/>
        <v>0</v>
      </c>
      <c r="Q376" s="17">
        <f t="shared" si="215"/>
        <v>0</v>
      </c>
      <c r="R376" s="17">
        <f t="shared" si="216"/>
        <v>0</v>
      </c>
      <c r="S376" s="17">
        <f t="shared" si="217"/>
        <v>0</v>
      </c>
      <c r="T376" s="17">
        <f t="shared" si="218"/>
        <v>0</v>
      </c>
      <c r="U376" s="17">
        <f t="shared" si="219"/>
        <v>0</v>
      </c>
      <c r="V376" s="17">
        <f t="shared" si="220"/>
        <v>0</v>
      </c>
      <c r="W376" s="17">
        <f t="shared" si="221"/>
        <v>0</v>
      </c>
      <c r="X376" s="17">
        <f t="shared" si="222"/>
        <v>0</v>
      </c>
      <c r="Y376" s="17">
        <f t="shared" si="223"/>
        <v>0</v>
      </c>
      <c r="Z376" s="17">
        <f t="shared" si="224"/>
        <v>0</v>
      </c>
      <c r="AA376" s="17">
        <f t="shared" si="225"/>
        <v>0</v>
      </c>
      <c r="AB376" s="17">
        <f t="shared" si="226"/>
        <v>0</v>
      </c>
      <c r="AC376" s="17">
        <f t="shared" si="227"/>
        <v>0</v>
      </c>
      <c r="AD376" s="35">
        <v>0.643027</v>
      </c>
      <c r="AE376" s="17">
        <f t="shared" si="228"/>
        <v>0</v>
      </c>
      <c r="AF376" s="17">
        <f t="shared" si="229"/>
        <v>0</v>
      </c>
      <c r="AG376" s="17">
        <f t="shared" si="230"/>
        <v>0</v>
      </c>
      <c r="AH376" s="17">
        <f t="shared" si="231"/>
        <v>0</v>
      </c>
      <c r="AI376" s="17">
        <f t="shared" si="232"/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</v>
      </c>
      <c r="BE376" s="7"/>
    </row>
    <row r="377" spans="1:57" ht="25.5">
      <c r="A377" s="14" t="s">
        <v>179</v>
      </c>
      <c r="B377" s="38" t="s">
        <v>182</v>
      </c>
      <c r="C377" s="28" t="s">
        <v>462</v>
      </c>
      <c r="D377" s="17">
        <f t="shared" si="235"/>
        <v>28.983996357517935</v>
      </c>
      <c r="E377" s="17">
        <f t="shared" si="203"/>
        <v>28.585324703999998</v>
      </c>
      <c r="F377" s="17">
        <f t="shared" si="204"/>
        <v>0</v>
      </c>
      <c r="G377" s="17">
        <f t="shared" si="205"/>
        <v>0</v>
      </c>
      <c r="H377" s="17">
        <f t="shared" si="206"/>
        <v>0</v>
      </c>
      <c r="I377" s="17">
        <f t="shared" si="207"/>
        <v>28.585324703999998</v>
      </c>
      <c r="J377" s="17">
        <f t="shared" si="208"/>
        <v>6.933</v>
      </c>
      <c r="K377" s="17">
        <f t="shared" si="209"/>
        <v>0</v>
      </c>
      <c r="L377" s="17">
        <f t="shared" si="210"/>
        <v>0</v>
      </c>
      <c r="M377" s="17">
        <f t="shared" si="211"/>
        <v>0</v>
      </c>
      <c r="N377" s="17">
        <f t="shared" si="212"/>
        <v>6.933</v>
      </c>
      <c r="O377" s="17">
        <f t="shared" si="213"/>
        <v>11.94934104</v>
      </c>
      <c r="P377" s="17">
        <f t="shared" si="214"/>
        <v>0</v>
      </c>
      <c r="Q377" s="17">
        <f t="shared" si="215"/>
        <v>0</v>
      </c>
      <c r="R377" s="17">
        <f t="shared" si="216"/>
        <v>0</v>
      </c>
      <c r="S377" s="17">
        <f t="shared" si="217"/>
        <v>11.94934104</v>
      </c>
      <c r="T377" s="17">
        <f t="shared" si="218"/>
        <v>6.878300004000001</v>
      </c>
      <c r="U377" s="17">
        <f t="shared" si="219"/>
        <v>0</v>
      </c>
      <c r="V377" s="17">
        <f t="shared" si="220"/>
        <v>0</v>
      </c>
      <c r="W377" s="17">
        <f t="shared" si="221"/>
        <v>0</v>
      </c>
      <c r="X377" s="17">
        <f t="shared" si="222"/>
        <v>6.878300004000001</v>
      </c>
      <c r="Y377" s="17">
        <f t="shared" si="223"/>
        <v>2.82468366</v>
      </c>
      <c r="Z377" s="17">
        <f t="shared" si="224"/>
        <v>0</v>
      </c>
      <c r="AA377" s="17">
        <f t="shared" si="225"/>
        <v>0</v>
      </c>
      <c r="AB377" s="17">
        <f t="shared" si="226"/>
        <v>0</v>
      </c>
      <c r="AC377" s="17">
        <f t="shared" si="227"/>
        <v>2.82468366</v>
      </c>
      <c r="AD377" s="35">
        <v>24.153330297931614</v>
      </c>
      <c r="AE377" s="17">
        <f t="shared" si="228"/>
        <v>23.82110392</v>
      </c>
      <c r="AF377" s="17">
        <f t="shared" si="229"/>
        <v>0</v>
      </c>
      <c r="AG377" s="17">
        <f t="shared" si="230"/>
        <v>0</v>
      </c>
      <c r="AH377" s="17">
        <f t="shared" si="231"/>
        <v>0</v>
      </c>
      <c r="AI377" s="17">
        <f t="shared" si="232"/>
        <v>23.82110392</v>
      </c>
      <c r="AJ377" s="35">
        <f aca="true" t="shared" si="245" ref="AJ377:AO377">SUM(AJ378:AJ384)</f>
        <v>5.7775</v>
      </c>
      <c r="AK377" s="35">
        <f t="shared" si="245"/>
        <v>0</v>
      </c>
      <c r="AL377" s="35">
        <f t="shared" si="245"/>
        <v>0</v>
      </c>
      <c r="AM377" s="35">
        <f t="shared" si="245"/>
        <v>0</v>
      </c>
      <c r="AN377" s="35">
        <f t="shared" si="245"/>
        <v>5.7775</v>
      </c>
      <c r="AO377" s="35">
        <f t="shared" si="245"/>
        <v>9.9577842</v>
      </c>
      <c r="AP377" s="35">
        <f aca="true" t="shared" si="246" ref="AP377:BC377">SUM(AP378:AP384)</f>
        <v>0</v>
      </c>
      <c r="AQ377" s="35">
        <f t="shared" si="246"/>
        <v>0</v>
      </c>
      <c r="AR377" s="35">
        <f t="shared" si="246"/>
        <v>0</v>
      </c>
      <c r="AS377" s="35">
        <f t="shared" si="246"/>
        <v>9.9577842</v>
      </c>
      <c r="AT377" s="35">
        <f t="shared" si="246"/>
        <v>5.73191667</v>
      </c>
      <c r="AU377" s="35">
        <f t="shared" si="246"/>
        <v>0</v>
      </c>
      <c r="AV377" s="35">
        <f t="shared" si="246"/>
        <v>0</v>
      </c>
      <c r="AW377" s="35">
        <f t="shared" si="246"/>
        <v>0</v>
      </c>
      <c r="AX377" s="35">
        <f t="shared" si="246"/>
        <v>5.73191667</v>
      </c>
      <c r="AY377" s="35">
        <f t="shared" si="246"/>
        <v>2.35390305</v>
      </c>
      <c r="AZ377" s="35">
        <f t="shared" si="246"/>
        <v>0</v>
      </c>
      <c r="BA377" s="35">
        <f t="shared" si="246"/>
        <v>0</v>
      </c>
      <c r="BB377" s="35">
        <f t="shared" si="246"/>
        <v>0</v>
      </c>
      <c r="BC377" s="35">
        <f t="shared" si="246"/>
        <v>2.35390305</v>
      </c>
      <c r="BE377" s="7"/>
    </row>
    <row r="378" spans="1:57" ht="12.75">
      <c r="A378" s="18"/>
      <c r="B378" s="26" t="s">
        <v>463</v>
      </c>
      <c r="C378" s="28" t="s">
        <v>464</v>
      </c>
      <c r="D378" s="17">
        <f t="shared" si="235"/>
        <v>0.21003605369867703</v>
      </c>
      <c r="E378" s="17">
        <f t="shared" si="203"/>
        <v>0</v>
      </c>
      <c r="F378" s="17">
        <f t="shared" si="204"/>
        <v>0</v>
      </c>
      <c r="G378" s="17">
        <f t="shared" si="205"/>
        <v>0</v>
      </c>
      <c r="H378" s="17">
        <f t="shared" si="206"/>
        <v>0</v>
      </c>
      <c r="I378" s="17">
        <f t="shared" si="207"/>
        <v>0</v>
      </c>
      <c r="J378" s="17">
        <f t="shared" si="208"/>
        <v>0</v>
      </c>
      <c r="K378" s="17">
        <f t="shared" si="209"/>
        <v>0</v>
      </c>
      <c r="L378" s="17">
        <f t="shared" si="210"/>
        <v>0</v>
      </c>
      <c r="M378" s="17">
        <f t="shared" si="211"/>
        <v>0</v>
      </c>
      <c r="N378" s="17">
        <f t="shared" si="212"/>
        <v>0</v>
      </c>
      <c r="O378" s="17">
        <f t="shared" si="213"/>
        <v>0</v>
      </c>
      <c r="P378" s="17">
        <f t="shared" si="214"/>
        <v>0</v>
      </c>
      <c r="Q378" s="17">
        <f t="shared" si="215"/>
        <v>0</v>
      </c>
      <c r="R378" s="17">
        <f t="shared" si="216"/>
        <v>0</v>
      </c>
      <c r="S378" s="17">
        <f t="shared" si="217"/>
        <v>0</v>
      </c>
      <c r="T378" s="17">
        <f t="shared" si="218"/>
        <v>0</v>
      </c>
      <c r="U378" s="17">
        <f t="shared" si="219"/>
        <v>0</v>
      </c>
      <c r="V378" s="17">
        <f t="shared" si="220"/>
        <v>0</v>
      </c>
      <c r="W378" s="17">
        <f t="shared" si="221"/>
        <v>0</v>
      </c>
      <c r="X378" s="17">
        <f t="shared" si="222"/>
        <v>0</v>
      </c>
      <c r="Y378" s="17">
        <f t="shared" si="223"/>
        <v>0</v>
      </c>
      <c r="Z378" s="17">
        <f t="shared" si="224"/>
        <v>0</v>
      </c>
      <c r="AA378" s="17">
        <f t="shared" si="225"/>
        <v>0</v>
      </c>
      <c r="AB378" s="17">
        <f t="shared" si="226"/>
        <v>0</v>
      </c>
      <c r="AC378" s="17">
        <f t="shared" si="227"/>
        <v>0</v>
      </c>
      <c r="AD378" s="35">
        <v>0.17503004474889752</v>
      </c>
      <c r="AE378" s="17">
        <f t="shared" si="228"/>
        <v>0</v>
      </c>
      <c r="AF378" s="17">
        <f t="shared" si="229"/>
        <v>0</v>
      </c>
      <c r="AG378" s="17">
        <f t="shared" si="230"/>
        <v>0</v>
      </c>
      <c r="AH378" s="17">
        <f t="shared" si="231"/>
        <v>0</v>
      </c>
      <c r="AI378" s="17">
        <f t="shared" si="232"/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f aca="true" t="shared" si="247" ref="AO378:AO384">AP378+AQ378+AR378+AS378</f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0</v>
      </c>
      <c r="AZ378" s="35">
        <v>0</v>
      </c>
      <c r="BA378" s="35">
        <v>0</v>
      </c>
      <c r="BB378" s="35">
        <v>0</v>
      </c>
      <c r="BC378" s="35">
        <v>0</v>
      </c>
      <c r="BE378" s="7"/>
    </row>
    <row r="379" spans="1:57" ht="12.75">
      <c r="A379" s="18"/>
      <c r="B379" s="26" t="s">
        <v>465</v>
      </c>
      <c r="C379" s="28" t="s">
        <v>464</v>
      </c>
      <c r="D379" s="17">
        <f t="shared" si="235"/>
        <v>0.18709322033898304</v>
      </c>
      <c r="E379" s="17">
        <f t="shared" si="203"/>
        <v>0.22267436399999999</v>
      </c>
      <c r="F379" s="17">
        <f t="shared" si="204"/>
        <v>0</v>
      </c>
      <c r="G379" s="17">
        <f t="shared" si="205"/>
        <v>0</v>
      </c>
      <c r="H379" s="17">
        <f t="shared" si="206"/>
        <v>0</v>
      </c>
      <c r="I379" s="17">
        <f t="shared" si="207"/>
        <v>0.22267436399999999</v>
      </c>
      <c r="J379" s="17">
        <f t="shared" si="208"/>
        <v>0</v>
      </c>
      <c r="K379" s="17">
        <f t="shared" si="209"/>
        <v>0</v>
      </c>
      <c r="L379" s="17">
        <f t="shared" si="210"/>
        <v>0</v>
      </c>
      <c r="M379" s="17">
        <f t="shared" si="211"/>
        <v>0</v>
      </c>
      <c r="N379" s="17">
        <f t="shared" si="212"/>
        <v>0</v>
      </c>
      <c r="O379" s="17">
        <f t="shared" si="213"/>
        <v>0.22267436399999999</v>
      </c>
      <c r="P379" s="17">
        <f t="shared" si="214"/>
        <v>0</v>
      </c>
      <c r="Q379" s="17">
        <f t="shared" si="215"/>
        <v>0</v>
      </c>
      <c r="R379" s="17">
        <f t="shared" si="216"/>
        <v>0</v>
      </c>
      <c r="S379" s="17">
        <f t="shared" si="217"/>
        <v>0.22267436399999999</v>
      </c>
      <c r="T379" s="17">
        <f t="shared" si="218"/>
        <v>0</v>
      </c>
      <c r="U379" s="17">
        <f t="shared" si="219"/>
        <v>0</v>
      </c>
      <c r="V379" s="17">
        <f t="shared" si="220"/>
        <v>0</v>
      </c>
      <c r="W379" s="17">
        <f t="shared" si="221"/>
        <v>0</v>
      </c>
      <c r="X379" s="17">
        <f t="shared" si="222"/>
        <v>0</v>
      </c>
      <c r="Y379" s="17">
        <f t="shared" si="223"/>
        <v>0</v>
      </c>
      <c r="Z379" s="17">
        <f t="shared" si="224"/>
        <v>0</v>
      </c>
      <c r="AA379" s="17">
        <f t="shared" si="225"/>
        <v>0</v>
      </c>
      <c r="AB379" s="17">
        <f t="shared" si="226"/>
        <v>0</v>
      </c>
      <c r="AC379" s="17">
        <f t="shared" si="227"/>
        <v>0</v>
      </c>
      <c r="AD379" s="35">
        <v>0.15591101694915255</v>
      </c>
      <c r="AE379" s="17">
        <f t="shared" si="228"/>
        <v>0.18556197</v>
      </c>
      <c r="AF379" s="17">
        <f t="shared" si="229"/>
        <v>0</v>
      </c>
      <c r="AG379" s="17">
        <f t="shared" si="230"/>
        <v>0</v>
      </c>
      <c r="AH379" s="17">
        <f t="shared" si="231"/>
        <v>0</v>
      </c>
      <c r="AI379" s="17">
        <f t="shared" si="232"/>
        <v>0.18556197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f t="shared" si="247"/>
        <v>0.18556197</v>
      </c>
      <c r="AP379" s="35">
        <v>0</v>
      </c>
      <c r="AQ379" s="35">
        <v>0</v>
      </c>
      <c r="AR379" s="35">
        <v>0</v>
      </c>
      <c r="AS379" s="35">
        <v>0.18556197</v>
      </c>
      <c r="AT379" s="35">
        <v>0</v>
      </c>
      <c r="AU379" s="35">
        <v>0</v>
      </c>
      <c r="AV379" s="35">
        <v>0</v>
      </c>
      <c r="AW379" s="35">
        <v>0</v>
      </c>
      <c r="AX379" s="35">
        <v>0</v>
      </c>
      <c r="AY379" s="35">
        <v>0</v>
      </c>
      <c r="AZ379" s="35">
        <v>0</v>
      </c>
      <c r="BA379" s="35">
        <v>0</v>
      </c>
      <c r="BB379" s="35">
        <v>0</v>
      </c>
      <c r="BC379" s="35">
        <v>0</v>
      </c>
      <c r="BE379" s="7"/>
    </row>
    <row r="380" spans="1:57" ht="12.75">
      <c r="A380" s="18"/>
      <c r="B380" s="26" t="s">
        <v>466</v>
      </c>
      <c r="C380" s="28" t="s">
        <v>464</v>
      </c>
      <c r="D380" s="17">
        <f t="shared" si="235"/>
        <v>0.11338983050847458</v>
      </c>
      <c r="E380" s="17">
        <f t="shared" si="203"/>
        <v>0</v>
      </c>
      <c r="F380" s="17">
        <f t="shared" si="204"/>
        <v>0</v>
      </c>
      <c r="G380" s="17">
        <f t="shared" si="205"/>
        <v>0</v>
      </c>
      <c r="H380" s="17">
        <f t="shared" si="206"/>
        <v>0</v>
      </c>
      <c r="I380" s="17">
        <f t="shared" si="207"/>
        <v>0</v>
      </c>
      <c r="J380" s="17">
        <f t="shared" si="208"/>
        <v>0</v>
      </c>
      <c r="K380" s="17">
        <f t="shared" si="209"/>
        <v>0</v>
      </c>
      <c r="L380" s="17">
        <f t="shared" si="210"/>
        <v>0</v>
      </c>
      <c r="M380" s="17">
        <f t="shared" si="211"/>
        <v>0</v>
      </c>
      <c r="N380" s="17">
        <f t="shared" si="212"/>
        <v>0</v>
      </c>
      <c r="O380" s="17">
        <f t="shared" si="213"/>
        <v>0</v>
      </c>
      <c r="P380" s="17">
        <f t="shared" si="214"/>
        <v>0</v>
      </c>
      <c r="Q380" s="17">
        <f t="shared" si="215"/>
        <v>0</v>
      </c>
      <c r="R380" s="17">
        <f t="shared" si="216"/>
        <v>0</v>
      </c>
      <c r="S380" s="17">
        <f t="shared" si="217"/>
        <v>0</v>
      </c>
      <c r="T380" s="17">
        <f t="shared" si="218"/>
        <v>0</v>
      </c>
      <c r="U380" s="17">
        <f t="shared" si="219"/>
        <v>0</v>
      </c>
      <c r="V380" s="17">
        <f t="shared" si="220"/>
        <v>0</v>
      </c>
      <c r="W380" s="17">
        <f t="shared" si="221"/>
        <v>0</v>
      </c>
      <c r="X380" s="17">
        <f t="shared" si="222"/>
        <v>0</v>
      </c>
      <c r="Y380" s="17">
        <f t="shared" si="223"/>
        <v>0</v>
      </c>
      <c r="Z380" s="17">
        <f t="shared" si="224"/>
        <v>0</v>
      </c>
      <c r="AA380" s="17">
        <f t="shared" si="225"/>
        <v>0</v>
      </c>
      <c r="AB380" s="17">
        <f t="shared" si="226"/>
        <v>0</v>
      </c>
      <c r="AC380" s="17">
        <f t="shared" si="227"/>
        <v>0</v>
      </c>
      <c r="AD380" s="35">
        <v>0.09449152542372882</v>
      </c>
      <c r="AE380" s="17">
        <f t="shared" si="228"/>
        <v>0</v>
      </c>
      <c r="AF380" s="17">
        <f t="shared" si="229"/>
        <v>0</v>
      </c>
      <c r="AG380" s="17">
        <f t="shared" si="230"/>
        <v>0</v>
      </c>
      <c r="AH380" s="17">
        <f t="shared" si="231"/>
        <v>0</v>
      </c>
      <c r="AI380" s="17">
        <f t="shared" si="232"/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f t="shared" si="247"/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  <c r="AV380" s="35">
        <v>0</v>
      </c>
      <c r="AW380" s="35">
        <v>0</v>
      </c>
      <c r="AX380" s="35">
        <v>0</v>
      </c>
      <c r="AY380" s="35">
        <v>0</v>
      </c>
      <c r="AZ380" s="35">
        <v>0</v>
      </c>
      <c r="BA380" s="35">
        <v>0</v>
      </c>
      <c r="BB380" s="35">
        <v>0</v>
      </c>
      <c r="BC380" s="35">
        <v>0</v>
      </c>
      <c r="BE380" s="7"/>
    </row>
    <row r="381" spans="1:57" ht="12.75">
      <c r="A381" s="18"/>
      <c r="B381" s="26" t="s">
        <v>467</v>
      </c>
      <c r="C381" s="28" t="s">
        <v>464</v>
      </c>
      <c r="D381" s="17">
        <f t="shared" si="235"/>
        <v>4.594351908646301</v>
      </c>
      <c r="E381" s="17">
        <f t="shared" si="203"/>
        <v>6.933</v>
      </c>
      <c r="F381" s="17">
        <f t="shared" si="204"/>
        <v>0</v>
      </c>
      <c r="G381" s="17">
        <f t="shared" si="205"/>
        <v>0</v>
      </c>
      <c r="H381" s="17">
        <f t="shared" si="206"/>
        <v>0</v>
      </c>
      <c r="I381" s="17">
        <f t="shared" si="207"/>
        <v>6.933</v>
      </c>
      <c r="J381" s="17">
        <f t="shared" si="208"/>
        <v>6.933</v>
      </c>
      <c r="K381" s="17">
        <f t="shared" si="209"/>
        <v>0</v>
      </c>
      <c r="L381" s="17">
        <f t="shared" si="210"/>
        <v>0</v>
      </c>
      <c r="M381" s="17">
        <f t="shared" si="211"/>
        <v>0</v>
      </c>
      <c r="N381" s="17">
        <f t="shared" si="212"/>
        <v>6.933</v>
      </c>
      <c r="O381" s="17">
        <f t="shared" si="213"/>
        <v>0</v>
      </c>
      <c r="P381" s="17">
        <f t="shared" si="214"/>
        <v>0</v>
      </c>
      <c r="Q381" s="17">
        <f t="shared" si="215"/>
        <v>0</v>
      </c>
      <c r="R381" s="17">
        <f t="shared" si="216"/>
        <v>0</v>
      </c>
      <c r="S381" s="17">
        <f t="shared" si="217"/>
        <v>0</v>
      </c>
      <c r="T381" s="17">
        <f t="shared" si="218"/>
        <v>0</v>
      </c>
      <c r="U381" s="17">
        <f t="shared" si="219"/>
        <v>0</v>
      </c>
      <c r="V381" s="17">
        <f t="shared" si="220"/>
        <v>0</v>
      </c>
      <c r="W381" s="17">
        <f t="shared" si="221"/>
        <v>0</v>
      </c>
      <c r="X381" s="17">
        <f t="shared" si="222"/>
        <v>0</v>
      </c>
      <c r="Y381" s="17">
        <f t="shared" si="223"/>
        <v>0</v>
      </c>
      <c r="Z381" s="17">
        <f t="shared" si="224"/>
        <v>0</v>
      </c>
      <c r="AA381" s="17">
        <f t="shared" si="225"/>
        <v>0</v>
      </c>
      <c r="AB381" s="17">
        <f t="shared" si="226"/>
        <v>0</v>
      </c>
      <c r="AC381" s="17">
        <f t="shared" si="227"/>
        <v>0</v>
      </c>
      <c r="AD381" s="35">
        <v>3.828626590538584</v>
      </c>
      <c r="AE381" s="17">
        <f t="shared" si="228"/>
        <v>5.7775</v>
      </c>
      <c r="AF381" s="17">
        <f t="shared" si="229"/>
        <v>0</v>
      </c>
      <c r="AG381" s="17">
        <f t="shared" si="230"/>
        <v>0</v>
      </c>
      <c r="AH381" s="17">
        <f t="shared" si="231"/>
        <v>0</v>
      </c>
      <c r="AI381" s="17">
        <f t="shared" si="232"/>
        <v>5.7775</v>
      </c>
      <c r="AJ381" s="35">
        <v>5.7775</v>
      </c>
      <c r="AK381" s="35">
        <v>0</v>
      </c>
      <c r="AL381" s="35">
        <v>0</v>
      </c>
      <c r="AM381" s="35">
        <v>0</v>
      </c>
      <c r="AN381" s="35">
        <v>5.7775</v>
      </c>
      <c r="AO381" s="35">
        <f t="shared" si="247"/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  <c r="AV381" s="35">
        <v>0</v>
      </c>
      <c r="AW381" s="35">
        <v>0</v>
      </c>
      <c r="AX381" s="35">
        <v>0</v>
      </c>
      <c r="AY381" s="35">
        <v>0</v>
      </c>
      <c r="AZ381" s="35">
        <v>0</v>
      </c>
      <c r="BA381" s="35">
        <v>0</v>
      </c>
      <c r="BB381" s="35">
        <v>0</v>
      </c>
      <c r="BC381" s="35">
        <v>0</v>
      </c>
      <c r="BE381" s="7"/>
    </row>
    <row r="382" spans="1:57" ht="12.75">
      <c r="A382" s="18"/>
      <c r="B382" s="26" t="s">
        <v>468</v>
      </c>
      <c r="C382" s="28" t="s">
        <v>464</v>
      </c>
      <c r="D382" s="17">
        <f t="shared" si="235"/>
        <v>3.1295593220338955</v>
      </c>
      <c r="E382" s="17">
        <f t="shared" si="203"/>
        <v>2.82468366</v>
      </c>
      <c r="F382" s="17">
        <f t="shared" si="204"/>
        <v>0</v>
      </c>
      <c r="G382" s="17">
        <f t="shared" si="205"/>
        <v>0</v>
      </c>
      <c r="H382" s="17">
        <f t="shared" si="206"/>
        <v>0</v>
      </c>
      <c r="I382" s="17">
        <f t="shared" si="207"/>
        <v>2.82468366</v>
      </c>
      <c r="J382" s="17">
        <f t="shared" si="208"/>
        <v>0</v>
      </c>
      <c r="K382" s="17">
        <f t="shared" si="209"/>
        <v>0</v>
      </c>
      <c r="L382" s="17">
        <f t="shared" si="210"/>
        <v>0</v>
      </c>
      <c r="M382" s="17">
        <f t="shared" si="211"/>
        <v>0</v>
      </c>
      <c r="N382" s="17">
        <f t="shared" si="212"/>
        <v>0</v>
      </c>
      <c r="O382" s="17">
        <f t="shared" si="213"/>
        <v>0</v>
      </c>
      <c r="P382" s="17">
        <f t="shared" si="214"/>
        <v>0</v>
      </c>
      <c r="Q382" s="17">
        <f t="shared" si="215"/>
        <v>0</v>
      </c>
      <c r="R382" s="17">
        <f t="shared" si="216"/>
        <v>0</v>
      </c>
      <c r="S382" s="17">
        <f t="shared" si="217"/>
        <v>0</v>
      </c>
      <c r="T382" s="17">
        <f t="shared" si="218"/>
        <v>0</v>
      </c>
      <c r="U382" s="17">
        <f t="shared" si="219"/>
        <v>0</v>
      </c>
      <c r="V382" s="17">
        <f t="shared" si="220"/>
        <v>0</v>
      </c>
      <c r="W382" s="17">
        <f t="shared" si="221"/>
        <v>0</v>
      </c>
      <c r="X382" s="17">
        <f t="shared" si="222"/>
        <v>0</v>
      </c>
      <c r="Y382" s="17">
        <f t="shared" si="223"/>
        <v>2.82468366</v>
      </c>
      <c r="Z382" s="17">
        <f t="shared" si="224"/>
        <v>0</v>
      </c>
      <c r="AA382" s="17">
        <f t="shared" si="225"/>
        <v>0</v>
      </c>
      <c r="AB382" s="17">
        <f t="shared" si="226"/>
        <v>0</v>
      </c>
      <c r="AC382" s="17">
        <f t="shared" si="227"/>
        <v>2.82468366</v>
      </c>
      <c r="AD382" s="35">
        <v>2.607966101694913</v>
      </c>
      <c r="AE382" s="17">
        <f t="shared" si="228"/>
        <v>2.35390305</v>
      </c>
      <c r="AF382" s="17">
        <f t="shared" si="229"/>
        <v>0</v>
      </c>
      <c r="AG382" s="17">
        <f t="shared" si="230"/>
        <v>0</v>
      </c>
      <c r="AH382" s="17">
        <f t="shared" si="231"/>
        <v>0</v>
      </c>
      <c r="AI382" s="17">
        <f t="shared" si="232"/>
        <v>2.35390305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f t="shared" si="247"/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  <c r="AV382" s="35">
        <v>0</v>
      </c>
      <c r="AW382" s="35">
        <v>0</v>
      </c>
      <c r="AX382" s="35">
        <v>0</v>
      </c>
      <c r="AY382" s="35">
        <v>2.35390305</v>
      </c>
      <c r="AZ382" s="35">
        <v>0</v>
      </c>
      <c r="BA382" s="35">
        <v>0</v>
      </c>
      <c r="BB382" s="35">
        <v>0</v>
      </c>
      <c r="BC382" s="35">
        <v>2.35390305</v>
      </c>
      <c r="BE382" s="7"/>
    </row>
    <row r="383" spans="1:57" ht="12.75">
      <c r="A383" s="18"/>
      <c r="B383" s="26" t="s">
        <v>469</v>
      </c>
      <c r="C383" s="28" t="s">
        <v>464</v>
      </c>
      <c r="D383" s="17">
        <f t="shared" si="235"/>
        <v>8.277457627118643</v>
      </c>
      <c r="E383" s="17">
        <f t="shared" si="203"/>
        <v>11.726666676</v>
      </c>
      <c r="F383" s="17">
        <f t="shared" si="204"/>
        <v>0</v>
      </c>
      <c r="G383" s="17">
        <f t="shared" si="205"/>
        <v>0</v>
      </c>
      <c r="H383" s="17">
        <f t="shared" si="206"/>
        <v>0</v>
      </c>
      <c r="I383" s="17">
        <f t="shared" si="207"/>
        <v>11.726666676</v>
      </c>
      <c r="J383" s="17">
        <f t="shared" si="208"/>
        <v>0</v>
      </c>
      <c r="K383" s="17">
        <f t="shared" si="209"/>
        <v>0</v>
      </c>
      <c r="L383" s="17">
        <f t="shared" si="210"/>
        <v>0</v>
      </c>
      <c r="M383" s="17">
        <f t="shared" si="211"/>
        <v>0</v>
      </c>
      <c r="N383" s="17">
        <f t="shared" si="212"/>
        <v>0</v>
      </c>
      <c r="O383" s="17">
        <f t="shared" si="213"/>
        <v>11.726666676</v>
      </c>
      <c r="P383" s="17">
        <f t="shared" si="214"/>
        <v>0</v>
      </c>
      <c r="Q383" s="17">
        <f t="shared" si="215"/>
        <v>0</v>
      </c>
      <c r="R383" s="17">
        <f t="shared" si="216"/>
        <v>0</v>
      </c>
      <c r="S383" s="17">
        <f t="shared" si="217"/>
        <v>11.726666676</v>
      </c>
      <c r="T383" s="17">
        <f t="shared" si="218"/>
        <v>0</v>
      </c>
      <c r="U383" s="17">
        <f t="shared" si="219"/>
        <v>0</v>
      </c>
      <c r="V383" s="17">
        <f t="shared" si="220"/>
        <v>0</v>
      </c>
      <c r="W383" s="17">
        <f t="shared" si="221"/>
        <v>0</v>
      </c>
      <c r="X383" s="17">
        <f t="shared" si="222"/>
        <v>0</v>
      </c>
      <c r="Y383" s="17">
        <f t="shared" si="223"/>
        <v>0</v>
      </c>
      <c r="Z383" s="17">
        <f t="shared" si="224"/>
        <v>0</v>
      </c>
      <c r="AA383" s="17">
        <f t="shared" si="225"/>
        <v>0</v>
      </c>
      <c r="AB383" s="17">
        <f t="shared" si="226"/>
        <v>0</v>
      </c>
      <c r="AC383" s="17">
        <f t="shared" si="227"/>
        <v>0</v>
      </c>
      <c r="AD383" s="35">
        <v>6.897881355932204</v>
      </c>
      <c r="AE383" s="17">
        <f t="shared" si="228"/>
        <v>9.77222223</v>
      </c>
      <c r="AF383" s="17">
        <f t="shared" si="229"/>
        <v>0</v>
      </c>
      <c r="AG383" s="17">
        <f t="shared" si="230"/>
        <v>0</v>
      </c>
      <c r="AH383" s="17">
        <f t="shared" si="231"/>
        <v>0</v>
      </c>
      <c r="AI383" s="17">
        <f t="shared" si="232"/>
        <v>9.77222223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f t="shared" si="247"/>
        <v>9.77222223</v>
      </c>
      <c r="AP383" s="35">
        <v>0</v>
      </c>
      <c r="AQ383" s="35">
        <v>0</v>
      </c>
      <c r="AR383" s="35">
        <v>0</v>
      </c>
      <c r="AS383" s="35">
        <v>9.77222223</v>
      </c>
      <c r="AT383" s="35">
        <v>0</v>
      </c>
      <c r="AU383" s="35">
        <v>0</v>
      </c>
      <c r="AV383" s="35">
        <v>0</v>
      </c>
      <c r="AW383" s="35">
        <v>0</v>
      </c>
      <c r="AX383" s="35">
        <v>0</v>
      </c>
      <c r="AY383" s="35">
        <v>0</v>
      </c>
      <c r="AZ383" s="35">
        <v>0</v>
      </c>
      <c r="BA383" s="35">
        <v>0</v>
      </c>
      <c r="BB383" s="35">
        <v>0</v>
      </c>
      <c r="BC383" s="35">
        <v>0</v>
      </c>
      <c r="BE383" s="7"/>
    </row>
    <row r="384" spans="1:57" ht="12.75">
      <c r="A384" s="18"/>
      <c r="B384" s="26" t="s">
        <v>470</v>
      </c>
      <c r="C384" s="28" t="s">
        <v>464</v>
      </c>
      <c r="D384" s="17">
        <f t="shared" si="235"/>
        <v>12.472108395172965</v>
      </c>
      <c r="E384" s="17">
        <f t="shared" si="203"/>
        <v>6.878300004000001</v>
      </c>
      <c r="F384" s="17">
        <f t="shared" si="204"/>
        <v>0</v>
      </c>
      <c r="G384" s="17">
        <f t="shared" si="205"/>
        <v>0</v>
      </c>
      <c r="H384" s="17">
        <f t="shared" si="206"/>
        <v>0</v>
      </c>
      <c r="I384" s="17">
        <f t="shared" si="207"/>
        <v>6.878300004000001</v>
      </c>
      <c r="J384" s="17">
        <f t="shared" si="208"/>
        <v>0</v>
      </c>
      <c r="K384" s="17">
        <f t="shared" si="209"/>
        <v>0</v>
      </c>
      <c r="L384" s="17">
        <f t="shared" si="210"/>
        <v>0</v>
      </c>
      <c r="M384" s="17">
        <f t="shared" si="211"/>
        <v>0</v>
      </c>
      <c r="N384" s="17">
        <f t="shared" si="212"/>
        <v>0</v>
      </c>
      <c r="O384" s="17">
        <f t="shared" si="213"/>
        <v>0</v>
      </c>
      <c r="P384" s="17">
        <f t="shared" si="214"/>
        <v>0</v>
      </c>
      <c r="Q384" s="17">
        <f t="shared" si="215"/>
        <v>0</v>
      </c>
      <c r="R384" s="17">
        <f t="shared" si="216"/>
        <v>0</v>
      </c>
      <c r="S384" s="17">
        <f t="shared" si="217"/>
        <v>0</v>
      </c>
      <c r="T384" s="17">
        <f t="shared" si="218"/>
        <v>6.878300004000001</v>
      </c>
      <c r="U384" s="17">
        <f t="shared" si="219"/>
        <v>0</v>
      </c>
      <c r="V384" s="17">
        <f t="shared" si="220"/>
        <v>0</v>
      </c>
      <c r="W384" s="17">
        <f t="shared" si="221"/>
        <v>0</v>
      </c>
      <c r="X384" s="17">
        <f t="shared" si="222"/>
        <v>6.878300004000001</v>
      </c>
      <c r="Y384" s="17">
        <f t="shared" si="223"/>
        <v>0</v>
      </c>
      <c r="Z384" s="17">
        <f t="shared" si="224"/>
        <v>0</v>
      </c>
      <c r="AA384" s="17">
        <f t="shared" si="225"/>
        <v>0</v>
      </c>
      <c r="AB384" s="17">
        <f t="shared" si="226"/>
        <v>0</v>
      </c>
      <c r="AC384" s="17">
        <f t="shared" si="227"/>
        <v>0</v>
      </c>
      <c r="AD384" s="35">
        <v>10.393423662644137</v>
      </c>
      <c r="AE384" s="17">
        <f t="shared" si="228"/>
        <v>5.73191667</v>
      </c>
      <c r="AF384" s="17">
        <f t="shared" si="229"/>
        <v>0</v>
      </c>
      <c r="AG384" s="17">
        <f t="shared" si="230"/>
        <v>0</v>
      </c>
      <c r="AH384" s="17">
        <f t="shared" si="231"/>
        <v>0</v>
      </c>
      <c r="AI384" s="17">
        <f t="shared" si="232"/>
        <v>5.73191667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f t="shared" si="247"/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5.73191667</v>
      </c>
      <c r="AU384" s="35">
        <v>0</v>
      </c>
      <c r="AV384" s="35">
        <v>0</v>
      </c>
      <c r="AW384" s="35">
        <v>0</v>
      </c>
      <c r="AX384" s="35">
        <v>5.73191667</v>
      </c>
      <c r="AY384" s="35">
        <v>0</v>
      </c>
      <c r="AZ384" s="35">
        <v>0</v>
      </c>
      <c r="BA384" s="35">
        <v>0</v>
      </c>
      <c r="BB384" s="35">
        <v>0</v>
      </c>
      <c r="BC384" s="35">
        <v>0</v>
      </c>
      <c r="BE384" s="7"/>
    </row>
    <row r="385" spans="1:57" ht="51">
      <c r="A385" s="14" t="s">
        <v>183</v>
      </c>
      <c r="B385" s="29" t="s">
        <v>184</v>
      </c>
      <c r="C385" s="28"/>
      <c r="D385" s="17">
        <f t="shared" si="235"/>
        <v>0</v>
      </c>
      <c r="E385" s="17">
        <f t="shared" si="203"/>
        <v>0</v>
      </c>
      <c r="F385" s="17">
        <f t="shared" si="204"/>
        <v>0</v>
      </c>
      <c r="G385" s="17">
        <f t="shared" si="205"/>
        <v>0</v>
      </c>
      <c r="H385" s="17">
        <f t="shared" si="206"/>
        <v>0</v>
      </c>
      <c r="I385" s="17">
        <f t="shared" si="207"/>
        <v>0</v>
      </c>
      <c r="J385" s="17">
        <f t="shared" si="208"/>
        <v>0</v>
      </c>
      <c r="K385" s="17">
        <f t="shared" si="209"/>
        <v>0</v>
      </c>
      <c r="L385" s="17">
        <f t="shared" si="210"/>
        <v>0</v>
      </c>
      <c r="M385" s="17">
        <f t="shared" si="211"/>
        <v>0</v>
      </c>
      <c r="N385" s="17">
        <f t="shared" si="212"/>
        <v>0</v>
      </c>
      <c r="O385" s="17">
        <f t="shared" si="213"/>
        <v>0</v>
      </c>
      <c r="P385" s="17">
        <f t="shared" si="214"/>
        <v>0</v>
      </c>
      <c r="Q385" s="17">
        <f t="shared" si="215"/>
        <v>0</v>
      </c>
      <c r="R385" s="17">
        <f t="shared" si="216"/>
        <v>0</v>
      </c>
      <c r="S385" s="17">
        <f t="shared" si="217"/>
        <v>0</v>
      </c>
      <c r="T385" s="17">
        <f t="shared" si="218"/>
        <v>0</v>
      </c>
      <c r="U385" s="17">
        <f t="shared" si="219"/>
        <v>0</v>
      </c>
      <c r="V385" s="17">
        <f t="shared" si="220"/>
        <v>0</v>
      </c>
      <c r="W385" s="17">
        <f t="shared" si="221"/>
        <v>0</v>
      </c>
      <c r="X385" s="17">
        <f t="shared" si="222"/>
        <v>0</v>
      </c>
      <c r="Y385" s="17">
        <f t="shared" si="223"/>
        <v>0</v>
      </c>
      <c r="Z385" s="17">
        <f t="shared" si="224"/>
        <v>0</v>
      </c>
      <c r="AA385" s="17">
        <f t="shared" si="225"/>
        <v>0</v>
      </c>
      <c r="AB385" s="17">
        <f t="shared" si="226"/>
        <v>0</v>
      </c>
      <c r="AC385" s="17">
        <f t="shared" si="227"/>
        <v>0</v>
      </c>
      <c r="AD385" s="35">
        <v>0</v>
      </c>
      <c r="AE385" s="17">
        <f t="shared" si="228"/>
        <v>0</v>
      </c>
      <c r="AF385" s="17">
        <f t="shared" si="229"/>
        <v>0</v>
      </c>
      <c r="AG385" s="17">
        <f t="shared" si="230"/>
        <v>0</v>
      </c>
      <c r="AH385" s="17">
        <f t="shared" si="231"/>
        <v>0</v>
      </c>
      <c r="AI385" s="17">
        <f t="shared" si="232"/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  <c r="AV385" s="35">
        <v>0</v>
      </c>
      <c r="AW385" s="35">
        <v>0</v>
      </c>
      <c r="AX385" s="35">
        <v>0</v>
      </c>
      <c r="AY385" s="35">
        <v>0</v>
      </c>
      <c r="AZ385" s="35">
        <v>0</v>
      </c>
      <c r="BA385" s="35">
        <v>0</v>
      </c>
      <c r="BB385" s="35">
        <v>0</v>
      </c>
      <c r="BC385" s="35">
        <v>0</v>
      </c>
      <c r="BE385" s="7"/>
    </row>
    <row r="386" spans="1:57" ht="51">
      <c r="A386" s="14" t="s">
        <v>185</v>
      </c>
      <c r="B386" s="29" t="s">
        <v>186</v>
      </c>
      <c r="C386" s="28"/>
      <c r="D386" s="17">
        <f t="shared" si="235"/>
        <v>0</v>
      </c>
      <c r="E386" s="17">
        <f t="shared" si="203"/>
        <v>0</v>
      </c>
      <c r="F386" s="17">
        <f t="shared" si="204"/>
        <v>0</v>
      </c>
      <c r="G386" s="17">
        <f t="shared" si="205"/>
        <v>0</v>
      </c>
      <c r="H386" s="17">
        <f t="shared" si="206"/>
        <v>0</v>
      </c>
      <c r="I386" s="17">
        <f t="shared" si="207"/>
        <v>0</v>
      </c>
      <c r="J386" s="17">
        <f t="shared" si="208"/>
        <v>0</v>
      </c>
      <c r="K386" s="17">
        <f t="shared" si="209"/>
        <v>0</v>
      </c>
      <c r="L386" s="17">
        <f t="shared" si="210"/>
        <v>0</v>
      </c>
      <c r="M386" s="17">
        <f t="shared" si="211"/>
        <v>0</v>
      </c>
      <c r="N386" s="17">
        <f t="shared" si="212"/>
        <v>0</v>
      </c>
      <c r="O386" s="17">
        <f t="shared" si="213"/>
        <v>0</v>
      </c>
      <c r="P386" s="17">
        <f t="shared" si="214"/>
        <v>0</v>
      </c>
      <c r="Q386" s="17">
        <f t="shared" si="215"/>
        <v>0</v>
      </c>
      <c r="R386" s="17">
        <f t="shared" si="216"/>
        <v>0</v>
      </c>
      <c r="S386" s="17">
        <f t="shared" si="217"/>
        <v>0</v>
      </c>
      <c r="T386" s="17">
        <f t="shared" si="218"/>
        <v>0</v>
      </c>
      <c r="U386" s="17">
        <f t="shared" si="219"/>
        <v>0</v>
      </c>
      <c r="V386" s="17">
        <f t="shared" si="220"/>
        <v>0</v>
      </c>
      <c r="W386" s="17">
        <f t="shared" si="221"/>
        <v>0</v>
      </c>
      <c r="X386" s="17">
        <f t="shared" si="222"/>
        <v>0</v>
      </c>
      <c r="Y386" s="17">
        <f t="shared" si="223"/>
        <v>0</v>
      </c>
      <c r="Z386" s="17">
        <f t="shared" si="224"/>
        <v>0</v>
      </c>
      <c r="AA386" s="17">
        <f t="shared" si="225"/>
        <v>0</v>
      </c>
      <c r="AB386" s="17">
        <f t="shared" si="226"/>
        <v>0</v>
      </c>
      <c r="AC386" s="17">
        <f t="shared" si="227"/>
        <v>0</v>
      </c>
      <c r="AD386" s="35">
        <v>0</v>
      </c>
      <c r="AE386" s="17">
        <f t="shared" si="228"/>
        <v>0</v>
      </c>
      <c r="AF386" s="17">
        <f t="shared" si="229"/>
        <v>0</v>
      </c>
      <c r="AG386" s="17">
        <f t="shared" si="230"/>
        <v>0</v>
      </c>
      <c r="AH386" s="17">
        <f t="shared" si="231"/>
        <v>0</v>
      </c>
      <c r="AI386" s="17">
        <f t="shared" si="232"/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  <c r="AV386" s="35">
        <v>0</v>
      </c>
      <c r="AW386" s="35">
        <v>0</v>
      </c>
      <c r="AX386" s="35">
        <v>0</v>
      </c>
      <c r="AY386" s="35">
        <v>0</v>
      </c>
      <c r="AZ386" s="35">
        <v>0</v>
      </c>
      <c r="BA386" s="35">
        <v>0</v>
      </c>
      <c r="BB386" s="35">
        <v>0</v>
      </c>
      <c r="BC386" s="35">
        <v>0</v>
      </c>
      <c r="BE386" s="7"/>
    </row>
    <row r="387" spans="1:57" ht="38.25">
      <c r="A387" s="14" t="s">
        <v>187</v>
      </c>
      <c r="B387" s="29" t="s">
        <v>188</v>
      </c>
      <c r="C387" s="28"/>
      <c r="D387" s="17">
        <f t="shared" si="235"/>
        <v>0</v>
      </c>
      <c r="E387" s="17">
        <f t="shared" si="203"/>
        <v>0</v>
      </c>
      <c r="F387" s="17">
        <f t="shared" si="204"/>
        <v>0</v>
      </c>
      <c r="G387" s="17">
        <f t="shared" si="205"/>
        <v>0</v>
      </c>
      <c r="H387" s="17">
        <f t="shared" si="206"/>
        <v>0</v>
      </c>
      <c r="I387" s="17">
        <f t="shared" si="207"/>
        <v>0</v>
      </c>
      <c r="J387" s="17">
        <f t="shared" si="208"/>
        <v>0</v>
      </c>
      <c r="K387" s="17">
        <f t="shared" si="209"/>
        <v>0</v>
      </c>
      <c r="L387" s="17">
        <f t="shared" si="210"/>
        <v>0</v>
      </c>
      <c r="M387" s="17">
        <f t="shared" si="211"/>
        <v>0</v>
      </c>
      <c r="N387" s="17">
        <f t="shared" si="212"/>
        <v>0</v>
      </c>
      <c r="O387" s="17">
        <f t="shared" si="213"/>
        <v>0</v>
      </c>
      <c r="P387" s="17">
        <f t="shared" si="214"/>
        <v>0</v>
      </c>
      <c r="Q387" s="17">
        <f t="shared" si="215"/>
        <v>0</v>
      </c>
      <c r="R387" s="17">
        <f t="shared" si="216"/>
        <v>0</v>
      </c>
      <c r="S387" s="17">
        <f t="shared" si="217"/>
        <v>0</v>
      </c>
      <c r="T387" s="17">
        <f t="shared" si="218"/>
        <v>0</v>
      </c>
      <c r="U387" s="17">
        <f t="shared" si="219"/>
        <v>0</v>
      </c>
      <c r="V387" s="17">
        <f t="shared" si="220"/>
        <v>0</v>
      </c>
      <c r="W387" s="17">
        <f t="shared" si="221"/>
        <v>0</v>
      </c>
      <c r="X387" s="17">
        <f t="shared" si="222"/>
        <v>0</v>
      </c>
      <c r="Y387" s="17">
        <f t="shared" si="223"/>
        <v>0</v>
      </c>
      <c r="Z387" s="17">
        <f t="shared" si="224"/>
        <v>0</v>
      </c>
      <c r="AA387" s="17">
        <f t="shared" si="225"/>
        <v>0</v>
      </c>
      <c r="AB387" s="17">
        <f t="shared" si="226"/>
        <v>0</v>
      </c>
      <c r="AC387" s="17">
        <f t="shared" si="227"/>
        <v>0</v>
      </c>
      <c r="AD387" s="35">
        <v>0</v>
      </c>
      <c r="AE387" s="17">
        <f t="shared" si="228"/>
        <v>0</v>
      </c>
      <c r="AF387" s="17">
        <f t="shared" si="229"/>
        <v>0</v>
      </c>
      <c r="AG387" s="17">
        <f t="shared" si="230"/>
        <v>0</v>
      </c>
      <c r="AH387" s="17">
        <f t="shared" si="231"/>
        <v>0</v>
      </c>
      <c r="AI387" s="17">
        <f t="shared" si="232"/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  <c r="AV387" s="35">
        <v>0</v>
      </c>
      <c r="AW387" s="35">
        <v>0</v>
      </c>
      <c r="AX387" s="35">
        <v>0</v>
      </c>
      <c r="AY387" s="35">
        <v>0</v>
      </c>
      <c r="AZ387" s="35">
        <v>0</v>
      </c>
      <c r="BA387" s="35">
        <v>0</v>
      </c>
      <c r="BB387" s="35">
        <v>0</v>
      </c>
      <c r="BC387" s="35">
        <v>0</v>
      </c>
      <c r="BE387" s="7"/>
    </row>
    <row r="388" spans="1:57" ht="25.5">
      <c r="A388" s="14" t="s">
        <v>189</v>
      </c>
      <c r="B388" s="29" t="s">
        <v>190</v>
      </c>
      <c r="C388" s="28" t="s">
        <v>79</v>
      </c>
      <c r="D388" s="17">
        <f t="shared" si="235"/>
        <v>22.084590152880423</v>
      </c>
      <c r="E388" s="17">
        <f t="shared" si="203"/>
        <v>15.622441812000002</v>
      </c>
      <c r="F388" s="17">
        <f t="shared" si="204"/>
        <v>0.08903733600000001</v>
      </c>
      <c r="G388" s="17">
        <f t="shared" si="205"/>
        <v>5.153049264</v>
      </c>
      <c r="H388" s="17">
        <f t="shared" si="206"/>
        <v>10.380355212000001</v>
      </c>
      <c r="I388" s="17">
        <f t="shared" si="207"/>
        <v>0</v>
      </c>
      <c r="J388" s="17">
        <f t="shared" si="208"/>
        <v>0.022741248000000002</v>
      </c>
      <c r="K388" s="17">
        <f t="shared" si="209"/>
        <v>0.022741248000000002</v>
      </c>
      <c r="L388" s="17">
        <f t="shared" si="210"/>
        <v>0</v>
      </c>
      <c r="M388" s="17">
        <f t="shared" si="211"/>
        <v>0</v>
      </c>
      <c r="N388" s="17">
        <f t="shared" si="212"/>
        <v>0</v>
      </c>
      <c r="O388" s="17">
        <f t="shared" si="213"/>
        <v>2.396542992</v>
      </c>
      <c r="P388" s="17">
        <f t="shared" si="214"/>
        <v>0.016204044</v>
      </c>
      <c r="Q388" s="17">
        <f t="shared" si="215"/>
        <v>0.23491480799999997</v>
      </c>
      <c r="R388" s="17">
        <f t="shared" si="216"/>
        <v>2.14542414</v>
      </c>
      <c r="S388" s="17">
        <f t="shared" si="217"/>
        <v>0</v>
      </c>
      <c r="T388" s="17">
        <f t="shared" si="218"/>
        <v>3.0143775600000002</v>
      </c>
      <c r="U388" s="17">
        <f t="shared" si="219"/>
        <v>0</v>
      </c>
      <c r="V388" s="17">
        <f t="shared" si="220"/>
        <v>1.0433428679999999</v>
      </c>
      <c r="W388" s="17">
        <f t="shared" si="221"/>
        <v>1.971034692</v>
      </c>
      <c r="X388" s="17">
        <f t="shared" si="222"/>
        <v>0</v>
      </c>
      <c r="Y388" s="17">
        <f t="shared" si="223"/>
        <v>10.188780012</v>
      </c>
      <c r="Z388" s="17">
        <f t="shared" si="224"/>
        <v>0.050092044</v>
      </c>
      <c r="AA388" s="17">
        <f t="shared" si="225"/>
        <v>3.874791588</v>
      </c>
      <c r="AB388" s="17">
        <f t="shared" si="226"/>
        <v>6.26389638</v>
      </c>
      <c r="AC388" s="17">
        <f t="shared" si="227"/>
        <v>0</v>
      </c>
      <c r="AD388" s="35">
        <v>18.403825127400353</v>
      </c>
      <c r="AE388" s="17">
        <f t="shared" si="228"/>
        <v>13.018701510000001</v>
      </c>
      <c r="AF388" s="17">
        <f t="shared" si="229"/>
        <v>0.07419778</v>
      </c>
      <c r="AG388" s="17">
        <f t="shared" si="230"/>
        <v>4.29420772</v>
      </c>
      <c r="AH388" s="17">
        <f t="shared" si="231"/>
        <v>8.650296010000002</v>
      </c>
      <c r="AI388" s="17">
        <f t="shared" si="232"/>
        <v>0</v>
      </c>
      <c r="AJ388" s="35">
        <f aca="true" t="shared" si="248" ref="AJ388:AO388">AJ389+AJ413</f>
        <v>0.018951040000000002</v>
      </c>
      <c r="AK388" s="35">
        <f t="shared" si="248"/>
        <v>0.018951040000000002</v>
      </c>
      <c r="AL388" s="35">
        <f t="shared" si="248"/>
        <v>0</v>
      </c>
      <c r="AM388" s="35">
        <f t="shared" si="248"/>
        <v>0</v>
      </c>
      <c r="AN388" s="35">
        <f t="shared" si="248"/>
        <v>0</v>
      </c>
      <c r="AO388" s="35">
        <f t="shared" si="248"/>
        <v>1.99711916</v>
      </c>
      <c r="AP388" s="35">
        <f aca="true" t="shared" si="249" ref="AP388:BC388">AP389+AP413</f>
        <v>0.01350337</v>
      </c>
      <c r="AQ388" s="35">
        <f t="shared" si="249"/>
        <v>0.19576233999999998</v>
      </c>
      <c r="AR388" s="35">
        <f t="shared" si="249"/>
        <v>1.78785345</v>
      </c>
      <c r="AS388" s="35">
        <f t="shared" si="249"/>
        <v>0</v>
      </c>
      <c r="AT388" s="35">
        <f t="shared" si="249"/>
        <v>2.5119813000000004</v>
      </c>
      <c r="AU388" s="35">
        <f t="shared" si="249"/>
        <v>0</v>
      </c>
      <c r="AV388" s="35">
        <f t="shared" si="249"/>
        <v>0.86945239</v>
      </c>
      <c r="AW388" s="35">
        <f t="shared" si="249"/>
        <v>1.64252891</v>
      </c>
      <c r="AX388" s="35">
        <f t="shared" si="249"/>
        <v>0</v>
      </c>
      <c r="AY388" s="35">
        <f t="shared" si="249"/>
        <v>8.490650010000001</v>
      </c>
      <c r="AZ388" s="35">
        <f t="shared" si="249"/>
        <v>0.04174337</v>
      </c>
      <c r="BA388" s="35">
        <f t="shared" si="249"/>
        <v>3.22899299</v>
      </c>
      <c r="BB388" s="35">
        <f t="shared" si="249"/>
        <v>5.2199136500000005</v>
      </c>
      <c r="BC388" s="35">
        <f t="shared" si="249"/>
        <v>0</v>
      </c>
      <c r="BE388" s="7"/>
    </row>
    <row r="389" spans="1:57" ht="63.75">
      <c r="A389" s="14" t="s">
        <v>189</v>
      </c>
      <c r="B389" s="33" t="s">
        <v>191</v>
      </c>
      <c r="C389" s="28" t="s">
        <v>471</v>
      </c>
      <c r="D389" s="17">
        <f t="shared" si="235"/>
        <v>14.09817015288042</v>
      </c>
      <c r="E389" s="17">
        <f t="shared" si="203"/>
        <v>9.661865328</v>
      </c>
      <c r="F389" s="17">
        <f t="shared" si="204"/>
        <v>0.08903733600000001</v>
      </c>
      <c r="G389" s="17">
        <f t="shared" si="205"/>
        <v>2.152528452</v>
      </c>
      <c r="H389" s="17">
        <f t="shared" si="206"/>
        <v>7.420299539999999</v>
      </c>
      <c r="I389" s="17">
        <f t="shared" si="207"/>
        <v>0</v>
      </c>
      <c r="J389" s="17">
        <f t="shared" si="208"/>
        <v>0.022741248000000002</v>
      </c>
      <c r="K389" s="17">
        <f t="shared" si="209"/>
        <v>0.022741248000000002</v>
      </c>
      <c r="L389" s="17">
        <f t="shared" si="210"/>
        <v>0</v>
      </c>
      <c r="M389" s="17">
        <f t="shared" si="211"/>
        <v>0</v>
      </c>
      <c r="N389" s="17">
        <f t="shared" si="212"/>
        <v>0</v>
      </c>
      <c r="O389" s="17">
        <f t="shared" si="213"/>
        <v>2.396542992</v>
      </c>
      <c r="P389" s="17">
        <f t="shared" si="214"/>
        <v>0.016204044</v>
      </c>
      <c r="Q389" s="17">
        <f t="shared" si="215"/>
        <v>0.23491480799999997</v>
      </c>
      <c r="R389" s="17">
        <f t="shared" si="216"/>
        <v>2.14542414</v>
      </c>
      <c r="S389" s="17">
        <f t="shared" si="217"/>
        <v>0</v>
      </c>
      <c r="T389" s="17">
        <f t="shared" si="218"/>
        <v>2.76313908</v>
      </c>
      <c r="U389" s="17">
        <f t="shared" si="219"/>
        <v>0</v>
      </c>
      <c r="V389" s="17">
        <f t="shared" si="220"/>
        <v>1.0230236879999999</v>
      </c>
      <c r="W389" s="17">
        <f t="shared" si="221"/>
        <v>1.7401153919999999</v>
      </c>
      <c r="X389" s="17">
        <f t="shared" si="222"/>
        <v>0</v>
      </c>
      <c r="Y389" s="17">
        <f t="shared" si="223"/>
        <v>4.4794420079999995</v>
      </c>
      <c r="Z389" s="17">
        <f t="shared" si="224"/>
        <v>0.050092044</v>
      </c>
      <c r="AA389" s="17">
        <f t="shared" si="225"/>
        <v>0.8945899559999999</v>
      </c>
      <c r="AB389" s="17">
        <f t="shared" si="226"/>
        <v>3.534760008</v>
      </c>
      <c r="AC389" s="17">
        <f t="shared" si="227"/>
        <v>0</v>
      </c>
      <c r="AD389" s="35">
        <v>11.74847512740035</v>
      </c>
      <c r="AE389" s="17">
        <f t="shared" si="228"/>
        <v>8.05155444</v>
      </c>
      <c r="AF389" s="17">
        <f t="shared" si="229"/>
        <v>0.07419778</v>
      </c>
      <c r="AG389" s="17">
        <f t="shared" si="230"/>
        <v>1.79377371</v>
      </c>
      <c r="AH389" s="17">
        <f t="shared" si="231"/>
        <v>6.18358295</v>
      </c>
      <c r="AI389" s="17">
        <f t="shared" si="232"/>
        <v>0</v>
      </c>
      <c r="AJ389" s="35">
        <f aca="true" t="shared" si="250" ref="AJ389:AO389">SUM(AJ390:AJ411)</f>
        <v>0.018951040000000002</v>
      </c>
      <c r="AK389" s="35">
        <f t="shared" si="250"/>
        <v>0.018951040000000002</v>
      </c>
      <c r="AL389" s="35">
        <f t="shared" si="250"/>
        <v>0</v>
      </c>
      <c r="AM389" s="35">
        <f t="shared" si="250"/>
        <v>0</v>
      </c>
      <c r="AN389" s="35">
        <f t="shared" si="250"/>
        <v>0</v>
      </c>
      <c r="AO389" s="35">
        <f t="shared" si="250"/>
        <v>1.99711916</v>
      </c>
      <c r="AP389" s="35">
        <f aca="true" t="shared" si="251" ref="AP389:BC389">SUM(AP390:AP411)</f>
        <v>0.01350337</v>
      </c>
      <c r="AQ389" s="35">
        <f t="shared" si="251"/>
        <v>0.19576233999999998</v>
      </c>
      <c r="AR389" s="35">
        <f t="shared" si="251"/>
        <v>1.78785345</v>
      </c>
      <c r="AS389" s="35">
        <f t="shared" si="251"/>
        <v>0</v>
      </c>
      <c r="AT389" s="35">
        <f t="shared" si="251"/>
        <v>2.3026159</v>
      </c>
      <c r="AU389" s="35">
        <f t="shared" si="251"/>
        <v>0</v>
      </c>
      <c r="AV389" s="35">
        <f t="shared" si="251"/>
        <v>0.85251974</v>
      </c>
      <c r="AW389" s="35">
        <f t="shared" si="251"/>
        <v>1.45009616</v>
      </c>
      <c r="AX389" s="35">
        <f t="shared" si="251"/>
        <v>0</v>
      </c>
      <c r="AY389" s="35">
        <f t="shared" si="251"/>
        <v>3.73286834</v>
      </c>
      <c r="AZ389" s="35">
        <f t="shared" si="251"/>
        <v>0.04174337</v>
      </c>
      <c r="BA389" s="35">
        <f t="shared" si="251"/>
        <v>0.74549163</v>
      </c>
      <c r="BB389" s="35">
        <f t="shared" si="251"/>
        <v>2.94563334</v>
      </c>
      <c r="BC389" s="35">
        <f t="shared" si="251"/>
        <v>0</v>
      </c>
      <c r="BE389" s="7"/>
    </row>
    <row r="390" spans="1:57" ht="13.5">
      <c r="A390" s="14"/>
      <c r="B390" s="25" t="s">
        <v>200</v>
      </c>
      <c r="C390" s="28"/>
      <c r="D390" s="17">
        <f t="shared" si="235"/>
        <v>0</v>
      </c>
      <c r="E390" s="17">
        <f t="shared" si="203"/>
        <v>0</v>
      </c>
      <c r="F390" s="17">
        <f t="shared" si="204"/>
        <v>0</v>
      </c>
      <c r="G390" s="17">
        <f t="shared" si="205"/>
        <v>0</v>
      </c>
      <c r="H390" s="17">
        <f t="shared" si="206"/>
        <v>0</v>
      </c>
      <c r="I390" s="17">
        <f t="shared" si="207"/>
        <v>0</v>
      </c>
      <c r="J390" s="17">
        <f t="shared" si="208"/>
        <v>0</v>
      </c>
      <c r="K390" s="17">
        <f t="shared" si="209"/>
        <v>0</v>
      </c>
      <c r="L390" s="17">
        <f t="shared" si="210"/>
        <v>0</v>
      </c>
      <c r="M390" s="17">
        <f t="shared" si="211"/>
        <v>0</v>
      </c>
      <c r="N390" s="17">
        <f t="shared" si="212"/>
        <v>0</v>
      </c>
      <c r="O390" s="17">
        <f t="shared" si="213"/>
        <v>0</v>
      </c>
      <c r="P390" s="17">
        <f t="shared" si="214"/>
        <v>0</v>
      </c>
      <c r="Q390" s="17">
        <f t="shared" si="215"/>
        <v>0</v>
      </c>
      <c r="R390" s="17">
        <f t="shared" si="216"/>
        <v>0</v>
      </c>
      <c r="S390" s="17">
        <f t="shared" si="217"/>
        <v>0</v>
      </c>
      <c r="T390" s="17">
        <f t="shared" si="218"/>
        <v>0</v>
      </c>
      <c r="U390" s="17">
        <f t="shared" si="219"/>
        <v>0</v>
      </c>
      <c r="V390" s="17">
        <f t="shared" si="220"/>
        <v>0</v>
      </c>
      <c r="W390" s="17">
        <f t="shared" si="221"/>
        <v>0</v>
      </c>
      <c r="X390" s="17">
        <f t="shared" si="222"/>
        <v>0</v>
      </c>
      <c r="Y390" s="17">
        <f t="shared" si="223"/>
        <v>0</v>
      </c>
      <c r="Z390" s="17">
        <f t="shared" si="224"/>
        <v>0</v>
      </c>
      <c r="AA390" s="17">
        <f t="shared" si="225"/>
        <v>0</v>
      </c>
      <c r="AB390" s="17">
        <f t="shared" si="226"/>
        <v>0</v>
      </c>
      <c r="AC390" s="17">
        <f t="shared" si="227"/>
        <v>0</v>
      </c>
      <c r="AD390" s="35">
        <v>0</v>
      </c>
      <c r="AE390" s="17">
        <f t="shared" si="228"/>
        <v>0</v>
      </c>
      <c r="AF390" s="17">
        <f t="shared" si="229"/>
        <v>0</v>
      </c>
      <c r="AG390" s="17">
        <f t="shared" si="230"/>
        <v>0</v>
      </c>
      <c r="AH390" s="17">
        <f t="shared" si="231"/>
        <v>0</v>
      </c>
      <c r="AI390" s="17">
        <f t="shared" si="232"/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  <c r="AV390" s="35">
        <v>0</v>
      </c>
      <c r="AW390" s="35">
        <v>0</v>
      </c>
      <c r="AX390" s="35">
        <v>0</v>
      </c>
      <c r="AY390" s="35">
        <v>0</v>
      </c>
      <c r="AZ390" s="35">
        <v>0</v>
      </c>
      <c r="BA390" s="35">
        <v>0</v>
      </c>
      <c r="BB390" s="35">
        <v>0</v>
      </c>
      <c r="BC390" s="35">
        <v>0</v>
      </c>
      <c r="BE390" s="7"/>
    </row>
    <row r="391" spans="1:57" ht="63.75">
      <c r="A391" s="14"/>
      <c r="B391" s="26" t="s">
        <v>472</v>
      </c>
      <c r="C391" s="28" t="s">
        <v>473</v>
      </c>
      <c r="D391" s="17">
        <f t="shared" si="235"/>
        <v>1.23009227352</v>
      </c>
      <c r="E391" s="17">
        <f t="shared" si="203"/>
        <v>1.248643176</v>
      </c>
      <c r="F391" s="17">
        <f t="shared" si="204"/>
        <v>0.01814304</v>
      </c>
      <c r="G391" s="17">
        <f t="shared" si="205"/>
        <v>0.570146244</v>
      </c>
      <c r="H391" s="17">
        <f t="shared" si="206"/>
        <v>0.6603538919999999</v>
      </c>
      <c r="I391" s="17">
        <f t="shared" si="207"/>
        <v>0</v>
      </c>
      <c r="J391" s="17">
        <f t="shared" si="208"/>
        <v>0</v>
      </c>
      <c r="K391" s="17">
        <f t="shared" si="209"/>
        <v>0</v>
      </c>
      <c r="L391" s="17">
        <f t="shared" si="210"/>
        <v>0</v>
      </c>
      <c r="M391" s="17">
        <f t="shared" si="211"/>
        <v>0</v>
      </c>
      <c r="N391" s="17">
        <f t="shared" si="212"/>
        <v>0</v>
      </c>
      <c r="O391" s="17">
        <f t="shared" si="213"/>
        <v>0</v>
      </c>
      <c r="P391" s="17">
        <f t="shared" si="214"/>
        <v>0</v>
      </c>
      <c r="Q391" s="17">
        <f t="shared" si="215"/>
        <v>0</v>
      </c>
      <c r="R391" s="17">
        <f t="shared" si="216"/>
        <v>0</v>
      </c>
      <c r="S391" s="17">
        <f t="shared" si="217"/>
        <v>0</v>
      </c>
      <c r="T391" s="17">
        <f t="shared" si="218"/>
        <v>1.230500136</v>
      </c>
      <c r="U391" s="17">
        <f t="shared" si="219"/>
        <v>0</v>
      </c>
      <c r="V391" s="17">
        <f t="shared" si="220"/>
        <v>0.570146244</v>
      </c>
      <c r="W391" s="17">
        <f t="shared" si="221"/>
        <v>0.6603538919999999</v>
      </c>
      <c r="X391" s="17">
        <f t="shared" si="222"/>
        <v>0</v>
      </c>
      <c r="Y391" s="17">
        <f t="shared" si="223"/>
        <v>0.01814304</v>
      </c>
      <c r="Z391" s="17">
        <f t="shared" si="224"/>
        <v>0.01814304</v>
      </c>
      <c r="AA391" s="17">
        <f t="shared" si="225"/>
        <v>0</v>
      </c>
      <c r="AB391" s="17">
        <f t="shared" si="226"/>
        <v>0</v>
      </c>
      <c r="AC391" s="17">
        <f t="shared" si="227"/>
        <v>0</v>
      </c>
      <c r="AD391" s="35">
        <v>1.0250768946</v>
      </c>
      <c r="AE391" s="17">
        <f t="shared" si="228"/>
        <v>1.04053598</v>
      </c>
      <c r="AF391" s="17">
        <f t="shared" si="229"/>
        <v>0.0151192</v>
      </c>
      <c r="AG391" s="17">
        <f t="shared" si="230"/>
        <v>0.47512187</v>
      </c>
      <c r="AH391" s="17">
        <f t="shared" si="231"/>
        <v>0.55029491</v>
      </c>
      <c r="AI391" s="17">
        <f t="shared" si="232"/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f aca="true" t="shared" si="252" ref="AO391:AO411">AP391+AQ391+AR391+AS391</f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1.02541678</v>
      </c>
      <c r="AU391" s="35">
        <v>0</v>
      </c>
      <c r="AV391" s="35">
        <v>0.47512187</v>
      </c>
      <c r="AW391" s="35">
        <v>0.55029491</v>
      </c>
      <c r="AX391" s="35">
        <v>0</v>
      </c>
      <c r="AY391" s="35">
        <v>0.0151192</v>
      </c>
      <c r="AZ391" s="35">
        <v>0.0151192</v>
      </c>
      <c r="BA391" s="35">
        <v>0</v>
      </c>
      <c r="BB391" s="35">
        <v>0</v>
      </c>
      <c r="BC391" s="35">
        <v>0</v>
      </c>
      <c r="BE391" s="7"/>
    </row>
    <row r="392" spans="1:57" ht="76.5">
      <c r="A392" s="14"/>
      <c r="B392" s="26" t="s">
        <v>474</v>
      </c>
      <c r="C392" s="28" t="s">
        <v>473</v>
      </c>
      <c r="D392" s="17">
        <f t="shared" si="235"/>
        <v>2.05134138648</v>
      </c>
      <c r="E392" s="17">
        <f t="shared" si="203"/>
        <v>1.333805676</v>
      </c>
      <c r="F392" s="17">
        <f t="shared" si="204"/>
        <v>0.026894387999999998</v>
      </c>
      <c r="G392" s="17">
        <f t="shared" si="205"/>
        <v>0.6778172159999999</v>
      </c>
      <c r="H392" s="17">
        <f t="shared" si="206"/>
        <v>0.629094072</v>
      </c>
      <c r="I392" s="17">
        <f t="shared" si="207"/>
        <v>0</v>
      </c>
      <c r="J392" s="17">
        <f t="shared" si="208"/>
        <v>0</v>
      </c>
      <c r="K392" s="17">
        <f t="shared" si="209"/>
        <v>0</v>
      </c>
      <c r="L392" s="17">
        <f t="shared" si="210"/>
        <v>0</v>
      </c>
      <c r="M392" s="17">
        <f t="shared" si="211"/>
        <v>0</v>
      </c>
      <c r="N392" s="17">
        <f t="shared" si="212"/>
        <v>0</v>
      </c>
      <c r="O392" s="17">
        <f t="shared" si="213"/>
        <v>0</v>
      </c>
      <c r="P392" s="17">
        <f t="shared" si="214"/>
        <v>0</v>
      </c>
      <c r="Q392" s="17">
        <f t="shared" si="215"/>
        <v>0</v>
      </c>
      <c r="R392" s="17">
        <f t="shared" si="216"/>
        <v>0</v>
      </c>
      <c r="S392" s="17">
        <f t="shared" si="217"/>
        <v>0</v>
      </c>
      <c r="T392" s="17">
        <f t="shared" si="218"/>
        <v>0</v>
      </c>
      <c r="U392" s="17">
        <f t="shared" si="219"/>
        <v>0</v>
      </c>
      <c r="V392" s="17">
        <f t="shared" si="220"/>
        <v>0</v>
      </c>
      <c r="W392" s="17">
        <f t="shared" si="221"/>
        <v>0</v>
      </c>
      <c r="X392" s="17">
        <f t="shared" si="222"/>
        <v>0</v>
      </c>
      <c r="Y392" s="17">
        <f t="shared" si="223"/>
        <v>1.333805676</v>
      </c>
      <c r="Z392" s="17">
        <f t="shared" si="224"/>
        <v>0.026894387999999998</v>
      </c>
      <c r="AA392" s="17">
        <f t="shared" si="225"/>
        <v>0.6778172159999999</v>
      </c>
      <c r="AB392" s="17">
        <f t="shared" si="226"/>
        <v>0.629094072</v>
      </c>
      <c r="AC392" s="17">
        <f t="shared" si="227"/>
        <v>0</v>
      </c>
      <c r="AD392" s="35">
        <v>1.7094511553999998</v>
      </c>
      <c r="AE392" s="17">
        <f t="shared" si="228"/>
        <v>1.11150473</v>
      </c>
      <c r="AF392" s="17">
        <f t="shared" si="229"/>
        <v>0.02241199</v>
      </c>
      <c r="AG392" s="17">
        <f t="shared" si="230"/>
        <v>0.56484768</v>
      </c>
      <c r="AH392" s="17">
        <f t="shared" si="231"/>
        <v>0.52424506</v>
      </c>
      <c r="AI392" s="17">
        <f t="shared" si="232"/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f t="shared" si="252"/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  <c r="AV392" s="35">
        <v>0</v>
      </c>
      <c r="AW392" s="35">
        <v>0</v>
      </c>
      <c r="AX392" s="35">
        <v>0</v>
      </c>
      <c r="AY392" s="35">
        <v>1.11150473</v>
      </c>
      <c r="AZ392" s="35">
        <v>0.02241199</v>
      </c>
      <c r="BA392" s="35">
        <v>0.56484768</v>
      </c>
      <c r="BB392" s="35">
        <v>0.52424506</v>
      </c>
      <c r="BC392" s="35">
        <v>0</v>
      </c>
      <c r="BE392" s="7"/>
    </row>
    <row r="393" spans="1:57" ht="13.5">
      <c r="A393" s="14"/>
      <c r="B393" s="25" t="s">
        <v>203</v>
      </c>
      <c r="C393" s="28"/>
      <c r="D393" s="17">
        <f t="shared" si="235"/>
        <v>0</v>
      </c>
      <c r="E393" s="17">
        <f t="shared" si="203"/>
        <v>0</v>
      </c>
      <c r="F393" s="17">
        <f t="shared" si="204"/>
        <v>0</v>
      </c>
      <c r="G393" s="17">
        <f t="shared" si="205"/>
        <v>0</v>
      </c>
      <c r="H393" s="17">
        <f t="shared" si="206"/>
        <v>0</v>
      </c>
      <c r="I393" s="17">
        <f t="shared" si="207"/>
        <v>0</v>
      </c>
      <c r="J393" s="17">
        <f t="shared" si="208"/>
        <v>0</v>
      </c>
      <c r="K393" s="17">
        <f t="shared" si="209"/>
        <v>0</v>
      </c>
      <c r="L393" s="17">
        <f t="shared" si="210"/>
        <v>0</v>
      </c>
      <c r="M393" s="17">
        <f t="shared" si="211"/>
        <v>0</v>
      </c>
      <c r="N393" s="17">
        <f t="shared" si="212"/>
        <v>0</v>
      </c>
      <c r="O393" s="17">
        <f t="shared" si="213"/>
        <v>0</v>
      </c>
      <c r="P393" s="17">
        <f t="shared" si="214"/>
        <v>0</v>
      </c>
      <c r="Q393" s="17">
        <f t="shared" si="215"/>
        <v>0</v>
      </c>
      <c r="R393" s="17">
        <f t="shared" si="216"/>
        <v>0</v>
      </c>
      <c r="S393" s="17">
        <f t="shared" si="217"/>
        <v>0</v>
      </c>
      <c r="T393" s="17">
        <f t="shared" si="218"/>
        <v>0</v>
      </c>
      <c r="U393" s="17">
        <f t="shared" si="219"/>
        <v>0</v>
      </c>
      <c r="V393" s="17">
        <f t="shared" si="220"/>
        <v>0</v>
      </c>
      <c r="W393" s="17">
        <f t="shared" si="221"/>
        <v>0</v>
      </c>
      <c r="X393" s="17">
        <f t="shared" si="222"/>
        <v>0</v>
      </c>
      <c r="Y393" s="17">
        <f t="shared" si="223"/>
        <v>0</v>
      </c>
      <c r="Z393" s="17">
        <f t="shared" si="224"/>
        <v>0</v>
      </c>
      <c r="AA393" s="17">
        <f t="shared" si="225"/>
        <v>0</v>
      </c>
      <c r="AB393" s="17">
        <f t="shared" si="226"/>
        <v>0</v>
      </c>
      <c r="AC393" s="17">
        <f t="shared" si="227"/>
        <v>0</v>
      </c>
      <c r="AD393" s="35">
        <v>0</v>
      </c>
      <c r="AE393" s="17">
        <f t="shared" si="228"/>
        <v>0</v>
      </c>
      <c r="AF393" s="17">
        <f t="shared" si="229"/>
        <v>0</v>
      </c>
      <c r="AG393" s="17">
        <f t="shared" si="230"/>
        <v>0</v>
      </c>
      <c r="AH393" s="17">
        <f t="shared" si="231"/>
        <v>0</v>
      </c>
      <c r="AI393" s="17">
        <f t="shared" si="232"/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f t="shared" si="252"/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  <c r="AV393" s="35">
        <v>0</v>
      </c>
      <c r="AW393" s="35">
        <v>0</v>
      </c>
      <c r="AX393" s="35">
        <v>0</v>
      </c>
      <c r="AY393" s="35">
        <v>0</v>
      </c>
      <c r="AZ393" s="35">
        <v>0</v>
      </c>
      <c r="BA393" s="35">
        <v>0</v>
      </c>
      <c r="BB393" s="35">
        <v>0</v>
      </c>
      <c r="BC393" s="35">
        <v>0</v>
      </c>
      <c r="BE393" s="7"/>
    </row>
    <row r="394" spans="1:57" ht="63.75">
      <c r="A394" s="14"/>
      <c r="B394" s="26" t="s">
        <v>475</v>
      </c>
      <c r="C394" s="28" t="s">
        <v>473</v>
      </c>
      <c r="D394" s="17">
        <f t="shared" si="235"/>
        <v>2.6602993494</v>
      </c>
      <c r="E394" s="17">
        <f t="shared" si="203"/>
        <v>0</v>
      </c>
      <c r="F394" s="17">
        <f t="shared" si="204"/>
        <v>0</v>
      </c>
      <c r="G394" s="17">
        <f t="shared" si="205"/>
        <v>0</v>
      </c>
      <c r="H394" s="17">
        <f t="shared" si="206"/>
        <v>0</v>
      </c>
      <c r="I394" s="17">
        <f t="shared" si="207"/>
        <v>0</v>
      </c>
      <c r="J394" s="17">
        <f t="shared" si="208"/>
        <v>0</v>
      </c>
      <c r="K394" s="17">
        <f t="shared" si="209"/>
        <v>0</v>
      </c>
      <c r="L394" s="17">
        <f t="shared" si="210"/>
        <v>0</v>
      </c>
      <c r="M394" s="17">
        <f t="shared" si="211"/>
        <v>0</v>
      </c>
      <c r="N394" s="17">
        <f t="shared" si="212"/>
        <v>0</v>
      </c>
      <c r="O394" s="17">
        <f t="shared" si="213"/>
        <v>0</v>
      </c>
      <c r="P394" s="17">
        <f t="shared" si="214"/>
        <v>0</v>
      </c>
      <c r="Q394" s="17">
        <f t="shared" si="215"/>
        <v>0</v>
      </c>
      <c r="R394" s="17">
        <f t="shared" si="216"/>
        <v>0</v>
      </c>
      <c r="S394" s="17">
        <f t="shared" si="217"/>
        <v>0</v>
      </c>
      <c r="T394" s="17">
        <f t="shared" si="218"/>
        <v>0</v>
      </c>
      <c r="U394" s="17">
        <f t="shared" si="219"/>
        <v>0</v>
      </c>
      <c r="V394" s="17">
        <f t="shared" si="220"/>
        <v>0</v>
      </c>
      <c r="W394" s="17">
        <f t="shared" si="221"/>
        <v>0</v>
      </c>
      <c r="X394" s="17">
        <f t="shared" si="222"/>
        <v>0</v>
      </c>
      <c r="Y394" s="17">
        <f t="shared" si="223"/>
        <v>0</v>
      </c>
      <c r="Z394" s="17">
        <f t="shared" si="224"/>
        <v>0</v>
      </c>
      <c r="AA394" s="17">
        <f t="shared" si="225"/>
        <v>0</v>
      </c>
      <c r="AB394" s="17">
        <f t="shared" si="226"/>
        <v>0</v>
      </c>
      <c r="AC394" s="17">
        <f t="shared" si="227"/>
        <v>0</v>
      </c>
      <c r="AD394" s="35">
        <v>2.2169161245</v>
      </c>
      <c r="AE394" s="17">
        <f t="shared" si="228"/>
        <v>0</v>
      </c>
      <c r="AF394" s="17">
        <f t="shared" si="229"/>
        <v>0</v>
      </c>
      <c r="AG394" s="17">
        <f t="shared" si="230"/>
        <v>0</v>
      </c>
      <c r="AH394" s="17">
        <f t="shared" si="231"/>
        <v>0</v>
      </c>
      <c r="AI394" s="17">
        <f t="shared" si="232"/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f t="shared" si="252"/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  <c r="AV394" s="35">
        <v>0</v>
      </c>
      <c r="AW394" s="35">
        <v>0</v>
      </c>
      <c r="AX394" s="35">
        <v>0</v>
      </c>
      <c r="AY394" s="35">
        <v>0</v>
      </c>
      <c r="AZ394" s="35">
        <v>0</v>
      </c>
      <c r="BA394" s="35">
        <v>0</v>
      </c>
      <c r="BB394" s="35">
        <v>0</v>
      </c>
      <c r="BC394" s="35">
        <v>0</v>
      </c>
      <c r="BE394" s="7"/>
    </row>
    <row r="395" spans="1:57" ht="13.5">
      <c r="A395" s="14"/>
      <c r="B395" s="25" t="s">
        <v>192</v>
      </c>
      <c r="C395" s="28"/>
      <c r="D395" s="17">
        <f t="shared" si="235"/>
        <v>0</v>
      </c>
      <c r="E395" s="17">
        <f t="shared" si="203"/>
        <v>0</v>
      </c>
      <c r="F395" s="17">
        <f t="shared" si="204"/>
        <v>0</v>
      </c>
      <c r="G395" s="17">
        <f t="shared" si="205"/>
        <v>0</v>
      </c>
      <c r="H395" s="17">
        <f t="shared" si="206"/>
        <v>0</v>
      </c>
      <c r="I395" s="17">
        <f t="shared" si="207"/>
        <v>0</v>
      </c>
      <c r="J395" s="17">
        <f t="shared" si="208"/>
        <v>0</v>
      </c>
      <c r="K395" s="17">
        <f t="shared" si="209"/>
        <v>0</v>
      </c>
      <c r="L395" s="17">
        <f t="shared" si="210"/>
        <v>0</v>
      </c>
      <c r="M395" s="17">
        <f t="shared" si="211"/>
        <v>0</v>
      </c>
      <c r="N395" s="17">
        <f t="shared" si="212"/>
        <v>0</v>
      </c>
      <c r="O395" s="17">
        <f t="shared" si="213"/>
        <v>0</v>
      </c>
      <c r="P395" s="17">
        <f t="shared" si="214"/>
        <v>0</v>
      </c>
      <c r="Q395" s="17">
        <f t="shared" si="215"/>
        <v>0</v>
      </c>
      <c r="R395" s="17">
        <f t="shared" si="216"/>
        <v>0</v>
      </c>
      <c r="S395" s="17">
        <f t="shared" si="217"/>
        <v>0</v>
      </c>
      <c r="T395" s="17">
        <f t="shared" si="218"/>
        <v>0</v>
      </c>
      <c r="U395" s="17">
        <f t="shared" si="219"/>
        <v>0</v>
      </c>
      <c r="V395" s="17">
        <f t="shared" si="220"/>
        <v>0</v>
      </c>
      <c r="W395" s="17">
        <f t="shared" si="221"/>
        <v>0</v>
      </c>
      <c r="X395" s="17">
        <f t="shared" si="222"/>
        <v>0</v>
      </c>
      <c r="Y395" s="17">
        <f t="shared" si="223"/>
        <v>0</v>
      </c>
      <c r="Z395" s="17">
        <f t="shared" si="224"/>
        <v>0</v>
      </c>
      <c r="AA395" s="17">
        <f t="shared" si="225"/>
        <v>0</v>
      </c>
      <c r="AB395" s="17">
        <f t="shared" si="226"/>
        <v>0</v>
      </c>
      <c r="AC395" s="17">
        <f t="shared" si="227"/>
        <v>0</v>
      </c>
      <c r="AD395" s="35">
        <v>0</v>
      </c>
      <c r="AE395" s="17">
        <f t="shared" si="228"/>
        <v>0</v>
      </c>
      <c r="AF395" s="17">
        <f t="shared" si="229"/>
        <v>0</v>
      </c>
      <c r="AG395" s="17">
        <f t="shared" si="230"/>
        <v>0</v>
      </c>
      <c r="AH395" s="17">
        <f t="shared" si="231"/>
        <v>0</v>
      </c>
      <c r="AI395" s="17">
        <f t="shared" si="232"/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f t="shared" si="252"/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  <c r="AV395" s="35">
        <v>0</v>
      </c>
      <c r="AW395" s="35">
        <v>0</v>
      </c>
      <c r="AX395" s="35">
        <v>0</v>
      </c>
      <c r="AY395" s="35">
        <v>0</v>
      </c>
      <c r="AZ395" s="35">
        <v>0</v>
      </c>
      <c r="BA395" s="35">
        <v>0</v>
      </c>
      <c r="BB395" s="35">
        <v>0</v>
      </c>
      <c r="BC395" s="35">
        <v>0</v>
      </c>
      <c r="BE395" s="7"/>
    </row>
    <row r="396" spans="1:57" ht="63.75">
      <c r="A396" s="14"/>
      <c r="B396" s="26" t="s">
        <v>476</v>
      </c>
      <c r="C396" s="28" t="s">
        <v>473</v>
      </c>
      <c r="D396" s="17">
        <f t="shared" si="235"/>
        <v>0</v>
      </c>
      <c r="E396" s="17">
        <f t="shared" si="203"/>
        <v>0</v>
      </c>
      <c r="F396" s="17">
        <f t="shared" si="204"/>
        <v>0</v>
      </c>
      <c r="G396" s="17">
        <f t="shared" si="205"/>
        <v>0</v>
      </c>
      <c r="H396" s="17">
        <f t="shared" si="206"/>
        <v>0</v>
      </c>
      <c r="I396" s="17">
        <f t="shared" si="207"/>
        <v>0</v>
      </c>
      <c r="J396" s="17">
        <f t="shared" si="208"/>
        <v>0</v>
      </c>
      <c r="K396" s="17">
        <f t="shared" si="209"/>
        <v>0</v>
      </c>
      <c r="L396" s="17">
        <f t="shared" si="210"/>
        <v>0</v>
      </c>
      <c r="M396" s="17">
        <f t="shared" si="211"/>
        <v>0</v>
      </c>
      <c r="N396" s="17">
        <f t="shared" si="212"/>
        <v>0</v>
      </c>
      <c r="O396" s="17">
        <f t="shared" si="213"/>
        <v>0</v>
      </c>
      <c r="P396" s="17">
        <f t="shared" si="214"/>
        <v>0</v>
      </c>
      <c r="Q396" s="17">
        <f t="shared" si="215"/>
        <v>0</v>
      </c>
      <c r="R396" s="17">
        <f t="shared" si="216"/>
        <v>0</v>
      </c>
      <c r="S396" s="17">
        <f t="shared" si="217"/>
        <v>0</v>
      </c>
      <c r="T396" s="17">
        <f t="shared" si="218"/>
        <v>0</v>
      </c>
      <c r="U396" s="17">
        <f t="shared" si="219"/>
        <v>0</v>
      </c>
      <c r="V396" s="17">
        <f t="shared" si="220"/>
        <v>0</v>
      </c>
      <c r="W396" s="17">
        <f t="shared" si="221"/>
        <v>0</v>
      </c>
      <c r="X396" s="17">
        <f t="shared" si="222"/>
        <v>0</v>
      </c>
      <c r="Y396" s="17">
        <f t="shared" si="223"/>
        <v>0</v>
      </c>
      <c r="Z396" s="17">
        <f t="shared" si="224"/>
        <v>0</v>
      </c>
      <c r="AA396" s="17">
        <f t="shared" si="225"/>
        <v>0</v>
      </c>
      <c r="AB396" s="17">
        <f t="shared" si="226"/>
        <v>0</v>
      </c>
      <c r="AC396" s="17">
        <f t="shared" si="227"/>
        <v>0</v>
      </c>
      <c r="AD396" s="35">
        <v>0</v>
      </c>
      <c r="AE396" s="17">
        <f t="shared" si="228"/>
        <v>0</v>
      </c>
      <c r="AF396" s="17">
        <f t="shared" si="229"/>
        <v>0</v>
      </c>
      <c r="AG396" s="17">
        <f t="shared" si="230"/>
        <v>0</v>
      </c>
      <c r="AH396" s="17">
        <f t="shared" si="231"/>
        <v>0</v>
      </c>
      <c r="AI396" s="17">
        <f t="shared" si="232"/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f t="shared" si="252"/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  <c r="AV396" s="35">
        <v>0</v>
      </c>
      <c r="AW396" s="35">
        <v>0</v>
      </c>
      <c r="AX396" s="35">
        <v>0</v>
      </c>
      <c r="AY396" s="35">
        <v>0</v>
      </c>
      <c r="AZ396" s="35">
        <v>0</v>
      </c>
      <c r="BA396" s="35">
        <v>0</v>
      </c>
      <c r="BB396" s="35">
        <v>0</v>
      </c>
      <c r="BC396" s="35">
        <v>0</v>
      </c>
      <c r="BE396" s="7"/>
    </row>
    <row r="397" spans="1:57" ht="12.75">
      <c r="A397" s="14"/>
      <c r="B397" s="11" t="s">
        <v>477</v>
      </c>
      <c r="C397" s="28" t="s">
        <v>473</v>
      </c>
      <c r="D397" s="17">
        <f t="shared" si="235"/>
        <v>2.02751570251008</v>
      </c>
      <c r="E397" s="17">
        <f t="shared" si="203"/>
        <v>0.013266612</v>
      </c>
      <c r="F397" s="17">
        <f t="shared" si="204"/>
        <v>0.013266612</v>
      </c>
      <c r="G397" s="17">
        <f t="shared" si="205"/>
        <v>0</v>
      </c>
      <c r="H397" s="17">
        <f t="shared" si="206"/>
        <v>0</v>
      </c>
      <c r="I397" s="17">
        <f t="shared" si="207"/>
        <v>0</v>
      </c>
      <c r="J397" s="17">
        <f t="shared" si="208"/>
        <v>0.0096</v>
      </c>
      <c r="K397" s="17">
        <f t="shared" si="209"/>
        <v>0.0096</v>
      </c>
      <c r="L397" s="17">
        <f t="shared" si="210"/>
        <v>0</v>
      </c>
      <c r="M397" s="17">
        <f t="shared" si="211"/>
        <v>0</v>
      </c>
      <c r="N397" s="17">
        <f t="shared" si="212"/>
        <v>0</v>
      </c>
      <c r="O397" s="17">
        <f t="shared" si="213"/>
        <v>0.0036666119999999996</v>
      </c>
      <c r="P397" s="17">
        <f t="shared" si="214"/>
        <v>0.0036666119999999996</v>
      </c>
      <c r="Q397" s="17">
        <f t="shared" si="215"/>
        <v>0</v>
      </c>
      <c r="R397" s="17">
        <f t="shared" si="216"/>
        <v>0</v>
      </c>
      <c r="S397" s="17">
        <f t="shared" si="217"/>
        <v>0</v>
      </c>
      <c r="T397" s="17">
        <f t="shared" si="218"/>
        <v>0</v>
      </c>
      <c r="U397" s="17">
        <f t="shared" si="219"/>
        <v>0</v>
      </c>
      <c r="V397" s="17">
        <f t="shared" si="220"/>
        <v>0</v>
      </c>
      <c r="W397" s="17">
        <f t="shared" si="221"/>
        <v>0</v>
      </c>
      <c r="X397" s="17">
        <f t="shared" si="222"/>
        <v>0</v>
      </c>
      <c r="Y397" s="17">
        <f t="shared" si="223"/>
        <v>0</v>
      </c>
      <c r="Z397" s="17">
        <f t="shared" si="224"/>
        <v>0</v>
      </c>
      <c r="AA397" s="17">
        <f t="shared" si="225"/>
        <v>0</v>
      </c>
      <c r="AB397" s="17">
        <f t="shared" si="226"/>
        <v>0</v>
      </c>
      <c r="AC397" s="17">
        <f t="shared" si="227"/>
        <v>0</v>
      </c>
      <c r="AD397" s="35">
        <v>1.6895964187584</v>
      </c>
      <c r="AE397" s="17">
        <f t="shared" si="228"/>
        <v>0.011055510000000001</v>
      </c>
      <c r="AF397" s="17">
        <f t="shared" si="229"/>
        <v>0.011055510000000001</v>
      </c>
      <c r="AG397" s="17">
        <f t="shared" si="230"/>
        <v>0</v>
      </c>
      <c r="AH397" s="17">
        <f t="shared" si="231"/>
        <v>0</v>
      </c>
      <c r="AI397" s="17">
        <f t="shared" si="232"/>
        <v>0</v>
      </c>
      <c r="AJ397" s="35">
        <v>0.008</v>
      </c>
      <c r="AK397" s="35">
        <v>0.008</v>
      </c>
      <c r="AL397" s="35">
        <v>0</v>
      </c>
      <c r="AM397" s="35">
        <v>0</v>
      </c>
      <c r="AN397" s="35">
        <v>0</v>
      </c>
      <c r="AO397" s="35">
        <f t="shared" si="252"/>
        <v>0.00305551</v>
      </c>
      <c r="AP397" s="35">
        <v>0.00305551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  <c r="AV397" s="35">
        <v>0</v>
      </c>
      <c r="AW397" s="35">
        <v>0</v>
      </c>
      <c r="AX397" s="35">
        <v>0</v>
      </c>
      <c r="AY397" s="35">
        <v>0</v>
      </c>
      <c r="AZ397" s="35">
        <v>0</v>
      </c>
      <c r="BA397" s="35">
        <v>0</v>
      </c>
      <c r="BB397" s="35">
        <v>0</v>
      </c>
      <c r="BC397" s="35">
        <v>0</v>
      </c>
      <c r="BE397" s="7"/>
    </row>
    <row r="398" spans="1:57" ht="12.75">
      <c r="A398" s="14"/>
      <c r="B398" s="11" t="s">
        <v>478</v>
      </c>
      <c r="C398" s="28" t="s">
        <v>473</v>
      </c>
      <c r="D398" s="17">
        <f t="shared" si="235"/>
        <v>0.3088366128</v>
      </c>
      <c r="E398" s="17">
        <f t="shared" si="203"/>
        <v>0</v>
      </c>
      <c r="F398" s="17">
        <f t="shared" si="204"/>
        <v>0</v>
      </c>
      <c r="G398" s="17">
        <f t="shared" si="205"/>
        <v>0</v>
      </c>
      <c r="H398" s="17">
        <f t="shared" si="206"/>
        <v>0</v>
      </c>
      <c r="I398" s="17">
        <f t="shared" si="207"/>
        <v>0</v>
      </c>
      <c r="J398" s="17">
        <f t="shared" si="208"/>
        <v>0</v>
      </c>
      <c r="K398" s="17">
        <f t="shared" si="209"/>
        <v>0</v>
      </c>
      <c r="L398" s="17">
        <f t="shared" si="210"/>
        <v>0</v>
      </c>
      <c r="M398" s="17">
        <f t="shared" si="211"/>
        <v>0</v>
      </c>
      <c r="N398" s="17">
        <f t="shared" si="212"/>
        <v>0</v>
      </c>
      <c r="O398" s="17">
        <f t="shared" si="213"/>
        <v>0</v>
      </c>
      <c r="P398" s="17">
        <f t="shared" si="214"/>
        <v>0</v>
      </c>
      <c r="Q398" s="17">
        <f t="shared" si="215"/>
        <v>0</v>
      </c>
      <c r="R398" s="17">
        <f t="shared" si="216"/>
        <v>0</v>
      </c>
      <c r="S398" s="17">
        <f t="shared" si="217"/>
        <v>0</v>
      </c>
      <c r="T398" s="17">
        <f t="shared" si="218"/>
        <v>0</v>
      </c>
      <c r="U398" s="17">
        <f t="shared" si="219"/>
        <v>0</v>
      </c>
      <c r="V398" s="17">
        <f t="shared" si="220"/>
        <v>0</v>
      </c>
      <c r="W398" s="17">
        <f t="shared" si="221"/>
        <v>0</v>
      </c>
      <c r="X398" s="17">
        <f t="shared" si="222"/>
        <v>0</v>
      </c>
      <c r="Y398" s="17">
        <f t="shared" si="223"/>
        <v>0</v>
      </c>
      <c r="Z398" s="17">
        <f t="shared" si="224"/>
        <v>0</v>
      </c>
      <c r="AA398" s="17">
        <f t="shared" si="225"/>
        <v>0</v>
      </c>
      <c r="AB398" s="17">
        <f t="shared" si="226"/>
        <v>0</v>
      </c>
      <c r="AC398" s="17">
        <f t="shared" si="227"/>
        <v>0</v>
      </c>
      <c r="AD398" s="35">
        <v>0.257363844</v>
      </c>
      <c r="AE398" s="17">
        <f t="shared" si="228"/>
        <v>0</v>
      </c>
      <c r="AF398" s="17">
        <f t="shared" si="229"/>
        <v>0</v>
      </c>
      <c r="AG398" s="17">
        <f t="shared" si="230"/>
        <v>0</v>
      </c>
      <c r="AH398" s="17">
        <f t="shared" si="231"/>
        <v>0</v>
      </c>
      <c r="AI398" s="17">
        <f t="shared" si="232"/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f t="shared" si="252"/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  <c r="AV398" s="35">
        <v>0</v>
      </c>
      <c r="AW398" s="35">
        <v>0</v>
      </c>
      <c r="AX398" s="35">
        <v>0</v>
      </c>
      <c r="AY398" s="35">
        <v>0</v>
      </c>
      <c r="AZ398" s="35">
        <v>0</v>
      </c>
      <c r="BA398" s="35">
        <v>0</v>
      </c>
      <c r="BB398" s="35">
        <v>0</v>
      </c>
      <c r="BC398" s="35">
        <v>0</v>
      </c>
      <c r="BE398" s="7"/>
    </row>
    <row r="399" spans="1:57" ht="51">
      <c r="A399" s="18"/>
      <c r="B399" s="26" t="s">
        <v>479</v>
      </c>
      <c r="C399" s="28" t="s">
        <v>473</v>
      </c>
      <c r="D399" s="17">
        <f t="shared" si="235"/>
        <v>0</v>
      </c>
      <c r="E399" s="17">
        <f t="shared" si="203"/>
        <v>0</v>
      </c>
      <c r="F399" s="17">
        <f t="shared" si="204"/>
        <v>0</v>
      </c>
      <c r="G399" s="17">
        <f t="shared" si="205"/>
        <v>0</v>
      </c>
      <c r="H399" s="17">
        <f t="shared" si="206"/>
        <v>0</v>
      </c>
      <c r="I399" s="17">
        <f t="shared" si="207"/>
        <v>0</v>
      </c>
      <c r="J399" s="17">
        <f t="shared" si="208"/>
        <v>0</v>
      </c>
      <c r="K399" s="17">
        <f t="shared" si="209"/>
        <v>0</v>
      </c>
      <c r="L399" s="17">
        <f t="shared" si="210"/>
        <v>0</v>
      </c>
      <c r="M399" s="17">
        <f t="shared" si="211"/>
        <v>0</v>
      </c>
      <c r="N399" s="17">
        <f t="shared" si="212"/>
        <v>0</v>
      </c>
      <c r="O399" s="17">
        <f t="shared" si="213"/>
        <v>0</v>
      </c>
      <c r="P399" s="17">
        <f t="shared" si="214"/>
        <v>0</v>
      </c>
      <c r="Q399" s="17">
        <f t="shared" si="215"/>
        <v>0</v>
      </c>
      <c r="R399" s="17">
        <f t="shared" si="216"/>
        <v>0</v>
      </c>
      <c r="S399" s="17">
        <f t="shared" si="217"/>
        <v>0</v>
      </c>
      <c r="T399" s="17">
        <f t="shared" si="218"/>
        <v>0</v>
      </c>
      <c r="U399" s="17">
        <f t="shared" si="219"/>
        <v>0</v>
      </c>
      <c r="V399" s="17">
        <f t="shared" si="220"/>
        <v>0</v>
      </c>
      <c r="W399" s="17">
        <f t="shared" si="221"/>
        <v>0</v>
      </c>
      <c r="X399" s="17">
        <f t="shared" si="222"/>
        <v>0</v>
      </c>
      <c r="Y399" s="17">
        <f t="shared" si="223"/>
        <v>0</v>
      </c>
      <c r="Z399" s="17">
        <f t="shared" si="224"/>
        <v>0</v>
      </c>
      <c r="AA399" s="17">
        <f t="shared" si="225"/>
        <v>0</v>
      </c>
      <c r="AB399" s="17">
        <f t="shared" si="226"/>
        <v>0</v>
      </c>
      <c r="AC399" s="17">
        <f t="shared" si="227"/>
        <v>0</v>
      </c>
      <c r="AD399" s="35">
        <v>0</v>
      </c>
      <c r="AE399" s="17">
        <f t="shared" si="228"/>
        <v>0</v>
      </c>
      <c r="AF399" s="17">
        <f t="shared" si="229"/>
        <v>0</v>
      </c>
      <c r="AG399" s="17">
        <f t="shared" si="230"/>
        <v>0</v>
      </c>
      <c r="AH399" s="17">
        <f t="shared" si="231"/>
        <v>0</v>
      </c>
      <c r="AI399" s="17">
        <f t="shared" si="232"/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f t="shared" si="252"/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  <c r="AV399" s="35">
        <v>0</v>
      </c>
      <c r="AW399" s="35">
        <v>0</v>
      </c>
      <c r="AX399" s="35">
        <v>0</v>
      </c>
      <c r="AY399" s="35">
        <v>0</v>
      </c>
      <c r="AZ399" s="35">
        <v>0</v>
      </c>
      <c r="BA399" s="35">
        <v>0</v>
      </c>
      <c r="BB399" s="35">
        <v>0</v>
      </c>
      <c r="BC399" s="35">
        <v>0</v>
      </c>
      <c r="BE399" s="7"/>
    </row>
    <row r="400" spans="1:57" ht="51">
      <c r="A400" s="18"/>
      <c r="B400" s="26" t="s">
        <v>480</v>
      </c>
      <c r="C400" s="28" t="s">
        <v>473</v>
      </c>
      <c r="D400" s="17">
        <f t="shared" si="235"/>
        <v>0</v>
      </c>
      <c r="E400" s="17">
        <f t="shared" si="203"/>
        <v>0</v>
      </c>
      <c r="F400" s="17">
        <f t="shared" si="204"/>
        <v>0</v>
      </c>
      <c r="G400" s="17">
        <f t="shared" si="205"/>
        <v>0</v>
      </c>
      <c r="H400" s="17">
        <f t="shared" si="206"/>
        <v>0</v>
      </c>
      <c r="I400" s="17">
        <f t="shared" si="207"/>
        <v>0</v>
      </c>
      <c r="J400" s="17">
        <f t="shared" si="208"/>
        <v>0</v>
      </c>
      <c r="K400" s="17">
        <f t="shared" si="209"/>
        <v>0</v>
      </c>
      <c r="L400" s="17">
        <f t="shared" si="210"/>
        <v>0</v>
      </c>
      <c r="M400" s="17">
        <f t="shared" si="211"/>
        <v>0</v>
      </c>
      <c r="N400" s="17">
        <f t="shared" si="212"/>
        <v>0</v>
      </c>
      <c r="O400" s="17">
        <f t="shared" si="213"/>
        <v>0</v>
      </c>
      <c r="P400" s="17">
        <f t="shared" si="214"/>
        <v>0</v>
      </c>
      <c r="Q400" s="17">
        <f t="shared" si="215"/>
        <v>0</v>
      </c>
      <c r="R400" s="17">
        <f t="shared" si="216"/>
        <v>0</v>
      </c>
      <c r="S400" s="17">
        <f t="shared" si="217"/>
        <v>0</v>
      </c>
      <c r="T400" s="17">
        <f t="shared" si="218"/>
        <v>0</v>
      </c>
      <c r="U400" s="17">
        <f t="shared" si="219"/>
        <v>0</v>
      </c>
      <c r="V400" s="17">
        <f t="shared" si="220"/>
        <v>0</v>
      </c>
      <c r="W400" s="17">
        <f t="shared" si="221"/>
        <v>0</v>
      </c>
      <c r="X400" s="17">
        <f t="shared" si="222"/>
        <v>0</v>
      </c>
      <c r="Y400" s="17">
        <f t="shared" si="223"/>
        <v>0</v>
      </c>
      <c r="Z400" s="17">
        <f t="shared" si="224"/>
        <v>0</v>
      </c>
      <c r="AA400" s="17">
        <f t="shared" si="225"/>
        <v>0</v>
      </c>
      <c r="AB400" s="17">
        <f t="shared" si="226"/>
        <v>0</v>
      </c>
      <c r="AC400" s="17">
        <f t="shared" si="227"/>
        <v>0</v>
      </c>
      <c r="AD400" s="35">
        <v>0</v>
      </c>
      <c r="AE400" s="17">
        <f t="shared" si="228"/>
        <v>0</v>
      </c>
      <c r="AF400" s="17">
        <f t="shared" si="229"/>
        <v>0</v>
      </c>
      <c r="AG400" s="17">
        <f t="shared" si="230"/>
        <v>0</v>
      </c>
      <c r="AH400" s="17">
        <f t="shared" si="231"/>
        <v>0</v>
      </c>
      <c r="AI400" s="17">
        <f t="shared" si="232"/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f t="shared" si="252"/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  <c r="AV400" s="35">
        <v>0</v>
      </c>
      <c r="AW400" s="35">
        <v>0</v>
      </c>
      <c r="AX400" s="35">
        <v>0</v>
      </c>
      <c r="AY400" s="35">
        <v>0</v>
      </c>
      <c r="AZ400" s="35">
        <v>0</v>
      </c>
      <c r="BA400" s="35">
        <v>0</v>
      </c>
      <c r="BB400" s="35">
        <v>0</v>
      </c>
      <c r="BC400" s="35">
        <v>0</v>
      </c>
      <c r="BE400" s="7"/>
    </row>
    <row r="401" spans="1:57" ht="13.5">
      <c r="A401" s="14"/>
      <c r="B401" s="25" t="s">
        <v>149</v>
      </c>
      <c r="C401" s="28"/>
      <c r="D401" s="17">
        <f t="shared" si="235"/>
        <v>0</v>
      </c>
      <c r="E401" s="17">
        <f t="shared" si="203"/>
        <v>0</v>
      </c>
      <c r="F401" s="17">
        <f t="shared" si="204"/>
        <v>0</v>
      </c>
      <c r="G401" s="17">
        <f t="shared" si="205"/>
        <v>0</v>
      </c>
      <c r="H401" s="17">
        <f t="shared" si="206"/>
        <v>0</v>
      </c>
      <c r="I401" s="17">
        <f t="shared" si="207"/>
        <v>0</v>
      </c>
      <c r="J401" s="17">
        <f t="shared" si="208"/>
        <v>0</v>
      </c>
      <c r="K401" s="17">
        <f t="shared" si="209"/>
        <v>0</v>
      </c>
      <c r="L401" s="17">
        <f t="shared" si="210"/>
        <v>0</v>
      </c>
      <c r="M401" s="17">
        <f t="shared" si="211"/>
        <v>0</v>
      </c>
      <c r="N401" s="17">
        <f t="shared" si="212"/>
        <v>0</v>
      </c>
      <c r="O401" s="17">
        <f t="shared" si="213"/>
        <v>0</v>
      </c>
      <c r="P401" s="17">
        <f t="shared" si="214"/>
        <v>0</v>
      </c>
      <c r="Q401" s="17">
        <f t="shared" si="215"/>
        <v>0</v>
      </c>
      <c r="R401" s="17">
        <f t="shared" si="216"/>
        <v>0</v>
      </c>
      <c r="S401" s="17">
        <f t="shared" si="217"/>
        <v>0</v>
      </c>
      <c r="T401" s="17">
        <f t="shared" si="218"/>
        <v>0</v>
      </c>
      <c r="U401" s="17">
        <f t="shared" si="219"/>
        <v>0</v>
      </c>
      <c r="V401" s="17">
        <f t="shared" si="220"/>
        <v>0</v>
      </c>
      <c r="W401" s="17">
        <f t="shared" si="221"/>
        <v>0</v>
      </c>
      <c r="X401" s="17">
        <f t="shared" si="222"/>
        <v>0</v>
      </c>
      <c r="Y401" s="17">
        <f t="shared" si="223"/>
        <v>0</v>
      </c>
      <c r="Z401" s="17">
        <f t="shared" si="224"/>
        <v>0</v>
      </c>
      <c r="AA401" s="17">
        <f t="shared" si="225"/>
        <v>0</v>
      </c>
      <c r="AB401" s="17">
        <f t="shared" si="226"/>
        <v>0</v>
      </c>
      <c r="AC401" s="17">
        <f t="shared" si="227"/>
        <v>0</v>
      </c>
      <c r="AD401" s="35">
        <v>0</v>
      </c>
      <c r="AE401" s="17">
        <f t="shared" si="228"/>
        <v>0</v>
      </c>
      <c r="AF401" s="17">
        <f t="shared" si="229"/>
        <v>0</v>
      </c>
      <c r="AG401" s="17">
        <f t="shared" si="230"/>
        <v>0</v>
      </c>
      <c r="AH401" s="17">
        <f t="shared" si="231"/>
        <v>0</v>
      </c>
      <c r="AI401" s="17">
        <f t="shared" si="232"/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f t="shared" si="252"/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  <c r="AV401" s="35">
        <v>0</v>
      </c>
      <c r="AW401" s="35">
        <v>0</v>
      </c>
      <c r="AX401" s="35">
        <v>0</v>
      </c>
      <c r="AY401" s="35">
        <v>0</v>
      </c>
      <c r="AZ401" s="35">
        <v>0</v>
      </c>
      <c r="BA401" s="35">
        <v>0</v>
      </c>
      <c r="BB401" s="35">
        <v>0</v>
      </c>
      <c r="BC401" s="35">
        <v>0</v>
      </c>
      <c r="BE401" s="7"/>
    </row>
    <row r="402" spans="1:57" ht="63.75">
      <c r="A402" s="18"/>
      <c r="B402" s="26" t="s">
        <v>481</v>
      </c>
      <c r="C402" s="28" t="s">
        <v>473</v>
      </c>
      <c r="D402" s="17">
        <f t="shared" si="235"/>
        <v>0</v>
      </c>
      <c r="E402" s="17">
        <f t="shared" si="203"/>
        <v>0</v>
      </c>
      <c r="F402" s="17">
        <f t="shared" si="204"/>
        <v>0</v>
      </c>
      <c r="G402" s="17">
        <f t="shared" si="205"/>
        <v>0</v>
      </c>
      <c r="H402" s="17">
        <f t="shared" si="206"/>
        <v>0</v>
      </c>
      <c r="I402" s="17">
        <f t="shared" si="207"/>
        <v>0</v>
      </c>
      <c r="J402" s="17">
        <f t="shared" si="208"/>
        <v>0</v>
      </c>
      <c r="K402" s="17">
        <f t="shared" si="209"/>
        <v>0</v>
      </c>
      <c r="L402" s="17">
        <f t="shared" si="210"/>
        <v>0</v>
      </c>
      <c r="M402" s="17">
        <f t="shared" si="211"/>
        <v>0</v>
      </c>
      <c r="N402" s="17">
        <f t="shared" si="212"/>
        <v>0</v>
      </c>
      <c r="O402" s="17">
        <f t="shared" si="213"/>
        <v>0</v>
      </c>
      <c r="P402" s="17">
        <f t="shared" si="214"/>
        <v>0</v>
      </c>
      <c r="Q402" s="17">
        <f t="shared" si="215"/>
        <v>0</v>
      </c>
      <c r="R402" s="17">
        <f t="shared" si="216"/>
        <v>0</v>
      </c>
      <c r="S402" s="17">
        <f t="shared" si="217"/>
        <v>0</v>
      </c>
      <c r="T402" s="17">
        <f t="shared" si="218"/>
        <v>0</v>
      </c>
      <c r="U402" s="17">
        <f t="shared" si="219"/>
        <v>0</v>
      </c>
      <c r="V402" s="17">
        <f t="shared" si="220"/>
        <v>0</v>
      </c>
      <c r="W402" s="17">
        <f t="shared" si="221"/>
        <v>0</v>
      </c>
      <c r="X402" s="17">
        <f t="shared" si="222"/>
        <v>0</v>
      </c>
      <c r="Y402" s="17">
        <f t="shared" si="223"/>
        <v>0</v>
      </c>
      <c r="Z402" s="17">
        <f t="shared" si="224"/>
        <v>0</v>
      </c>
      <c r="AA402" s="17">
        <f t="shared" si="225"/>
        <v>0</v>
      </c>
      <c r="AB402" s="17">
        <f t="shared" si="226"/>
        <v>0</v>
      </c>
      <c r="AC402" s="17">
        <f t="shared" si="227"/>
        <v>0</v>
      </c>
      <c r="AD402" s="35">
        <v>0</v>
      </c>
      <c r="AE402" s="17">
        <f t="shared" si="228"/>
        <v>0</v>
      </c>
      <c r="AF402" s="17">
        <f t="shared" si="229"/>
        <v>0</v>
      </c>
      <c r="AG402" s="17">
        <f t="shared" si="230"/>
        <v>0</v>
      </c>
      <c r="AH402" s="17">
        <f t="shared" si="231"/>
        <v>0</v>
      </c>
      <c r="AI402" s="17">
        <f t="shared" si="232"/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f t="shared" si="252"/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  <c r="AV402" s="35">
        <v>0</v>
      </c>
      <c r="AW402" s="35">
        <v>0</v>
      </c>
      <c r="AX402" s="35">
        <v>0</v>
      </c>
      <c r="AY402" s="35">
        <v>0</v>
      </c>
      <c r="AZ402" s="35">
        <v>0</v>
      </c>
      <c r="BA402" s="35">
        <v>0</v>
      </c>
      <c r="BB402" s="35">
        <v>0</v>
      </c>
      <c r="BC402" s="35">
        <v>0</v>
      </c>
      <c r="BE402" s="7"/>
    </row>
    <row r="403" spans="1:57" ht="12.75">
      <c r="A403" s="18"/>
      <c r="B403" s="11" t="s">
        <v>482</v>
      </c>
      <c r="C403" s="28" t="s">
        <v>473</v>
      </c>
      <c r="D403" s="17">
        <f t="shared" si="235"/>
        <v>2.2123630882392575</v>
      </c>
      <c r="E403" s="17">
        <f t="shared" si="203"/>
        <v>2.7539133</v>
      </c>
      <c r="F403" s="17">
        <f t="shared" si="204"/>
        <v>0.0035412479999999994</v>
      </c>
      <c r="G403" s="17">
        <f t="shared" si="205"/>
        <v>0.045211619999999994</v>
      </c>
      <c r="H403" s="17">
        <f t="shared" si="206"/>
        <v>2.7051604319999996</v>
      </c>
      <c r="I403" s="17">
        <f t="shared" si="207"/>
        <v>0</v>
      </c>
      <c r="J403" s="17">
        <f t="shared" si="208"/>
        <v>0.0035412479999999994</v>
      </c>
      <c r="K403" s="17">
        <f t="shared" si="209"/>
        <v>0.0035412479999999994</v>
      </c>
      <c r="L403" s="17">
        <f t="shared" si="210"/>
        <v>0</v>
      </c>
      <c r="M403" s="17">
        <f t="shared" si="211"/>
        <v>0</v>
      </c>
      <c r="N403" s="17">
        <f t="shared" si="212"/>
        <v>0</v>
      </c>
      <c r="O403" s="17">
        <f t="shared" si="213"/>
        <v>0</v>
      </c>
      <c r="P403" s="17">
        <f t="shared" si="214"/>
        <v>0</v>
      </c>
      <c r="Q403" s="17">
        <f t="shared" si="215"/>
        <v>0</v>
      </c>
      <c r="R403" s="17">
        <f t="shared" si="216"/>
        <v>0</v>
      </c>
      <c r="S403" s="17">
        <f t="shared" si="217"/>
        <v>0</v>
      </c>
      <c r="T403" s="17">
        <f t="shared" si="218"/>
        <v>0</v>
      </c>
      <c r="U403" s="17">
        <f t="shared" si="219"/>
        <v>0</v>
      </c>
      <c r="V403" s="17">
        <f t="shared" si="220"/>
        <v>0</v>
      </c>
      <c r="W403" s="17">
        <f t="shared" si="221"/>
        <v>0</v>
      </c>
      <c r="X403" s="17">
        <f t="shared" si="222"/>
        <v>0</v>
      </c>
      <c r="Y403" s="17">
        <f t="shared" si="223"/>
        <v>2.7503720519999995</v>
      </c>
      <c r="Z403" s="17">
        <f t="shared" si="224"/>
        <v>0</v>
      </c>
      <c r="AA403" s="17">
        <f t="shared" si="225"/>
        <v>0.045211619999999994</v>
      </c>
      <c r="AB403" s="17">
        <f t="shared" si="226"/>
        <v>2.7051604319999996</v>
      </c>
      <c r="AC403" s="17">
        <f t="shared" si="227"/>
        <v>0</v>
      </c>
      <c r="AD403" s="35">
        <v>1.8436359068660482</v>
      </c>
      <c r="AE403" s="17">
        <f t="shared" si="228"/>
        <v>2.29492775</v>
      </c>
      <c r="AF403" s="17">
        <f t="shared" si="229"/>
        <v>0.00295104</v>
      </c>
      <c r="AG403" s="17">
        <f t="shared" si="230"/>
        <v>0.03767635</v>
      </c>
      <c r="AH403" s="17">
        <f t="shared" si="231"/>
        <v>2.25430036</v>
      </c>
      <c r="AI403" s="17">
        <f t="shared" si="232"/>
        <v>0</v>
      </c>
      <c r="AJ403" s="35">
        <v>0.00295104</v>
      </c>
      <c r="AK403" s="35">
        <v>0.00295104</v>
      </c>
      <c r="AL403" s="35">
        <v>0</v>
      </c>
      <c r="AM403" s="35">
        <v>0</v>
      </c>
      <c r="AN403" s="35">
        <v>0</v>
      </c>
      <c r="AO403" s="35">
        <f t="shared" si="252"/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  <c r="AV403" s="35">
        <v>0</v>
      </c>
      <c r="AW403" s="35">
        <v>0</v>
      </c>
      <c r="AX403" s="35">
        <v>0</v>
      </c>
      <c r="AY403" s="35">
        <v>2.2919767099999997</v>
      </c>
      <c r="AZ403" s="35">
        <v>0</v>
      </c>
      <c r="BA403" s="35">
        <v>0.03767635</v>
      </c>
      <c r="BB403" s="35">
        <v>2.25430036</v>
      </c>
      <c r="BC403" s="35">
        <v>0</v>
      </c>
      <c r="BE403" s="7"/>
    </row>
    <row r="404" spans="1:57" ht="63.75">
      <c r="A404" s="14"/>
      <c r="B404" s="26" t="s">
        <v>483</v>
      </c>
      <c r="C404" s="28" t="s">
        <v>473</v>
      </c>
      <c r="D404" s="17">
        <f t="shared" si="235"/>
        <v>0</v>
      </c>
      <c r="E404" s="17">
        <f aca="true" t="shared" si="253" ref="E404:E432">1.2*AE404</f>
        <v>0</v>
      </c>
      <c r="F404" s="17">
        <f aca="true" t="shared" si="254" ref="F404:F432">1.2*AF404</f>
        <v>0</v>
      </c>
      <c r="G404" s="17">
        <f aca="true" t="shared" si="255" ref="G404:G432">1.2*AG404</f>
        <v>0</v>
      </c>
      <c r="H404" s="17">
        <f aca="true" t="shared" si="256" ref="H404:H432">1.2*AH404</f>
        <v>0</v>
      </c>
      <c r="I404" s="17">
        <f aca="true" t="shared" si="257" ref="I404:I432">1.2*AI404</f>
        <v>0</v>
      </c>
      <c r="J404" s="17">
        <f aca="true" t="shared" si="258" ref="J404:J432">1.2*AJ404</f>
        <v>0</v>
      </c>
      <c r="K404" s="17">
        <f aca="true" t="shared" si="259" ref="K404:K432">1.2*AK404</f>
        <v>0</v>
      </c>
      <c r="L404" s="17">
        <f aca="true" t="shared" si="260" ref="L404:L432">1.2*AL404</f>
        <v>0</v>
      </c>
      <c r="M404" s="17">
        <f aca="true" t="shared" si="261" ref="M404:M432">1.2*AM404</f>
        <v>0</v>
      </c>
      <c r="N404" s="17">
        <f aca="true" t="shared" si="262" ref="N404:N432">1.2*AN404</f>
        <v>0</v>
      </c>
      <c r="O404" s="17">
        <f aca="true" t="shared" si="263" ref="O404:O432">1.2*AO404</f>
        <v>0</v>
      </c>
      <c r="P404" s="17">
        <f aca="true" t="shared" si="264" ref="P404:P432">1.2*AP404</f>
        <v>0</v>
      </c>
      <c r="Q404" s="17">
        <f aca="true" t="shared" si="265" ref="Q404:Q432">1.2*AQ404</f>
        <v>0</v>
      </c>
      <c r="R404" s="17">
        <f aca="true" t="shared" si="266" ref="R404:R432">1.2*AR404</f>
        <v>0</v>
      </c>
      <c r="S404" s="17">
        <f aca="true" t="shared" si="267" ref="S404:S432">1.2*AS404</f>
        <v>0</v>
      </c>
      <c r="T404" s="17">
        <f aca="true" t="shared" si="268" ref="T404:T432">1.2*AT404</f>
        <v>0</v>
      </c>
      <c r="U404" s="17">
        <f aca="true" t="shared" si="269" ref="U404:U432">1.2*AU404</f>
        <v>0</v>
      </c>
      <c r="V404" s="17">
        <f aca="true" t="shared" si="270" ref="V404:V432">1.2*AV404</f>
        <v>0</v>
      </c>
      <c r="W404" s="17">
        <f aca="true" t="shared" si="271" ref="W404:W432">1.2*AW404</f>
        <v>0</v>
      </c>
      <c r="X404" s="17">
        <f aca="true" t="shared" si="272" ref="X404:X432">1.2*AX404</f>
        <v>0</v>
      </c>
      <c r="Y404" s="17">
        <f aca="true" t="shared" si="273" ref="Y404:Y432">1.2*AY404</f>
        <v>0</v>
      </c>
      <c r="Z404" s="17">
        <f aca="true" t="shared" si="274" ref="Z404:Z432">1.2*AZ404</f>
        <v>0</v>
      </c>
      <c r="AA404" s="17">
        <f aca="true" t="shared" si="275" ref="AA404:AA432">1.2*BA404</f>
        <v>0</v>
      </c>
      <c r="AB404" s="17">
        <f aca="true" t="shared" si="276" ref="AB404:AB432">1.2*BB404</f>
        <v>0</v>
      </c>
      <c r="AC404" s="17">
        <f aca="true" t="shared" si="277" ref="AC404:AC432">1.2*BC404</f>
        <v>0</v>
      </c>
      <c r="AD404" s="35">
        <v>0</v>
      </c>
      <c r="AE404" s="17">
        <f aca="true" t="shared" si="278" ref="AE404:AE432">AJ404+AO404+AT404+AY404</f>
        <v>0</v>
      </c>
      <c r="AF404" s="17">
        <f aca="true" t="shared" si="279" ref="AF404:AF432">AK404+AP404+AU404+AZ404</f>
        <v>0</v>
      </c>
      <c r="AG404" s="17">
        <f aca="true" t="shared" si="280" ref="AG404:AG432">AL404+AQ404+AV404+BA404</f>
        <v>0</v>
      </c>
      <c r="AH404" s="17">
        <f aca="true" t="shared" si="281" ref="AH404:AH432">AM404+AR404+AW404+BB404</f>
        <v>0</v>
      </c>
      <c r="AI404" s="17">
        <f aca="true" t="shared" si="282" ref="AI404:AI432">AN404+AS404+AX404+BC404</f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f t="shared" si="252"/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  <c r="AV404" s="35">
        <v>0</v>
      </c>
      <c r="AW404" s="35">
        <v>0</v>
      </c>
      <c r="AX404" s="35">
        <v>0</v>
      </c>
      <c r="AY404" s="35">
        <v>0</v>
      </c>
      <c r="AZ404" s="35">
        <v>0</v>
      </c>
      <c r="BA404" s="35">
        <v>0</v>
      </c>
      <c r="BB404" s="35">
        <v>0</v>
      </c>
      <c r="BC404" s="35">
        <v>0</v>
      </c>
      <c r="BE404" s="7"/>
    </row>
    <row r="405" spans="1:57" ht="12.75">
      <c r="A405" s="18"/>
      <c r="B405" s="11" t="s">
        <v>484</v>
      </c>
      <c r="C405" s="28" t="s">
        <v>473</v>
      </c>
      <c r="D405" s="17">
        <f t="shared" si="235"/>
        <v>2.02751570251008</v>
      </c>
      <c r="E405" s="17">
        <f t="shared" si="253"/>
        <v>1.8878376239999999</v>
      </c>
      <c r="F405" s="17">
        <f t="shared" si="254"/>
        <v>0.0096</v>
      </c>
      <c r="G405" s="17">
        <f t="shared" si="255"/>
        <v>0.129313392</v>
      </c>
      <c r="H405" s="17">
        <f t="shared" si="256"/>
        <v>1.748924232</v>
      </c>
      <c r="I405" s="17">
        <f t="shared" si="257"/>
        <v>0</v>
      </c>
      <c r="J405" s="17">
        <f t="shared" si="258"/>
        <v>0.0096</v>
      </c>
      <c r="K405" s="17">
        <f t="shared" si="259"/>
        <v>0.0096</v>
      </c>
      <c r="L405" s="17">
        <f t="shared" si="260"/>
        <v>0</v>
      </c>
      <c r="M405" s="17">
        <f t="shared" si="261"/>
        <v>0</v>
      </c>
      <c r="N405" s="17">
        <f t="shared" si="262"/>
        <v>0</v>
      </c>
      <c r="O405" s="17">
        <f t="shared" si="263"/>
        <v>1.8782376239999998</v>
      </c>
      <c r="P405" s="17">
        <f t="shared" si="264"/>
        <v>0</v>
      </c>
      <c r="Q405" s="17">
        <f t="shared" si="265"/>
        <v>0.129313392</v>
      </c>
      <c r="R405" s="17">
        <f t="shared" si="266"/>
        <v>1.748924232</v>
      </c>
      <c r="S405" s="17">
        <f t="shared" si="267"/>
        <v>0</v>
      </c>
      <c r="T405" s="17">
        <f t="shared" si="268"/>
        <v>0</v>
      </c>
      <c r="U405" s="17">
        <f t="shared" si="269"/>
        <v>0</v>
      </c>
      <c r="V405" s="17">
        <f t="shared" si="270"/>
        <v>0</v>
      </c>
      <c r="W405" s="17">
        <f t="shared" si="271"/>
        <v>0</v>
      </c>
      <c r="X405" s="17">
        <f t="shared" si="272"/>
        <v>0</v>
      </c>
      <c r="Y405" s="17">
        <f t="shared" si="273"/>
        <v>0</v>
      </c>
      <c r="Z405" s="17">
        <f t="shared" si="274"/>
        <v>0</v>
      </c>
      <c r="AA405" s="17">
        <f t="shared" si="275"/>
        <v>0</v>
      </c>
      <c r="AB405" s="17">
        <f t="shared" si="276"/>
        <v>0</v>
      </c>
      <c r="AC405" s="17">
        <f t="shared" si="277"/>
        <v>0</v>
      </c>
      <c r="AD405" s="35">
        <v>1.6895964187584</v>
      </c>
      <c r="AE405" s="17">
        <f t="shared" si="278"/>
        <v>1.57319802</v>
      </c>
      <c r="AF405" s="17">
        <f t="shared" si="279"/>
        <v>0.008</v>
      </c>
      <c r="AG405" s="17">
        <f t="shared" si="280"/>
        <v>0.10776116</v>
      </c>
      <c r="AH405" s="17">
        <f t="shared" si="281"/>
        <v>1.45743686</v>
      </c>
      <c r="AI405" s="17">
        <f t="shared" si="282"/>
        <v>0</v>
      </c>
      <c r="AJ405" s="35">
        <v>0.008</v>
      </c>
      <c r="AK405" s="35">
        <v>0.008</v>
      </c>
      <c r="AL405" s="35">
        <v>0</v>
      </c>
      <c r="AM405" s="35">
        <v>0</v>
      </c>
      <c r="AN405" s="35">
        <v>0</v>
      </c>
      <c r="AO405" s="35">
        <f t="shared" si="252"/>
        <v>1.56519802</v>
      </c>
      <c r="AP405" s="35">
        <v>0</v>
      </c>
      <c r="AQ405" s="35">
        <f>0.10776116</f>
        <v>0.10776116</v>
      </c>
      <c r="AR405" s="35">
        <f>1.45743686</f>
        <v>1.45743686</v>
      </c>
      <c r="AS405" s="35">
        <v>0</v>
      </c>
      <c r="AT405" s="35">
        <v>0</v>
      </c>
      <c r="AU405" s="35">
        <v>0</v>
      </c>
      <c r="AV405" s="35">
        <v>0</v>
      </c>
      <c r="AW405" s="35">
        <v>0</v>
      </c>
      <c r="AX405" s="35">
        <v>0</v>
      </c>
      <c r="AY405" s="35">
        <v>0</v>
      </c>
      <c r="AZ405" s="35">
        <v>0</v>
      </c>
      <c r="BA405" s="35">
        <v>0</v>
      </c>
      <c r="BB405" s="35">
        <v>0</v>
      </c>
      <c r="BC405" s="35">
        <v>0</v>
      </c>
      <c r="BE405" s="7"/>
    </row>
    <row r="406" spans="1:57" ht="12.75">
      <c r="A406" s="18"/>
      <c r="B406" s="11" t="s">
        <v>485</v>
      </c>
      <c r="C406" s="28" t="s">
        <v>473</v>
      </c>
      <c r="D406" s="17">
        <f t="shared" si="235"/>
        <v>0.13226798639999998</v>
      </c>
      <c r="E406" s="17">
        <f t="shared" si="253"/>
        <v>0.102770616</v>
      </c>
      <c r="F406" s="17">
        <f t="shared" si="254"/>
        <v>0</v>
      </c>
      <c r="G406" s="17">
        <f t="shared" si="255"/>
        <v>0.03433434</v>
      </c>
      <c r="H406" s="17">
        <f t="shared" si="256"/>
        <v>0.068436276</v>
      </c>
      <c r="I406" s="17">
        <f t="shared" si="257"/>
        <v>0</v>
      </c>
      <c r="J406" s="17">
        <f t="shared" si="258"/>
        <v>0</v>
      </c>
      <c r="K406" s="17">
        <f t="shared" si="259"/>
        <v>0</v>
      </c>
      <c r="L406" s="17">
        <f t="shared" si="260"/>
        <v>0</v>
      </c>
      <c r="M406" s="17">
        <f t="shared" si="261"/>
        <v>0</v>
      </c>
      <c r="N406" s="17">
        <f t="shared" si="262"/>
        <v>0</v>
      </c>
      <c r="O406" s="17">
        <f t="shared" si="263"/>
        <v>0.102770616</v>
      </c>
      <c r="P406" s="17">
        <f t="shared" si="264"/>
        <v>0</v>
      </c>
      <c r="Q406" s="17">
        <f t="shared" si="265"/>
        <v>0.03433434</v>
      </c>
      <c r="R406" s="17">
        <f t="shared" si="266"/>
        <v>0.068436276</v>
      </c>
      <c r="S406" s="17">
        <f t="shared" si="267"/>
        <v>0</v>
      </c>
      <c r="T406" s="17">
        <f t="shared" si="268"/>
        <v>0</v>
      </c>
      <c r="U406" s="17">
        <f t="shared" si="269"/>
        <v>0</v>
      </c>
      <c r="V406" s="17">
        <f t="shared" si="270"/>
        <v>0</v>
      </c>
      <c r="W406" s="17">
        <f t="shared" si="271"/>
        <v>0</v>
      </c>
      <c r="X406" s="17">
        <f t="shared" si="272"/>
        <v>0</v>
      </c>
      <c r="Y406" s="17">
        <f t="shared" si="273"/>
        <v>0</v>
      </c>
      <c r="Z406" s="17">
        <f t="shared" si="274"/>
        <v>0</v>
      </c>
      <c r="AA406" s="17">
        <f t="shared" si="275"/>
        <v>0</v>
      </c>
      <c r="AB406" s="17">
        <f t="shared" si="276"/>
        <v>0</v>
      </c>
      <c r="AC406" s="17">
        <f t="shared" si="277"/>
        <v>0</v>
      </c>
      <c r="AD406" s="35">
        <v>0.110223322</v>
      </c>
      <c r="AE406" s="17">
        <f t="shared" si="278"/>
        <v>0.08564218</v>
      </c>
      <c r="AF406" s="17">
        <f t="shared" si="279"/>
        <v>0</v>
      </c>
      <c r="AG406" s="17">
        <f t="shared" si="280"/>
        <v>0.02861195</v>
      </c>
      <c r="AH406" s="17">
        <f t="shared" si="281"/>
        <v>0.05703023</v>
      </c>
      <c r="AI406" s="17">
        <f t="shared" si="282"/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f t="shared" si="252"/>
        <v>0.08564218</v>
      </c>
      <c r="AP406" s="35">
        <v>0</v>
      </c>
      <c r="AQ406" s="35">
        <f>0.02861195</f>
        <v>0.02861195</v>
      </c>
      <c r="AR406" s="35">
        <f>0.05703023</f>
        <v>0.05703023</v>
      </c>
      <c r="AS406" s="35">
        <v>0</v>
      </c>
      <c r="AT406" s="35">
        <v>0</v>
      </c>
      <c r="AU406" s="35">
        <v>0</v>
      </c>
      <c r="AV406" s="35">
        <v>0</v>
      </c>
      <c r="AW406" s="35">
        <v>0</v>
      </c>
      <c r="AX406" s="35">
        <v>0</v>
      </c>
      <c r="AY406" s="35">
        <v>0</v>
      </c>
      <c r="AZ406" s="35">
        <v>0</v>
      </c>
      <c r="BA406" s="35">
        <v>0</v>
      </c>
      <c r="BB406" s="35">
        <v>0</v>
      </c>
      <c r="BC406" s="35">
        <v>0</v>
      </c>
      <c r="BE406" s="7"/>
    </row>
    <row r="407" spans="1:57" ht="13.5">
      <c r="A407" s="14"/>
      <c r="B407" s="25" t="s">
        <v>139</v>
      </c>
      <c r="C407" s="28"/>
      <c r="D407" s="17">
        <f t="shared" si="235"/>
        <v>0</v>
      </c>
      <c r="E407" s="17">
        <f t="shared" si="253"/>
        <v>0</v>
      </c>
      <c r="F407" s="17">
        <f t="shared" si="254"/>
        <v>0</v>
      </c>
      <c r="G407" s="17">
        <f t="shared" si="255"/>
        <v>0</v>
      </c>
      <c r="H407" s="17">
        <f t="shared" si="256"/>
        <v>0</v>
      </c>
      <c r="I407" s="17">
        <f t="shared" si="257"/>
        <v>0</v>
      </c>
      <c r="J407" s="17">
        <f t="shared" si="258"/>
        <v>0</v>
      </c>
      <c r="K407" s="17">
        <f t="shared" si="259"/>
        <v>0</v>
      </c>
      <c r="L407" s="17">
        <f t="shared" si="260"/>
        <v>0</v>
      </c>
      <c r="M407" s="17">
        <f t="shared" si="261"/>
        <v>0</v>
      </c>
      <c r="N407" s="17">
        <f t="shared" si="262"/>
        <v>0</v>
      </c>
      <c r="O407" s="17">
        <f t="shared" si="263"/>
        <v>0</v>
      </c>
      <c r="P407" s="17">
        <f t="shared" si="264"/>
        <v>0</v>
      </c>
      <c r="Q407" s="17">
        <f t="shared" si="265"/>
        <v>0</v>
      </c>
      <c r="R407" s="17">
        <f t="shared" si="266"/>
        <v>0</v>
      </c>
      <c r="S407" s="17">
        <f t="shared" si="267"/>
        <v>0</v>
      </c>
      <c r="T407" s="17">
        <f t="shared" si="268"/>
        <v>0</v>
      </c>
      <c r="U407" s="17">
        <f t="shared" si="269"/>
        <v>0</v>
      </c>
      <c r="V407" s="17">
        <f t="shared" si="270"/>
        <v>0</v>
      </c>
      <c r="W407" s="17">
        <f t="shared" si="271"/>
        <v>0</v>
      </c>
      <c r="X407" s="17">
        <f t="shared" si="272"/>
        <v>0</v>
      </c>
      <c r="Y407" s="17">
        <f t="shared" si="273"/>
        <v>0</v>
      </c>
      <c r="Z407" s="17">
        <f t="shared" si="274"/>
        <v>0</v>
      </c>
      <c r="AA407" s="17">
        <f t="shared" si="275"/>
        <v>0</v>
      </c>
      <c r="AB407" s="17">
        <f t="shared" si="276"/>
        <v>0</v>
      </c>
      <c r="AC407" s="17">
        <f t="shared" si="277"/>
        <v>0</v>
      </c>
      <c r="AD407" s="35">
        <v>0</v>
      </c>
      <c r="AE407" s="17">
        <f t="shared" si="278"/>
        <v>0</v>
      </c>
      <c r="AF407" s="17">
        <f t="shared" si="279"/>
        <v>0</v>
      </c>
      <c r="AG407" s="17">
        <f t="shared" si="280"/>
        <v>0</v>
      </c>
      <c r="AH407" s="17">
        <f t="shared" si="281"/>
        <v>0</v>
      </c>
      <c r="AI407" s="17">
        <f t="shared" si="282"/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f t="shared" si="252"/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  <c r="AV407" s="35">
        <v>0</v>
      </c>
      <c r="AW407" s="35">
        <v>0</v>
      </c>
      <c r="AX407" s="35">
        <v>0</v>
      </c>
      <c r="AY407" s="35">
        <v>0</v>
      </c>
      <c r="AZ407" s="35">
        <v>0</v>
      </c>
      <c r="BA407" s="35">
        <v>0</v>
      </c>
      <c r="BB407" s="35">
        <v>0</v>
      </c>
      <c r="BC407" s="35">
        <v>0</v>
      </c>
      <c r="BE407" s="7"/>
    </row>
    <row r="408" spans="1:57" ht="63.75">
      <c r="A408" s="18"/>
      <c r="B408" s="26" t="s">
        <v>486</v>
      </c>
      <c r="C408" s="28" t="s">
        <v>473</v>
      </c>
      <c r="D408" s="17">
        <f t="shared" si="235"/>
        <v>0</v>
      </c>
      <c r="E408" s="17">
        <f t="shared" si="253"/>
        <v>0</v>
      </c>
      <c r="F408" s="17">
        <f t="shared" si="254"/>
        <v>0</v>
      </c>
      <c r="G408" s="17">
        <f t="shared" si="255"/>
        <v>0</v>
      </c>
      <c r="H408" s="17">
        <f t="shared" si="256"/>
        <v>0</v>
      </c>
      <c r="I408" s="17">
        <f t="shared" si="257"/>
        <v>0</v>
      </c>
      <c r="J408" s="17">
        <f t="shared" si="258"/>
        <v>0</v>
      </c>
      <c r="K408" s="17">
        <f t="shared" si="259"/>
        <v>0</v>
      </c>
      <c r="L408" s="17">
        <f t="shared" si="260"/>
        <v>0</v>
      </c>
      <c r="M408" s="17">
        <f t="shared" si="261"/>
        <v>0</v>
      </c>
      <c r="N408" s="17">
        <f t="shared" si="262"/>
        <v>0</v>
      </c>
      <c r="O408" s="17">
        <f t="shared" si="263"/>
        <v>0</v>
      </c>
      <c r="P408" s="17">
        <f t="shared" si="264"/>
        <v>0</v>
      </c>
      <c r="Q408" s="17">
        <f t="shared" si="265"/>
        <v>0</v>
      </c>
      <c r="R408" s="17">
        <f t="shared" si="266"/>
        <v>0</v>
      </c>
      <c r="S408" s="17">
        <f t="shared" si="267"/>
        <v>0</v>
      </c>
      <c r="T408" s="17">
        <f t="shared" si="268"/>
        <v>0</v>
      </c>
      <c r="U408" s="17">
        <f t="shared" si="269"/>
        <v>0</v>
      </c>
      <c r="V408" s="17">
        <f t="shared" si="270"/>
        <v>0</v>
      </c>
      <c r="W408" s="17">
        <f t="shared" si="271"/>
        <v>0</v>
      </c>
      <c r="X408" s="17">
        <f t="shared" si="272"/>
        <v>0</v>
      </c>
      <c r="Y408" s="17">
        <f t="shared" si="273"/>
        <v>0</v>
      </c>
      <c r="Z408" s="17">
        <f t="shared" si="274"/>
        <v>0</v>
      </c>
      <c r="AA408" s="17">
        <f t="shared" si="275"/>
        <v>0</v>
      </c>
      <c r="AB408" s="17">
        <f t="shared" si="276"/>
        <v>0</v>
      </c>
      <c r="AC408" s="17">
        <f t="shared" si="277"/>
        <v>0</v>
      </c>
      <c r="AD408" s="35">
        <v>0</v>
      </c>
      <c r="AE408" s="17">
        <f t="shared" si="278"/>
        <v>0</v>
      </c>
      <c r="AF408" s="17">
        <f t="shared" si="279"/>
        <v>0</v>
      </c>
      <c r="AG408" s="17">
        <f t="shared" si="280"/>
        <v>0</v>
      </c>
      <c r="AH408" s="17">
        <f t="shared" si="281"/>
        <v>0</v>
      </c>
      <c r="AI408" s="17">
        <f t="shared" si="282"/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f t="shared" si="252"/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  <c r="AV408" s="35">
        <v>0</v>
      </c>
      <c r="AW408" s="35">
        <v>0</v>
      </c>
      <c r="AX408" s="35">
        <v>0</v>
      </c>
      <c r="AY408" s="35">
        <v>0</v>
      </c>
      <c r="AZ408" s="35">
        <v>0</v>
      </c>
      <c r="BA408" s="35">
        <v>0</v>
      </c>
      <c r="BB408" s="35">
        <v>0</v>
      </c>
      <c r="BC408" s="35">
        <v>0</v>
      </c>
      <c r="BE408" s="7"/>
    </row>
    <row r="409" spans="1:57" ht="12.75">
      <c r="A409" s="18"/>
      <c r="B409" s="11" t="s">
        <v>487</v>
      </c>
      <c r="C409" s="28" t="s">
        <v>473</v>
      </c>
      <c r="D409" s="17">
        <f t="shared" si="235"/>
        <v>0.23537585342100478</v>
      </c>
      <c r="E409" s="17">
        <f t="shared" si="253"/>
        <v>0.47692953599999993</v>
      </c>
      <c r="F409" s="17">
        <f t="shared" si="254"/>
        <v>0.017592048</v>
      </c>
      <c r="G409" s="17">
        <f t="shared" si="255"/>
        <v>0.014038248</v>
      </c>
      <c r="H409" s="17">
        <f t="shared" si="256"/>
        <v>0.44529924</v>
      </c>
      <c r="I409" s="17">
        <f t="shared" si="257"/>
        <v>0</v>
      </c>
      <c r="J409" s="17">
        <f t="shared" si="258"/>
        <v>0</v>
      </c>
      <c r="K409" s="17">
        <f t="shared" si="259"/>
        <v>0</v>
      </c>
      <c r="L409" s="17">
        <f t="shared" si="260"/>
        <v>0</v>
      </c>
      <c r="M409" s="17">
        <f t="shared" si="261"/>
        <v>0</v>
      </c>
      <c r="N409" s="17">
        <f t="shared" si="262"/>
        <v>0</v>
      </c>
      <c r="O409" s="17">
        <f t="shared" si="263"/>
        <v>0.012537432</v>
      </c>
      <c r="P409" s="17">
        <f t="shared" si="264"/>
        <v>0.012537432</v>
      </c>
      <c r="Q409" s="17">
        <f t="shared" si="265"/>
        <v>0</v>
      </c>
      <c r="R409" s="17">
        <f t="shared" si="266"/>
        <v>0</v>
      </c>
      <c r="S409" s="17">
        <f t="shared" si="267"/>
        <v>0</v>
      </c>
      <c r="T409" s="17">
        <f t="shared" si="268"/>
        <v>0.45933748799999996</v>
      </c>
      <c r="U409" s="17">
        <f t="shared" si="269"/>
        <v>0</v>
      </c>
      <c r="V409" s="17">
        <f t="shared" si="270"/>
        <v>0.014038248</v>
      </c>
      <c r="W409" s="17">
        <f t="shared" si="271"/>
        <v>0.44529924</v>
      </c>
      <c r="X409" s="17">
        <f t="shared" si="272"/>
        <v>0</v>
      </c>
      <c r="Y409" s="17">
        <f t="shared" si="273"/>
        <v>0.0050546160000000005</v>
      </c>
      <c r="Z409" s="17">
        <f t="shared" si="274"/>
        <v>0.0050546160000000005</v>
      </c>
      <c r="AA409" s="17">
        <f t="shared" si="275"/>
        <v>0</v>
      </c>
      <c r="AB409" s="17">
        <f t="shared" si="276"/>
        <v>0</v>
      </c>
      <c r="AC409" s="17">
        <f t="shared" si="277"/>
        <v>0</v>
      </c>
      <c r="AD409" s="35">
        <v>0.196146544517504</v>
      </c>
      <c r="AE409" s="17">
        <f t="shared" si="278"/>
        <v>0.39744127999999995</v>
      </c>
      <c r="AF409" s="17">
        <f t="shared" si="279"/>
        <v>0.01466004</v>
      </c>
      <c r="AG409" s="17">
        <f t="shared" si="280"/>
        <v>0.01169854</v>
      </c>
      <c r="AH409" s="17">
        <f t="shared" si="281"/>
        <v>0.3710827</v>
      </c>
      <c r="AI409" s="17">
        <f t="shared" si="282"/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f t="shared" si="252"/>
        <v>0.01044786</v>
      </c>
      <c r="AP409" s="35">
        <v>0.01044786</v>
      </c>
      <c r="AQ409" s="35">
        <v>0</v>
      </c>
      <c r="AR409" s="35">
        <v>0</v>
      </c>
      <c r="AS409" s="35">
        <v>0</v>
      </c>
      <c r="AT409" s="35">
        <v>0.38278123999999997</v>
      </c>
      <c r="AU409" s="35">
        <v>0</v>
      </c>
      <c r="AV409" s="35">
        <v>0.01169854</v>
      </c>
      <c r="AW409" s="35">
        <v>0.3710827</v>
      </c>
      <c r="AX409" s="35">
        <v>0</v>
      </c>
      <c r="AY409" s="35">
        <v>0.00421218</v>
      </c>
      <c r="AZ409" s="35">
        <v>0.00421218</v>
      </c>
      <c r="BA409" s="35">
        <v>0</v>
      </c>
      <c r="BB409" s="35">
        <v>0</v>
      </c>
      <c r="BC409" s="35">
        <v>0</v>
      </c>
      <c r="BE409" s="7"/>
    </row>
    <row r="410" spans="1:57" ht="12.75">
      <c r="A410" s="14"/>
      <c r="B410" s="11" t="s">
        <v>488</v>
      </c>
      <c r="C410" s="28" t="s">
        <v>473</v>
      </c>
      <c r="D410" s="17">
        <f t="shared" si="235"/>
        <v>1.0581438911999999</v>
      </c>
      <c r="E410" s="17">
        <f t="shared" si="253"/>
        <v>1.073301456</v>
      </c>
      <c r="F410" s="17">
        <f t="shared" si="254"/>
        <v>0</v>
      </c>
      <c r="G410" s="17">
        <f t="shared" si="255"/>
        <v>0.438839196</v>
      </c>
      <c r="H410" s="17">
        <f t="shared" si="256"/>
        <v>0.63446226</v>
      </c>
      <c r="I410" s="17">
        <f t="shared" si="257"/>
        <v>0</v>
      </c>
      <c r="J410" s="17">
        <f t="shared" si="258"/>
        <v>0</v>
      </c>
      <c r="K410" s="17">
        <f t="shared" si="259"/>
        <v>0</v>
      </c>
      <c r="L410" s="17">
        <f t="shared" si="260"/>
        <v>0</v>
      </c>
      <c r="M410" s="17">
        <f t="shared" si="261"/>
        <v>0</v>
      </c>
      <c r="N410" s="17">
        <f t="shared" si="262"/>
        <v>0</v>
      </c>
      <c r="O410" s="17">
        <f t="shared" si="263"/>
        <v>0</v>
      </c>
      <c r="P410" s="17">
        <f t="shared" si="264"/>
        <v>0</v>
      </c>
      <c r="Q410" s="17">
        <f t="shared" si="265"/>
        <v>0</v>
      </c>
      <c r="R410" s="17">
        <f t="shared" si="266"/>
        <v>0</v>
      </c>
      <c r="S410" s="17">
        <f t="shared" si="267"/>
        <v>0</v>
      </c>
      <c r="T410" s="17">
        <f t="shared" si="268"/>
        <v>1.073301456</v>
      </c>
      <c r="U410" s="17">
        <f t="shared" si="269"/>
        <v>0</v>
      </c>
      <c r="V410" s="17">
        <f t="shared" si="270"/>
        <v>0.438839196</v>
      </c>
      <c r="W410" s="17">
        <f t="shared" si="271"/>
        <v>0.63446226</v>
      </c>
      <c r="X410" s="17">
        <f t="shared" si="272"/>
        <v>0</v>
      </c>
      <c r="Y410" s="17">
        <f t="shared" si="273"/>
        <v>0</v>
      </c>
      <c r="Z410" s="17">
        <f t="shared" si="274"/>
        <v>0</v>
      </c>
      <c r="AA410" s="17">
        <f t="shared" si="275"/>
        <v>0</v>
      </c>
      <c r="AB410" s="17">
        <f t="shared" si="276"/>
        <v>0</v>
      </c>
      <c r="AC410" s="17">
        <f t="shared" si="277"/>
        <v>0</v>
      </c>
      <c r="AD410" s="35">
        <v>0.881786576</v>
      </c>
      <c r="AE410" s="17">
        <f t="shared" si="278"/>
        <v>0.89441788</v>
      </c>
      <c r="AF410" s="17">
        <f t="shared" si="279"/>
        <v>0</v>
      </c>
      <c r="AG410" s="17">
        <f t="shared" si="280"/>
        <v>0.36569933</v>
      </c>
      <c r="AH410" s="17">
        <f t="shared" si="281"/>
        <v>0.52871855</v>
      </c>
      <c r="AI410" s="17">
        <f t="shared" si="282"/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f t="shared" si="252"/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0.89441788</v>
      </c>
      <c r="AU410" s="35">
        <v>0</v>
      </c>
      <c r="AV410" s="35">
        <v>0.36569933</v>
      </c>
      <c r="AW410" s="35">
        <v>0.52871855</v>
      </c>
      <c r="AX410" s="35">
        <v>0</v>
      </c>
      <c r="AY410" s="35">
        <v>0</v>
      </c>
      <c r="AZ410" s="35">
        <v>0</v>
      </c>
      <c r="BA410" s="35">
        <v>0</v>
      </c>
      <c r="BB410" s="35">
        <v>0</v>
      </c>
      <c r="BC410" s="35">
        <v>0</v>
      </c>
      <c r="BE410" s="7"/>
    </row>
    <row r="411" spans="1:57" ht="12.75">
      <c r="A411" s="14"/>
      <c r="B411" s="11" t="s">
        <v>489</v>
      </c>
      <c r="C411" s="28" t="s">
        <v>473</v>
      </c>
      <c r="D411" s="17">
        <f t="shared" si="235"/>
        <v>0.1544183064</v>
      </c>
      <c r="E411" s="17">
        <f t="shared" si="253"/>
        <v>0.771397332</v>
      </c>
      <c r="F411" s="17">
        <f t="shared" si="254"/>
        <v>0</v>
      </c>
      <c r="G411" s="17">
        <f t="shared" si="255"/>
        <v>0.24282819599999997</v>
      </c>
      <c r="H411" s="17">
        <f t="shared" si="256"/>
        <v>0.528569136</v>
      </c>
      <c r="I411" s="17">
        <f t="shared" si="257"/>
        <v>0</v>
      </c>
      <c r="J411" s="17">
        <f t="shared" si="258"/>
        <v>0</v>
      </c>
      <c r="K411" s="17">
        <f t="shared" si="259"/>
        <v>0</v>
      </c>
      <c r="L411" s="17">
        <f t="shared" si="260"/>
        <v>0</v>
      </c>
      <c r="M411" s="17">
        <f t="shared" si="261"/>
        <v>0</v>
      </c>
      <c r="N411" s="17">
        <f t="shared" si="262"/>
        <v>0</v>
      </c>
      <c r="O411" s="17">
        <f t="shared" si="263"/>
        <v>0.399330708</v>
      </c>
      <c r="P411" s="17">
        <f t="shared" si="264"/>
        <v>0</v>
      </c>
      <c r="Q411" s="17">
        <f t="shared" si="265"/>
        <v>0.071267076</v>
      </c>
      <c r="R411" s="17">
        <f t="shared" si="266"/>
        <v>0.328063632</v>
      </c>
      <c r="S411" s="17">
        <f t="shared" si="267"/>
        <v>0</v>
      </c>
      <c r="T411" s="17">
        <f t="shared" si="268"/>
        <v>0</v>
      </c>
      <c r="U411" s="17">
        <f t="shared" si="269"/>
        <v>0</v>
      </c>
      <c r="V411" s="17">
        <f t="shared" si="270"/>
        <v>0</v>
      </c>
      <c r="W411" s="17">
        <f t="shared" si="271"/>
        <v>0</v>
      </c>
      <c r="X411" s="17">
        <f t="shared" si="272"/>
        <v>0</v>
      </c>
      <c r="Y411" s="17">
        <f t="shared" si="273"/>
        <v>0.372066624</v>
      </c>
      <c r="Z411" s="17">
        <f t="shared" si="274"/>
        <v>0</v>
      </c>
      <c r="AA411" s="17">
        <f t="shared" si="275"/>
        <v>0.17156111999999998</v>
      </c>
      <c r="AB411" s="17">
        <f t="shared" si="276"/>
        <v>0.200505504</v>
      </c>
      <c r="AC411" s="17">
        <f t="shared" si="277"/>
        <v>0</v>
      </c>
      <c r="AD411" s="35">
        <v>0.128681922</v>
      </c>
      <c r="AE411" s="17">
        <f t="shared" si="278"/>
        <v>0.64283111</v>
      </c>
      <c r="AF411" s="17">
        <f t="shared" si="279"/>
        <v>0</v>
      </c>
      <c r="AG411" s="17">
        <f t="shared" si="280"/>
        <v>0.20235683</v>
      </c>
      <c r="AH411" s="17">
        <f t="shared" si="281"/>
        <v>0.44047428</v>
      </c>
      <c r="AI411" s="17">
        <f t="shared" si="282"/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f t="shared" si="252"/>
        <v>0.33277559</v>
      </c>
      <c r="AP411" s="35">
        <v>0</v>
      </c>
      <c r="AQ411" s="35">
        <v>0.05938923</v>
      </c>
      <c r="AR411" s="35">
        <v>0.27338636</v>
      </c>
      <c r="AS411" s="35">
        <v>0</v>
      </c>
      <c r="AT411" s="35">
        <v>0</v>
      </c>
      <c r="AU411" s="35">
        <v>0</v>
      </c>
      <c r="AV411" s="35">
        <v>0</v>
      </c>
      <c r="AW411" s="35">
        <v>0</v>
      </c>
      <c r="AX411" s="35">
        <v>0</v>
      </c>
      <c r="AY411" s="35">
        <v>0.31005552000000003</v>
      </c>
      <c r="AZ411" s="35">
        <v>0</v>
      </c>
      <c r="BA411" s="35">
        <v>0.1429676</v>
      </c>
      <c r="BB411" s="35">
        <v>0.16708792</v>
      </c>
      <c r="BC411" s="35">
        <v>0</v>
      </c>
      <c r="BE411" s="7"/>
    </row>
    <row r="412" spans="1:57" ht="12.75">
      <c r="A412" s="14" t="s">
        <v>490</v>
      </c>
      <c r="B412" s="39" t="s">
        <v>198</v>
      </c>
      <c r="C412" s="28" t="s">
        <v>79</v>
      </c>
      <c r="D412" s="17">
        <f t="shared" si="235"/>
        <v>0</v>
      </c>
      <c r="E412" s="17">
        <f t="shared" si="253"/>
        <v>0</v>
      </c>
      <c r="F412" s="17">
        <f t="shared" si="254"/>
        <v>0</v>
      </c>
      <c r="G412" s="17">
        <f t="shared" si="255"/>
        <v>0</v>
      </c>
      <c r="H412" s="17">
        <f t="shared" si="256"/>
        <v>0</v>
      </c>
      <c r="I412" s="17">
        <f t="shared" si="257"/>
        <v>0</v>
      </c>
      <c r="J412" s="17">
        <f t="shared" si="258"/>
        <v>0</v>
      </c>
      <c r="K412" s="17">
        <f t="shared" si="259"/>
        <v>0</v>
      </c>
      <c r="L412" s="17">
        <f t="shared" si="260"/>
        <v>0</v>
      </c>
      <c r="M412" s="17">
        <f t="shared" si="261"/>
        <v>0</v>
      </c>
      <c r="N412" s="17">
        <f t="shared" si="262"/>
        <v>0</v>
      </c>
      <c r="O412" s="17">
        <f t="shared" si="263"/>
        <v>0</v>
      </c>
      <c r="P412" s="17">
        <f t="shared" si="264"/>
        <v>0</v>
      </c>
      <c r="Q412" s="17">
        <f t="shared" si="265"/>
        <v>0</v>
      </c>
      <c r="R412" s="17">
        <f t="shared" si="266"/>
        <v>0</v>
      </c>
      <c r="S412" s="17">
        <f t="shared" si="267"/>
        <v>0</v>
      </c>
      <c r="T412" s="17">
        <f t="shared" si="268"/>
        <v>0</v>
      </c>
      <c r="U412" s="17">
        <f t="shared" si="269"/>
        <v>0</v>
      </c>
      <c r="V412" s="17">
        <f t="shared" si="270"/>
        <v>0</v>
      </c>
      <c r="W412" s="17">
        <f t="shared" si="271"/>
        <v>0</v>
      </c>
      <c r="X412" s="17">
        <f t="shared" si="272"/>
        <v>0</v>
      </c>
      <c r="Y412" s="17">
        <f t="shared" si="273"/>
        <v>0</v>
      </c>
      <c r="Z412" s="17">
        <f t="shared" si="274"/>
        <v>0</v>
      </c>
      <c r="AA412" s="17">
        <f t="shared" si="275"/>
        <v>0</v>
      </c>
      <c r="AB412" s="17">
        <f t="shared" si="276"/>
        <v>0</v>
      </c>
      <c r="AC412" s="17">
        <f t="shared" si="277"/>
        <v>0</v>
      </c>
      <c r="AD412" s="35">
        <v>0</v>
      </c>
      <c r="AE412" s="17">
        <f t="shared" si="278"/>
        <v>0</v>
      </c>
      <c r="AF412" s="17">
        <f t="shared" si="279"/>
        <v>0</v>
      </c>
      <c r="AG412" s="17">
        <f t="shared" si="280"/>
        <v>0</v>
      </c>
      <c r="AH412" s="17">
        <f t="shared" si="281"/>
        <v>0</v>
      </c>
      <c r="AI412" s="17">
        <f t="shared" si="282"/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  <c r="AV412" s="35">
        <v>0</v>
      </c>
      <c r="AW412" s="35">
        <v>0</v>
      </c>
      <c r="AX412" s="35">
        <v>0</v>
      </c>
      <c r="AY412" s="35">
        <v>0</v>
      </c>
      <c r="AZ412" s="35">
        <v>0</v>
      </c>
      <c r="BA412" s="35">
        <v>0</v>
      </c>
      <c r="BB412" s="35">
        <v>0</v>
      </c>
      <c r="BC412" s="35">
        <v>0</v>
      </c>
      <c r="BE412" s="7"/>
    </row>
    <row r="413" spans="1:57" ht="25.5">
      <c r="A413" s="14" t="s">
        <v>490</v>
      </c>
      <c r="B413" s="39" t="s">
        <v>199</v>
      </c>
      <c r="C413" s="28" t="s">
        <v>491</v>
      </c>
      <c r="D413" s="17">
        <f t="shared" si="235"/>
        <v>7.98642</v>
      </c>
      <c r="E413" s="17">
        <f t="shared" si="253"/>
        <v>5.9605764840000015</v>
      </c>
      <c r="F413" s="17">
        <f t="shared" si="254"/>
        <v>0</v>
      </c>
      <c r="G413" s="17">
        <f t="shared" si="255"/>
        <v>3.000520812</v>
      </c>
      <c r="H413" s="17">
        <f t="shared" si="256"/>
        <v>2.9600556719999997</v>
      </c>
      <c r="I413" s="17">
        <f t="shared" si="257"/>
        <v>0</v>
      </c>
      <c r="J413" s="17">
        <f t="shared" si="258"/>
        <v>0</v>
      </c>
      <c r="K413" s="17">
        <f t="shared" si="259"/>
        <v>0</v>
      </c>
      <c r="L413" s="17">
        <f t="shared" si="260"/>
        <v>0</v>
      </c>
      <c r="M413" s="17">
        <f t="shared" si="261"/>
        <v>0</v>
      </c>
      <c r="N413" s="17">
        <f t="shared" si="262"/>
        <v>0</v>
      </c>
      <c r="O413" s="17">
        <f t="shared" si="263"/>
        <v>0</v>
      </c>
      <c r="P413" s="17">
        <f t="shared" si="264"/>
        <v>0</v>
      </c>
      <c r="Q413" s="17">
        <f t="shared" si="265"/>
        <v>0</v>
      </c>
      <c r="R413" s="17">
        <f t="shared" si="266"/>
        <v>0</v>
      </c>
      <c r="S413" s="17">
        <f t="shared" si="267"/>
        <v>0</v>
      </c>
      <c r="T413" s="17">
        <f t="shared" si="268"/>
        <v>0.25123848000000004</v>
      </c>
      <c r="U413" s="17">
        <f t="shared" si="269"/>
        <v>0</v>
      </c>
      <c r="V413" s="17">
        <f t="shared" si="270"/>
        <v>0.02031918</v>
      </c>
      <c r="W413" s="17">
        <f t="shared" si="271"/>
        <v>0.23091929999999997</v>
      </c>
      <c r="X413" s="17">
        <f t="shared" si="272"/>
        <v>0</v>
      </c>
      <c r="Y413" s="17">
        <f t="shared" si="273"/>
        <v>5.709338004000001</v>
      </c>
      <c r="Z413" s="17">
        <f t="shared" si="274"/>
        <v>0</v>
      </c>
      <c r="AA413" s="17">
        <f t="shared" si="275"/>
        <v>2.980201632</v>
      </c>
      <c r="AB413" s="17">
        <f t="shared" si="276"/>
        <v>2.7291363719999997</v>
      </c>
      <c r="AC413" s="17">
        <f t="shared" si="277"/>
        <v>0</v>
      </c>
      <c r="AD413" s="35">
        <v>6.65535</v>
      </c>
      <c r="AE413" s="17">
        <f t="shared" si="278"/>
        <v>4.967147070000001</v>
      </c>
      <c r="AF413" s="17">
        <f t="shared" si="279"/>
        <v>0</v>
      </c>
      <c r="AG413" s="17">
        <f t="shared" si="280"/>
        <v>2.50043401</v>
      </c>
      <c r="AH413" s="17">
        <f t="shared" si="281"/>
        <v>2.46671306</v>
      </c>
      <c r="AI413" s="17">
        <f t="shared" si="282"/>
        <v>0</v>
      </c>
      <c r="AJ413" s="35">
        <f aca="true" t="shared" si="283" ref="AJ413:AQ413">SUM(AJ414:AJ432)</f>
        <v>0</v>
      </c>
      <c r="AK413" s="35">
        <f t="shared" si="283"/>
        <v>0</v>
      </c>
      <c r="AL413" s="35">
        <f t="shared" si="283"/>
        <v>0</v>
      </c>
      <c r="AM413" s="35">
        <f t="shared" si="283"/>
        <v>0</v>
      </c>
      <c r="AN413" s="35">
        <f t="shared" si="283"/>
        <v>0</v>
      </c>
      <c r="AO413" s="35">
        <f t="shared" si="283"/>
        <v>0</v>
      </c>
      <c r="AP413" s="35">
        <f t="shared" si="283"/>
        <v>0</v>
      </c>
      <c r="AQ413" s="35">
        <f t="shared" si="283"/>
        <v>0</v>
      </c>
      <c r="AR413" s="35">
        <f>SUM(AR414:AR432)</f>
        <v>0</v>
      </c>
      <c r="AS413" s="35">
        <f aca="true" t="shared" si="284" ref="AS413:BC413">SUM(AS414:AS432)</f>
        <v>0</v>
      </c>
      <c r="AT413" s="35">
        <f t="shared" si="284"/>
        <v>0.20936540000000003</v>
      </c>
      <c r="AU413" s="35">
        <f t="shared" si="284"/>
        <v>0</v>
      </c>
      <c r="AV413" s="35">
        <f t="shared" si="284"/>
        <v>0.01693265</v>
      </c>
      <c r="AW413" s="35">
        <f t="shared" si="284"/>
        <v>0.19243274999999999</v>
      </c>
      <c r="AX413" s="35">
        <f t="shared" si="284"/>
        <v>0</v>
      </c>
      <c r="AY413" s="35">
        <f t="shared" si="284"/>
        <v>4.757781670000001</v>
      </c>
      <c r="AZ413" s="35">
        <f t="shared" si="284"/>
        <v>0</v>
      </c>
      <c r="BA413" s="35">
        <f t="shared" si="284"/>
        <v>2.48350136</v>
      </c>
      <c r="BB413" s="35">
        <f t="shared" si="284"/>
        <v>2.27428031</v>
      </c>
      <c r="BC413" s="35">
        <f t="shared" si="284"/>
        <v>0</v>
      </c>
      <c r="BE413" s="7"/>
    </row>
    <row r="414" spans="1:57" ht="13.5">
      <c r="A414" s="28"/>
      <c r="B414" s="25" t="s">
        <v>170</v>
      </c>
      <c r="C414" s="28"/>
      <c r="D414" s="17">
        <f t="shared" si="235"/>
        <v>0</v>
      </c>
      <c r="E414" s="17">
        <f t="shared" si="253"/>
        <v>0</v>
      </c>
      <c r="F414" s="17">
        <f t="shared" si="254"/>
        <v>0</v>
      </c>
      <c r="G414" s="17">
        <f t="shared" si="255"/>
        <v>0</v>
      </c>
      <c r="H414" s="17">
        <f t="shared" si="256"/>
        <v>0</v>
      </c>
      <c r="I414" s="17">
        <f t="shared" si="257"/>
        <v>0</v>
      </c>
      <c r="J414" s="17">
        <f t="shared" si="258"/>
        <v>0</v>
      </c>
      <c r="K414" s="17">
        <f t="shared" si="259"/>
        <v>0</v>
      </c>
      <c r="L414" s="17">
        <f t="shared" si="260"/>
        <v>0</v>
      </c>
      <c r="M414" s="17">
        <f t="shared" si="261"/>
        <v>0</v>
      </c>
      <c r="N414" s="17">
        <f t="shared" si="262"/>
        <v>0</v>
      </c>
      <c r="O414" s="17">
        <f t="shared" si="263"/>
        <v>0</v>
      </c>
      <c r="P414" s="17">
        <f t="shared" si="264"/>
        <v>0</v>
      </c>
      <c r="Q414" s="17">
        <f t="shared" si="265"/>
        <v>0</v>
      </c>
      <c r="R414" s="17">
        <f t="shared" si="266"/>
        <v>0</v>
      </c>
      <c r="S414" s="17">
        <f t="shared" si="267"/>
        <v>0</v>
      </c>
      <c r="T414" s="17">
        <f t="shared" si="268"/>
        <v>0</v>
      </c>
      <c r="U414" s="17">
        <f t="shared" si="269"/>
        <v>0</v>
      </c>
      <c r="V414" s="17">
        <f t="shared" si="270"/>
        <v>0</v>
      </c>
      <c r="W414" s="17">
        <f t="shared" si="271"/>
        <v>0</v>
      </c>
      <c r="X414" s="17">
        <f t="shared" si="272"/>
        <v>0</v>
      </c>
      <c r="Y414" s="17">
        <f t="shared" si="273"/>
        <v>0</v>
      </c>
      <c r="Z414" s="17">
        <f t="shared" si="274"/>
        <v>0</v>
      </c>
      <c r="AA414" s="17">
        <f t="shared" si="275"/>
        <v>0</v>
      </c>
      <c r="AB414" s="17">
        <f t="shared" si="276"/>
        <v>0</v>
      </c>
      <c r="AC414" s="17">
        <f t="shared" si="277"/>
        <v>0</v>
      </c>
      <c r="AD414" s="35">
        <v>0</v>
      </c>
      <c r="AE414" s="17">
        <f t="shared" si="278"/>
        <v>0</v>
      </c>
      <c r="AF414" s="17">
        <f t="shared" si="279"/>
        <v>0</v>
      </c>
      <c r="AG414" s="17">
        <f t="shared" si="280"/>
        <v>0</v>
      </c>
      <c r="AH414" s="17">
        <f t="shared" si="281"/>
        <v>0</v>
      </c>
      <c r="AI414" s="17">
        <f t="shared" si="282"/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  <c r="AV414" s="35">
        <v>0</v>
      </c>
      <c r="AW414" s="35">
        <v>0</v>
      </c>
      <c r="AX414" s="35">
        <v>0</v>
      </c>
      <c r="AY414" s="35">
        <v>0</v>
      </c>
      <c r="AZ414" s="35">
        <v>0</v>
      </c>
      <c r="BA414" s="35">
        <v>0</v>
      </c>
      <c r="BB414" s="35">
        <v>0</v>
      </c>
      <c r="BC414" s="35">
        <v>0</v>
      </c>
      <c r="BE414" s="7"/>
    </row>
    <row r="415" spans="1:57" ht="25.5">
      <c r="A415" s="28"/>
      <c r="B415" s="26" t="s">
        <v>492</v>
      </c>
      <c r="C415" s="28" t="s">
        <v>493</v>
      </c>
      <c r="D415" s="17">
        <f t="shared" si="235"/>
        <v>0.5195879999999999</v>
      </c>
      <c r="E415" s="17">
        <f t="shared" si="253"/>
        <v>0.5219033160000001</v>
      </c>
      <c r="F415" s="17">
        <f t="shared" si="254"/>
        <v>0</v>
      </c>
      <c r="G415" s="17">
        <f t="shared" si="255"/>
        <v>0.37044982800000004</v>
      </c>
      <c r="H415" s="17">
        <f t="shared" si="256"/>
        <v>0.151453488</v>
      </c>
      <c r="I415" s="17">
        <f t="shared" si="257"/>
        <v>0</v>
      </c>
      <c r="J415" s="17">
        <f t="shared" si="258"/>
        <v>0</v>
      </c>
      <c r="K415" s="17">
        <f t="shared" si="259"/>
        <v>0</v>
      </c>
      <c r="L415" s="17">
        <f t="shared" si="260"/>
        <v>0</v>
      </c>
      <c r="M415" s="17">
        <f t="shared" si="261"/>
        <v>0</v>
      </c>
      <c r="N415" s="17">
        <f t="shared" si="262"/>
        <v>0</v>
      </c>
      <c r="O415" s="17">
        <f t="shared" si="263"/>
        <v>0</v>
      </c>
      <c r="P415" s="17">
        <f t="shared" si="264"/>
        <v>0</v>
      </c>
      <c r="Q415" s="17">
        <f t="shared" si="265"/>
        <v>0</v>
      </c>
      <c r="R415" s="17">
        <f t="shared" si="266"/>
        <v>0</v>
      </c>
      <c r="S415" s="17">
        <f t="shared" si="267"/>
        <v>0</v>
      </c>
      <c r="T415" s="17">
        <f t="shared" si="268"/>
        <v>0.033758616</v>
      </c>
      <c r="U415" s="17">
        <f t="shared" si="269"/>
        <v>0</v>
      </c>
      <c r="V415" s="17">
        <f t="shared" si="270"/>
        <v>0.00282492</v>
      </c>
      <c r="W415" s="17">
        <f t="shared" si="271"/>
        <v>0.030933695999999997</v>
      </c>
      <c r="X415" s="17">
        <f t="shared" si="272"/>
        <v>0</v>
      </c>
      <c r="Y415" s="17">
        <f t="shared" si="273"/>
        <v>0.48814470000000004</v>
      </c>
      <c r="Z415" s="17">
        <f t="shared" si="274"/>
        <v>0</v>
      </c>
      <c r="AA415" s="17">
        <f t="shared" si="275"/>
        <v>0.36762490800000003</v>
      </c>
      <c r="AB415" s="17">
        <f t="shared" si="276"/>
        <v>0.12051979199999999</v>
      </c>
      <c r="AC415" s="17">
        <f t="shared" si="277"/>
        <v>0</v>
      </c>
      <c r="AD415" s="35">
        <v>0.43299</v>
      </c>
      <c r="AE415" s="17">
        <f t="shared" si="278"/>
        <v>0.43491943000000005</v>
      </c>
      <c r="AF415" s="17">
        <f t="shared" si="279"/>
        <v>0</v>
      </c>
      <c r="AG415" s="17">
        <f t="shared" si="280"/>
        <v>0.30870819000000005</v>
      </c>
      <c r="AH415" s="17">
        <f t="shared" si="281"/>
        <v>0.12621124</v>
      </c>
      <c r="AI415" s="17">
        <f t="shared" si="282"/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f aca="true" t="shared" si="285" ref="AO415:AO432">AP415+AQ415+AR415+AS415</f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0.02813218</v>
      </c>
      <c r="AU415" s="35">
        <v>0</v>
      </c>
      <c r="AV415" s="35">
        <v>0.0023541</v>
      </c>
      <c r="AW415" s="35">
        <v>0.02577808</v>
      </c>
      <c r="AX415" s="35">
        <v>0</v>
      </c>
      <c r="AY415" s="35">
        <v>0.40678725000000004</v>
      </c>
      <c r="AZ415" s="35">
        <v>0</v>
      </c>
      <c r="BA415" s="35">
        <v>0.30635409</v>
      </c>
      <c r="BB415" s="35">
        <v>0.10043316</v>
      </c>
      <c r="BC415" s="35">
        <v>0</v>
      </c>
      <c r="BE415" s="7"/>
    </row>
    <row r="416" spans="1:57" ht="38.25">
      <c r="A416" s="28"/>
      <c r="B416" s="26" t="s">
        <v>494</v>
      </c>
      <c r="C416" s="28" t="s">
        <v>493</v>
      </c>
      <c r="D416" s="17">
        <f t="shared" si="235"/>
        <v>0.7475327999999999</v>
      </c>
      <c r="E416" s="17">
        <f t="shared" si="253"/>
        <v>0.7489924320000001</v>
      </c>
      <c r="F416" s="17">
        <f t="shared" si="254"/>
        <v>0</v>
      </c>
      <c r="G416" s="17">
        <f t="shared" si="255"/>
        <v>0.33734184000000006</v>
      </c>
      <c r="H416" s="17">
        <f t="shared" si="256"/>
        <v>0.411650592</v>
      </c>
      <c r="I416" s="17">
        <f t="shared" si="257"/>
        <v>0</v>
      </c>
      <c r="J416" s="17">
        <f t="shared" si="258"/>
        <v>0</v>
      </c>
      <c r="K416" s="17">
        <f t="shared" si="259"/>
        <v>0</v>
      </c>
      <c r="L416" s="17">
        <f t="shared" si="260"/>
        <v>0</v>
      </c>
      <c r="M416" s="17">
        <f t="shared" si="261"/>
        <v>0</v>
      </c>
      <c r="N416" s="17">
        <f t="shared" si="262"/>
        <v>0</v>
      </c>
      <c r="O416" s="17">
        <f t="shared" si="263"/>
        <v>0</v>
      </c>
      <c r="P416" s="17">
        <f t="shared" si="264"/>
        <v>0</v>
      </c>
      <c r="Q416" s="17">
        <f t="shared" si="265"/>
        <v>0</v>
      </c>
      <c r="R416" s="17">
        <f t="shared" si="266"/>
        <v>0</v>
      </c>
      <c r="S416" s="17">
        <f t="shared" si="267"/>
        <v>0</v>
      </c>
      <c r="T416" s="17">
        <f t="shared" si="268"/>
        <v>0.13403204400000002</v>
      </c>
      <c r="U416" s="17">
        <f t="shared" si="269"/>
        <v>0</v>
      </c>
      <c r="V416" s="17">
        <f t="shared" si="270"/>
        <v>0.010925892000000001</v>
      </c>
      <c r="W416" s="17">
        <f t="shared" si="271"/>
        <v>0.123106152</v>
      </c>
      <c r="X416" s="17">
        <f t="shared" si="272"/>
        <v>0</v>
      </c>
      <c r="Y416" s="17">
        <f t="shared" si="273"/>
        <v>0.6149603880000001</v>
      </c>
      <c r="Z416" s="17">
        <f t="shared" si="274"/>
        <v>0</v>
      </c>
      <c r="AA416" s="17">
        <f t="shared" si="275"/>
        <v>0.326415948</v>
      </c>
      <c r="AB416" s="17">
        <f t="shared" si="276"/>
        <v>0.28854443999999996</v>
      </c>
      <c r="AC416" s="17">
        <f t="shared" si="277"/>
        <v>0</v>
      </c>
      <c r="AD416" s="35">
        <v>0.6229439999999999</v>
      </c>
      <c r="AE416" s="17">
        <f t="shared" si="278"/>
        <v>0.6241603600000001</v>
      </c>
      <c r="AF416" s="17">
        <f t="shared" si="279"/>
        <v>0</v>
      </c>
      <c r="AG416" s="17">
        <f t="shared" si="280"/>
        <v>0.28111820000000004</v>
      </c>
      <c r="AH416" s="17">
        <f t="shared" si="281"/>
        <v>0.34304216</v>
      </c>
      <c r="AI416" s="17">
        <f t="shared" si="282"/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f t="shared" si="285"/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0.11169337000000001</v>
      </c>
      <c r="AU416" s="35">
        <v>0</v>
      </c>
      <c r="AV416" s="35">
        <v>0.00910491</v>
      </c>
      <c r="AW416" s="35">
        <v>0.10258846</v>
      </c>
      <c r="AX416" s="35">
        <v>0</v>
      </c>
      <c r="AY416" s="35">
        <v>0.5124669900000001</v>
      </c>
      <c r="AZ416" s="35">
        <v>0</v>
      </c>
      <c r="BA416" s="35">
        <v>0.27201329</v>
      </c>
      <c r="BB416" s="35">
        <v>0.2404537</v>
      </c>
      <c r="BC416" s="35">
        <v>0</v>
      </c>
      <c r="BE416" s="7"/>
    </row>
    <row r="417" spans="1:57" ht="25.5">
      <c r="A417" s="28"/>
      <c r="B417" s="26" t="s">
        <v>495</v>
      </c>
      <c r="C417" s="28" t="s">
        <v>493</v>
      </c>
      <c r="D417" s="17">
        <f t="shared" si="235"/>
        <v>0.467208</v>
      </c>
      <c r="E417" s="17">
        <f t="shared" si="253"/>
        <v>0.458496552</v>
      </c>
      <c r="F417" s="17">
        <f t="shared" si="254"/>
        <v>0</v>
      </c>
      <c r="G417" s="17">
        <f t="shared" si="255"/>
        <v>0.208511664</v>
      </c>
      <c r="H417" s="17">
        <f t="shared" si="256"/>
        <v>0.249984888</v>
      </c>
      <c r="I417" s="17">
        <f t="shared" si="257"/>
        <v>0</v>
      </c>
      <c r="J417" s="17">
        <f t="shared" si="258"/>
        <v>0</v>
      </c>
      <c r="K417" s="17">
        <f t="shared" si="259"/>
        <v>0</v>
      </c>
      <c r="L417" s="17">
        <f t="shared" si="260"/>
        <v>0</v>
      </c>
      <c r="M417" s="17">
        <f t="shared" si="261"/>
        <v>0</v>
      </c>
      <c r="N417" s="17">
        <f t="shared" si="262"/>
        <v>0</v>
      </c>
      <c r="O417" s="17">
        <f t="shared" si="263"/>
        <v>0</v>
      </c>
      <c r="P417" s="17">
        <f t="shared" si="264"/>
        <v>0</v>
      </c>
      <c r="Q417" s="17">
        <f t="shared" si="265"/>
        <v>0</v>
      </c>
      <c r="R417" s="17">
        <f t="shared" si="266"/>
        <v>0</v>
      </c>
      <c r="S417" s="17">
        <f t="shared" si="267"/>
        <v>0</v>
      </c>
      <c r="T417" s="17">
        <f t="shared" si="268"/>
        <v>0.08344781999999999</v>
      </c>
      <c r="U417" s="17">
        <f t="shared" si="269"/>
        <v>0</v>
      </c>
      <c r="V417" s="17">
        <f t="shared" si="270"/>
        <v>0.006568368</v>
      </c>
      <c r="W417" s="17">
        <f t="shared" si="271"/>
        <v>0.076879452</v>
      </c>
      <c r="X417" s="17">
        <f t="shared" si="272"/>
        <v>0</v>
      </c>
      <c r="Y417" s="17">
        <f t="shared" si="273"/>
        <v>0.375048732</v>
      </c>
      <c r="Z417" s="17">
        <f t="shared" si="274"/>
        <v>0</v>
      </c>
      <c r="AA417" s="17">
        <f t="shared" si="275"/>
        <v>0.201943296</v>
      </c>
      <c r="AB417" s="17">
        <f t="shared" si="276"/>
        <v>0.17310543599999997</v>
      </c>
      <c r="AC417" s="17">
        <f t="shared" si="277"/>
        <v>0</v>
      </c>
      <c r="AD417" s="35">
        <v>0.38934</v>
      </c>
      <c r="AE417" s="17">
        <f t="shared" si="278"/>
        <v>0.38208046</v>
      </c>
      <c r="AF417" s="17">
        <f t="shared" si="279"/>
        <v>0</v>
      </c>
      <c r="AG417" s="17">
        <f t="shared" si="280"/>
        <v>0.17375972</v>
      </c>
      <c r="AH417" s="17">
        <f t="shared" si="281"/>
        <v>0.20832074</v>
      </c>
      <c r="AI417" s="17">
        <f t="shared" si="282"/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f t="shared" si="285"/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0.06953985</v>
      </c>
      <c r="AU417" s="35">
        <v>0</v>
      </c>
      <c r="AV417" s="35">
        <v>0.00547364</v>
      </c>
      <c r="AW417" s="35">
        <v>0.06406621</v>
      </c>
      <c r="AX417" s="35">
        <v>0</v>
      </c>
      <c r="AY417" s="35">
        <v>0.31254061</v>
      </c>
      <c r="AZ417" s="35">
        <v>0</v>
      </c>
      <c r="BA417" s="35">
        <v>0.16828608</v>
      </c>
      <c r="BB417" s="35">
        <v>0.14425453</v>
      </c>
      <c r="BC417" s="35">
        <v>0</v>
      </c>
      <c r="BE417" s="7"/>
    </row>
    <row r="418" spans="1:57" ht="13.5">
      <c r="A418" s="28"/>
      <c r="B418" s="25" t="s">
        <v>137</v>
      </c>
      <c r="C418" s="28"/>
      <c r="D418" s="17">
        <f t="shared" si="235"/>
        <v>0</v>
      </c>
      <c r="E418" s="17">
        <f t="shared" si="253"/>
        <v>0</v>
      </c>
      <c r="F418" s="17">
        <f t="shared" si="254"/>
        <v>0</v>
      </c>
      <c r="G418" s="17">
        <f t="shared" si="255"/>
        <v>0</v>
      </c>
      <c r="H418" s="17">
        <f t="shared" si="256"/>
        <v>0</v>
      </c>
      <c r="I418" s="17">
        <f t="shared" si="257"/>
        <v>0</v>
      </c>
      <c r="J418" s="17">
        <f t="shared" si="258"/>
        <v>0</v>
      </c>
      <c r="K418" s="17">
        <f t="shared" si="259"/>
        <v>0</v>
      </c>
      <c r="L418" s="17">
        <f t="shared" si="260"/>
        <v>0</v>
      </c>
      <c r="M418" s="17">
        <f t="shared" si="261"/>
        <v>0</v>
      </c>
      <c r="N418" s="17">
        <f t="shared" si="262"/>
        <v>0</v>
      </c>
      <c r="O418" s="17">
        <f t="shared" si="263"/>
        <v>0</v>
      </c>
      <c r="P418" s="17">
        <f t="shared" si="264"/>
        <v>0</v>
      </c>
      <c r="Q418" s="17">
        <f t="shared" si="265"/>
        <v>0</v>
      </c>
      <c r="R418" s="17">
        <f t="shared" si="266"/>
        <v>0</v>
      </c>
      <c r="S418" s="17">
        <f t="shared" si="267"/>
        <v>0</v>
      </c>
      <c r="T418" s="17">
        <f t="shared" si="268"/>
        <v>0</v>
      </c>
      <c r="U418" s="17">
        <f t="shared" si="269"/>
        <v>0</v>
      </c>
      <c r="V418" s="17">
        <f t="shared" si="270"/>
        <v>0</v>
      </c>
      <c r="W418" s="17">
        <f t="shared" si="271"/>
        <v>0</v>
      </c>
      <c r="X418" s="17">
        <f t="shared" si="272"/>
        <v>0</v>
      </c>
      <c r="Y418" s="17">
        <f t="shared" si="273"/>
        <v>0</v>
      </c>
      <c r="Z418" s="17">
        <f t="shared" si="274"/>
        <v>0</v>
      </c>
      <c r="AA418" s="17">
        <f t="shared" si="275"/>
        <v>0</v>
      </c>
      <c r="AB418" s="17">
        <f t="shared" si="276"/>
        <v>0</v>
      </c>
      <c r="AC418" s="17">
        <f t="shared" si="277"/>
        <v>0</v>
      </c>
      <c r="AD418" s="35">
        <v>0</v>
      </c>
      <c r="AE418" s="17">
        <f t="shared" si="278"/>
        <v>0</v>
      </c>
      <c r="AF418" s="17">
        <f t="shared" si="279"/>
        <v>0</v>
      </c>
      <c r="AG418" s="17">
        <f t="shared" si="280"/>
        <v>0</v>
      </c>
      <c r="AH418" s="17">
        <f t="shared" si="281"/>
        <v>0</v>
      </c>
      <c r="AI418" s="17">
        <f t="shared" si="282"/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f t="shared" si="285"/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  <c r="AV418" s="35">
        <v>0</v>
      </c>
      <c r="AW418" s="35">
        <v>0</v>
      </c>
      <c r="AX418" s="35">
        <v>0</v>
      </c>
      <c r="AY418" s="35">
        <v>0</v>
      </c>
      <c r="AZ418" s="35">
        <v>0</v>
      </c>
      <c r="BA418" s="35">
        <v>0</v>
      </c>
      <c r="BB418" s="35">
        <v>0</v>
      </c>
      <c r="BC418" s="35">
        <v>0</v>
      </c>
      <c r="BE418" s="7"/>
    </row>
    <row r="419" spans="1:57" ht="25.5">
      <c r="A419" s="28"/>
      <c r="B419" s="26" t="s">
        <v>496</v>
      </c>
      <c r="C419" s="28" t="s">
        <v>493</v>
      </c>
      <c r="D419" s="17">
        <f aca="true" t="shared" si="286" ref="D419:D432">1.2*AD419</f>
        <v>0.5195879999999999</v>
      </c>
      <c r="E419" s="17">
        <f t="shared" si="253"/>
        <v>0.5208099239999999</v>
      </c>
      <c r="F419" s="17">
        <f t="shared" si="254"/>
        <v>0</v>
      </c>
      <c r="G419" s="17">
        <f t="shared" si="255"/>
        <v>0.376797456</v>
      </c>
      <c r="H419" s="17">
        <f t="shared" si="256"/>
        <v>0.14401246799999998</v>
      </c>
      <c r="I419" s="17">
        <f t="shared" si="257"/>
        <v>0</v>
      </c>
      <c r="J419" s="17">
        <f t="shared" si="258"/>
        <v>0</v>
      </c>
      <c r="K419" s="17">
        <f t="shared" si="259"/>
        <v>0</v>
      </c>
      <c r="L419" s="17">
        <f t="shared" si="260"/>
        <v>0</v>
      </c>
      <c r="M419" s="17">
        <f t="shared" si="261"/>
        <v>0</v>
      </c>
      <c r="N419" s="17">
        <f t="shared" si="262"/>
        <v>0</v>
      </c>
      <c r="O419" s="17">
        <f t="shared" si="263"/>
        <v>0</v>
      </c>
      <c r="P419" s="17">
        <f t="shared" si="264"/>
        <v>0</v>
      </c>
      <c r="Q419" s="17">
        <f t="shared" si="265"/>
        <v>0</v>
      </c>
      <c r="R419" s="17">
        <f t="shared" si="266"/>
        <v>0</v>
      </c>
      <c r="S419" s="17">
        <f t="shared" si="267"/>
        <v>0</v>
      </c>
      <c r="T419" s="17">
        <f t="shared" si="268"/>
        <v>0</v>
      </c>
      <c r="U419" s="17">
        <f t="shared" si="269"/>
        <v>0</v>
      </c>
      <c r="V419" s="17">
        <f t="shared" si="270"/>
        <v>0</v>
      </c>
      <c r="W419" s="17">
        <f t="shared" si="271"/>
        <v>0</v>
      </c>
      <c r="X419" s="17">
        <f t="shared" si="272"/>
        <v>0</v>
      </c>
      <c r="Y419" s="17">
        <f t="shared" si="273"/>
        <v>0.5208099239999999</v>
      </c>
      <c r="Z419" s="17">
        <f t="shared" si="274"/>
        <v>0</v>
      </c>
      <c r="AA419" s="17">
        <f t="shared" si="275"/>
        <v>0.376797456</v>
      </c>
      <c r="AB419" s="17">
        <f t="shared" si="276"/>
        <v>0.14401246799999998</v>
      </c>
      <c r="AC419" s="17">
        <f t="shared" si="277"/>
        <v>0</v>
      </c>
      <c r="AD419" s="35">
        <v>0.43299</v>
      </c>
      <c r="AE419" s="17">
        <f t="shared" si="278"/>
        <v>0.43400827</v>
      </c>
      <c r="AF419" s="17">
        <f t="shared" si="279"/>
        <v>0</v>
      </c>
      <c r="AG419" s="17">
        <f t="shared" si="280"/>
        <v>0.31399788</v>
      </c>
      <c r="AH419" s="17">
        <f t="shared" si="281"/>
        <v>0.12001039</v>
      </c>
      <c r="AI419" s="17">
        <f t="shared" si="282"/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f t="shared" si="285"/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  <c r="AV419" s="35">
        <v>0</v>
      </c>
      <c r="AW419" s="35">
        <v>0</v>
      </c>
      <c r="AX419" s="35">
        <v>0</v>
      </c>
      <c r="AY419" s="35">
        <v>0.43400827</v>
      </c>
      <c r="AZ419" s="35">
        <v>0</v>
      </c>
      <c r="BA419" s="35">
        <v>0.31399788</v>
      </c>
      <c r="BB419" s="35">
        <v>0.12001039</v>
      </c>
      <c r="BC419" s="35">
        <v>0</v>
      </c>
      <c r="BE419" s="7"/>
    </row>
    <row r="420" spans="1:57" ht="25.5">
      <c r="A420" s="28"/>
      <c r="B420" s="26" t="s">
        <v>497</v>
      </c>
      <c r="C420" s="28" t="s">
        <v>493</v>
      </c>
      <c r="D420" s="17">
        <f t="shared" si="286"/>
        <v>0.2803248</v>
      </c>
      <c r="E420" s="17">
        <f t="shared" si="253"/>
        <v>0.281549004</v>
      </c>
      <c r="F420" s="17">
        <f t="shared" si="254"/>
        <v>0</v>
      </c>
      <c r="G420" s="17">
        <f t="shared" si="255"/>
        <v>0.09236376</v>
      </c>
      <c r="H420" s="17">
        <f t="shared" si="256"/>
        <v>0.18918524399999997</v>
      </c>
      <c r="I420" s="17">
        <f t="shared" si="257"/>
        <v>0</v>
      </c>
      <c r="J420" s="17">
        <f t="shared" si="258"/>
        <v>0</v>
      </c>
      <c r="K420" s="17">
        <f t="shared" si="259"/>
        <v>0</v>
      </c>
      <c r="L420" s="17">
        <f t="shared" si="260"/>
        <v>0</v>
      </c>
      <c r="M420" s="17">
        <f t="shared" si="261"/>
        <v>0</v>
      </c>
      <c r="N420" s="17">
        <f t="shared" si="262"/>
        <v>0</v>
      </c>
      <c r="O420" s="17">
        <f t="shared" si="263"/>
        <v>0</v>
      </c>
      <c r="P420" s="17">
        <f t="shared" si="264"/>
        <v>0</v>
      </c>
      <c r="Q420" s="17">
        <f t="shared" si="265"/>
        <v>0</v>
      </c>
      <c r="R420" s="17">
        <f t="shared" si="266"/>
        <v>0</v>
      </c>
      <c r="S420" s="17">
        <f t="shared" si="267"/>
        <v>0</v>
      </c>
      <c r="T420" s="17">
        <f t="shared" si="268"/>
        <v>0</v>
      </c>
      <c r="U420" s="17">
        <f t="shared" si="269"/>
        <v>0</v>
      </c>
      <c r="V420" s="17">
        <f t="shared" si="270"/>
        <v>0</v>
      </c>
      <c r="W420" s="17">
        <f t="shared" si="271"/>
        <v>0</v>
      </c>
      <c r="X420" s="17">
        <f t="shared" si="272"/>
        <v>0</v>
      </c>
      <c r="Y420" s="17">
        <f t="shared" si="273"/>
        <v>0.281549004</v>
      </c>
      <c r="Z420" s="17">
        <f t="shared" si="274"/>
        <v>0</v>
      </c>
      <c r="AA420" s="17">
        <f t="shared" si="275"/>
        <v>0.09236376</v>
      </c>
      <c r="AB420" s="17">
        <f t="shared" si="276"/>
        <v>0.18918524399999997</v>
      </c>
      <c r="AC420" s="17">
        <f t="shared" si="277"/>
        <v>0</v>
      </c>
      <c r="AD420" s="35">
        <v>0.233604</v>
      </c>
      <c r="AE420" s="17">
        <f t="shared" si="278"/>
        <v>0.23462417</v>
      </c>
      <c r="AF420" s="17">
        <f t="shared" si="279"/>
        <v>0</v>
      </c>
      <c r="AG420" s="17">
        <f t="shared" si="280"/>
        <v>0.0769698</v>
      </c>
      <c r="AH420" s="17">
        <f t="shared" si="281"/>
        <v>0.15765437</v>
      </c>
      <c r="AI420" s="17">
        <f t="shared" si="282"/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f t="shared" si="285"/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  <c r="AV420" s="35">
        <v>0</v>
      </c>
      <c r="AW420" s="35">
        <v>0</v>
      </c>
      <c r="AX420" s="35">
        <v>0</v>
      </c>
      <c r="AY420" s="35">
        <v>0.23462417</v>
      </c>
      <c r="AZ420" s="35">
        <v>0</v>
      </c>
      <c r="BA420" s="35">
        <v>0.0769698</v>
      </c>
      <c r="BB420" s="35">
        <v>0.15765437</v>
      </c>
      <c r="BC420" s="35">
        <v>0</v>
      </c>
      <c r="BE420" s="7"/>
    </row>
    <row r="421" spans="1:57" ht="13.5">
      <c r="A421" s="28"/>
      <c r="B421" s="25" t="s">
        <v>192</v>
      </c>
      <c r="C421" s="28"/>
      <c r="D421" s="17">
        <f t="shared" si="286"/>
        <v>0</v>
      </c>
      <c r="E421" s="17">
        <f t="shared" si="253"/>
        <v>0</v>
      </c>
      <c r="F421" s="17">
        <f t="shared" si="254"/>
        <v>0</v>
      </c>
      <c r="G421" s="17">
        <f t="shared" si="255"/>
        <v>0</v>
      </c>
      <c r="H421" s="17">
        <f t="shared" si="256"/>
        <v>0</v>
      </c>
      <c r="I421" s="17">
        <f t="shared" si="257"/>
        <v>0</v>
      </c>
      <c r="J421" s="17">
        <f t="shared" si="258"/>
        <v>0</v>
      </c>
      <c r="K421" s="17">
        <f t="shared" si="259"/>
        <v>0</v>
      </c>
      <c r="L421" s="17">
        <f t="shared" si="260"/>
        <v>0</v>
      </c>
      <c r="M421" s="17">
        <f t="shared" si="261"/>
        <v>0</v>
      </c>
      <c r="N421" s="17">
        <f t="shared" si="262"/>
        <v>0</v>
      </c>
      <c r="O421" s="17">
        <f t="shared" si="263"/>
        <v>0</v>
      </c>
      <c r="P421" s="17">
        <f t="shared" si="264"/>
        <v>0</v>
      </c>
      <c r="Q421" s="17">
        <f t="shared" si="265"/>
        <v>0</v>
      </c>
      <c r="R421" s="17">
        <f t="shared" si="266"/>
        <v>0</v>
      </c>
      <c r="S421" s="17">
        <f t="shared" si="267"/>
        <v>0</v>
      </c>
      <c r="T421" s="17">
        <f t="shared" si="268"/>
        <v>0</v>
      </c>
      <c r="U421" s="17">
        <f t="shared" si="269"/>
        <v>0</v>
      </c>
      <c r="V421" s="17">
        <f t="shared" si="270"/>
        <v>0</v>
      </c>
      <c r="W421" s="17">
        <f t="shared" si="271"/>
        <v>0</v>
      </c>
      <c r="X421" s="17">
        <f t="shared" si="272"/>
        <v>0</v>
      </c>
      <c r="Y421" s="17">
        <f t="shared" si="273"/>
        <v>0</v>
      </c>
      <c r="Z421" s="17">
        <f t="shared" si="274"/>
        <v>0</v>
      </c>
      <c r="AA421" s="17">
        <f t="shared" si="275"/>
        <v>0</v>
      </c>
      <c r="AB421" s="17">
        <f t="shared" si="276"/>
        <v>0</v>
      </c>
      <c r="AC421" s="17">
        <f t="shared" si="277"/>
        <v>0</v>
      </c>
      <c r="AD421" s="35">
        <v>0</v>
      </c>
      <c r="AE421" s="17">
        <f t="shared" si="278"/>
        <v>0</v>
      </c>
      <c r="AF421" s="17">
        <f t="shared" si="279"/>
        <v>0</v>
      </c>
      <c r="AG421" s="17">
        <f t="shared" si="280"/>
        <v>0</v>
      </c>
      <c r="AH421" s="17">
        <f t="shared" si="281"/>
        <v>0</v>
      </c>
      <c r="AI421" s="17">
        <f t="shared" si="282"/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f t="shared" si="285"/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  <c r="AV421" s="35">
        <v>0</v>
      </c>
      <c r="AW421" s="35">
        <v>0</v>
      </c>
      <c r="AX421" s="35">
        <v>0</v>
      </c>
      <c r="AY421" s="35">
        <v>0</v>
      </c>
      <c r="AZ421" s="35">
        <v>0</v>
      </c>
      <c r="BA421" s="35">
        <v>0</v>
      </c>
      <c r="BB421" s="35">
        <v>0</v>
      </c>
      <c r="BC421" s="35">
        <v>0</v>
      </c>
      <c r="BE421" s="7"/>
    </row>
    <row r="422" spans="1:57" ht="25.5">
      <c r="A422" s="28"/>
      <c r="B422" s="26" t="s">
        <v>498</v>
      </c>
      <c r="C422" s="28" t="s">
        <v>493</v>
      </c>
      <c r="D422" s="17">
        <f t="shared" si="286"/>
        <v>0.18688319999999997</v>
      </c>
      <c r="E422" s="17">
        <f t="shared" si="253"/>
        <v>0.19138041600000003</v>
      </c>
      <c r="F422" s="17">
        <f t="shared" si="254"/>
        <v>0</v>
      </c>
      <c r="G422" s="17">
        <f t="shared" si="255"/>
        <v>0.07159656</v>
      </c>
      <c r="H422" s="17">
        <f t="shared" si="256"/>
        <v>0.119783856</v>
      </c>
      <c r="I422" s="17">
        <f t="shared" si="257"/>
        <v>0</v>
      </c>
      <c r="J422" s="17">
        <f t="shared" si="258"/>
        <v>0</v>
      </c>
      <c r="K422" s="17">
        <f t="shared" si="259"/>
        <v>0</v>
      </c>
      <c r="L422" s="17">
        <f t="shared" si="260"/>
        <v>0</v>
      </c>
      <c r="M422" s="17">
        <f t="shared" si="261"/>
        <v>0</v>
      </c>
      <c r="N422" s="17">
        <f t="shared" si="262"/>
        <v>0</v>
      </c>
      <c r="O422" s="17">
        <f t="shared" si="263"/>
        <v>0</v>
      </c>
      <c r="P422" s="17">
        <f t="shared" si="264"/>
        <v>0</v>
      </c>
      <c r="Q422" s="17">
        <f t="shared" si="265"/>
        <v>0</v>
      </c>
      <c r="R422" s="17">
        <f t="shared" si="266"/>
        <v>0</v>
      </c>
      <c r="S422" s="17">
        <f t="shared" si="267"/>
        <v>0</v>
      </c>
      <c r="T422" s="17">
        <f t="shared" si="268"/>
        <v>0</v>
      </c>
      <c r="U422" s="17">
        <f t="shared" si="269"/>
        <v>0</v>
      </c>
      <c r="V422" s="17">
        <f t="shared" si="270"/>
        <v>0</v>
      </c>
      <c r="W422" s="17">
        <f t="shared" si="271"/>
        <v>0</v>
      </c>
      <c r="X422" s="17">
        <f t="shared" si="272"/>
        <v>0</v>
      </c>
      <c r="Y422" s="17">
        <f t="shared" si="273"/>
        <v>0.19138041600000003</v>
      </c>
      <c r="Z422" s="17">
        <f t="shared" si="274"/>
        <v>0</v>
      </c>
      <c r="AA422" s="17">
        <f t="shared" si="275"/>
        <v>0.07159656</v>
      </c>
      <c r="AB422" s="17">
        <f t="shared" si="276"/>
        <v>0.119783856</v>
      </c>
      <c r="AC422" s="17">
        <f t="shared" si="277"/>
        <v>0</v>
      </c>
      <c r="AD422" s="35">
        <v>0.15573599999999999</v>
      </c>
      <c r="AE422" s="17">
        <f t="shared" si="278"/>
        <v>0.15948368000000002</v>
      </c>
      <c r="AF422" s="17">
        <f t="shared" si="279"/>
        <v>0</v>
      </c>
      <c r="AG422" s="17">
        <f t="shared" si="280"/>
        <v>0.0596638</v>
      </c>
      <c r="AH422" s="17">
        <f t="shared" si="281"/>
        <v>0.09981988</v>
      </c>
      <c r="AI422" s="17">
        <f t="shared" si="282"/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f t="shared" si="285"/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  <c r="AV422" s="35">
        <v>0</v>
      </c>
      <c r="AW422" s="35">
        <v>0</v>
      </c>
      <c r="AX422" s="35">
        <v>0</v>
      </c>
      <c r="AY422" s="35">
        <v>0.15948368000000002</v>
      </c>
      <c r="AZ422" s="35">
        <v>0</v>
      </c>
      <c r="BA422" s="35">
        <v>0.0596638</v>
      </c>
      <c r="BB422" s="35">
        <v>0.09981988</v>
      </c>
      <c r="BC422" s="35">
        <v>0</v>
      </c>
      <c r="BE422" s="7"/>
    </row>
    <row r="423" spans="1:57" ht="25.5">
      <c r="A423" s="28"/>
      <c r="B423" s="26" t="s">
        <v>499</v>
      </c>
      <c r="C423" s="28" t="s">
        <v>493</v>
      </c>
      <c r="D423" s="17">
        <f t="shared" si="286"/>
        <v>0.18688319999999997</v>
      </c>
      <c r="E423" s="17">
        <f t="shared" si="253"/>
        <v>0.19469256</v>
      </c>
      <c r="F423" s="17">
        <f t="shared" si="254"/>
        <v>0</v>
      </c>
      <c r="G423" s="17">
        <f t="shared" si="255"/>
        <v>0.051335424</v>
      </c>
      <c r="H423" s="17">
        <f t="shared" si="256"/>
        <v>0.143357136</v>
      </c>
      <c r="I423" s="17">
        <f t="shared" si="257"/>
        <v>0</v>
      </c>
      <c r="J423" s="17">
        <f t="shared" si="258"/>
        <v>0</v>
      </c>
      <c r="K423" s="17">
        <f t="shared" si="259"/>
        <v>0</v>
      </c>
      <c r="L423" s="17">
        <f t="shared" si="260"/>
        <v>0</v>
      </c>
      <c r="M423" s="17">
        <f t="shared" si="261"/>
        <v>0</v>
      </c>
      <c r="N423" s="17">
        <f t="shared" si="262"/>
        <v>0</v>
      </c>
      <c r="O423" s="17">
        <f t="shared" si="263"/>
        <v>0</v>
      </c>
      <c r="P423" s="17">
        <f t="shared" si="264"/>
        <v>0</v>
      </c>
      <c r="Q423" s="17">
        <f t="shared" si="265"/>
        <v>0</v>
      </c>
      <c r="R423" s="17">
        <f t="shared" si="266"/>
        <v>0</v>
      </c>
      <c r="S423" s="17">
        <f t="shared" si="267"/>
        <v>0</v>
      </c>
      <c r="T423" s="17">
        <f t="shared" si="268"/>
        <v>0</v>
      </c>
      <c r="U423" s="17">
        <f t="shared" si="269"/>
        <v>0</v>
      </c>
      <c r="V423" s="17">
        <f t="shared" si="270"/>
        <v>0</v>
      </c>
      <c r="W423" s="17">
        <f t="shared" si="271"/>
        <v>0</v>
      </c>
      <c r="X423" s="17">
        <f t="shared" si="272"/>
        <v>0</v>
      </c>
      <c r="Y423" s="17">
        <f t="shared" si="273"/>
        <v>0.19469256</v>
      </c>
      <c r="Z423" s="17">
        <f t="shared" si="274"/>
        <v>0</v>
      </c>
      <c r="AA423" s="17">
        <f t="shared" si="275"/>
        <v>0.051335424</v>
      </c>
      <c r="AB423" s="17">
        <f t="shared" si="276"/>
        <v>0.143357136</v>
      </c>
      <c r="AC423" s="17">
        <f t="shared" si="277"/>
        <v>0</v>
      </c>
      <c r="AD423" s="35">
        <v>0.15573599999999999</v>
      </c>
      <c r="AE423" s="17">
        <f t="shared" si="278"/>
        <v>0.1622438</v>
      </c>
      <c r="AF423" s="17">
        <f t="shared" si="279"/>
        <v>0</v>
      </c>
      <c r="AG423" s="17">
        <f t="shared" si="280"/>
        <v>0.04277952</v>
      </c>
      <c r="AH423" s="17">
        <f t="shared" si="281"/>
        <v>0.11946428</v>
      </c>
      <c r="AI423" s="17">
        <f t="shared" si="282"/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f t="shared" si="285"/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  <c r="AV423" s="35">
        <v>0</v>
      </c>
      <c r="AW423" s="35">
        <v>0</v>
      </c>
      <c r="AX423" s="35">
        <v>0</v>
      </c>
      <c r="AY423" s="35">
        <v>0.1622438</v>
      </c>
      <c r="AZ423" s="35">
        <v>0</v>
      </c>
      <c r="BA423" s="35">
        <v>0.04277952</v>
      </c>
      <c r="BB423" s="35">
        <v>0.11946428</v>
      </c>
      <c r="BC423" s="35">
        <v>0</v>
      </c>
      <c r="BE423" s="7"/>
    </row>
    <row r="424" spans="1:57" ht="25.5">
      <c r="A424" s="28"/>
      <c r="B424" s="26" t="s">
        <v>500</v>
      </c>
      <c r="C424" s="28" t="s">
        <v>493</v>
      </c>
      <c r="D424" s="17">
        <f t="shared" si="286"/>
        <v>0.3385608</v>
      </c>
      <c r="E424" s="17">
        <f t="shared" si="253"/>
        <v>0.28000244399999996</v>
      </c>
      <c r="F424" s="17">
        <f t="shared" si="254"/>
        <v>0</v>
      </c>
      <c r="G424" s="17">
        <f t="shared" si="255"/>
        <v>0.140603244</v>
      </c>
      <c r="H424" s="17">
        <f t="shared" si="256"/>
        <v>0.1393992</v>
      </c>
      <c r="I424" s="17">
        <f t="shared" si="257"/>
        <v>0</v>
      </c>
      <c r="J424" s="17">
        <f t="shared" si="258"/>
        <v>0</v>
      </c>
      <c r="K424" s="17">
        <f t="shared" si="259"/>
        <v>0</v>
      </c>
      <c r="L424" s="17">
        <f t="shared" si="260"/>
        <v>0</v>
      </c>
      <c r="M424" s="17">
        <f t="shared" si="261"/>
        <v>0</v>
      </c>
      <c r="N424" s="17">
        <f t="shared" si="262"/>
        <v>0</v>
      </c>
      <c r="O424" s="17">
        <f t="shared" si="263"/>
        <v>0</v>
      </c>
      <c r="P424" s="17">
        <f t="shared" si="264"/>
        <v>0</v>
      </c>
      <c r="Q424" s="17">
        <f t="shared" si="265"/>
        <v>0</v>
      </c>
      <c r="R424" s="17">
        <f t="shared" si="266"/>
        <v>0</v>
      </c>
      <c r="S424" s="17">
        <f t="shared" si="267"/>
        <v>0</v>
      </c>
      <c r="T424" s="17">
        <f t="shared" si="268"/>
        <v>0</v>
      </c>
      <c r="U424" s="17">
        <f t="shared" si="269"/>
        <v>0</v>
      </c>
      <c r="V424" s="17">
        <f t="shared" si="270"/>
        <v>0</v>
      </c>
      <c r="W424" s="17">
        <f t="shared" si="271"/>
        <v>0</v>
      </c>
      <c r="X424" s="17">
        <f t="shared" si="272"/>
        <v>0</v>
      </c>
      <c r="Y424" s="17">
        <f t="shared" si="273"/>
        <v>0.28000244399999996</v>
      </c>
      <c r="Z424" s="17">
        <f t="shared" si="274"/>
        <v>0</v>
      </c>
      <c r="AA424" s="17">
        <f t="shared" si="275"/>
        <v>0.140603244</v>
      </c>
      <c r="AB424" s="17">
        <f t="shared" si="276"/>
        <v>0.1393992</v>
      </c>
      <c r="AC424" s="17">
        <f t="shared" si="277"/>
        <v>0</v>
      </c>
      <c r="AD424" s="35">
        <v>0.282134</v>
      </c>
      <c r="AE424" s="17">
        <f t="shared" si="278"/>
        <v>0.23333537</v>
      </c>
      <c r="AF424" s="17">
        <f t="shared" si="279"/>
        <v>0</v>
      </c>
      <c r="AG424" s="17">
        <f t="shared" si="280"/>
        <v>0.11716937</v>
      </c>
      <c r="AH424" s="17">
        <f t="shared" si="281"/>
        <v>0.116166</v>
      </c>
      <c r="AI424" s="17">
        <f t="shared" si="282"/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f t="shared" si="285"/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  <c r="AV424" s="35">
        <v>0</v>
      </c>
      <c r="AW424" s="35">
        <v>0</v>
      </c>
      <c r="AX424" s="35">
        <v>0</v>
      </c>
      <c r="AY424" s="35">
        <v>0.23333537</v>
      </c>
      <c r="AZ424" s="35">
        <v>0</v>
      </c>
      <c r="BA424" s="35">
        <v>0.11716937</v>
      </c>
      <c r="BB424" s="35">
        <v>0.116166</v>
      </c>
      <c r="BC424" s="35">
        <v>0</v>
      </c>
      <c r="BE424" s="7"/>
    </row>
    <row r="425" spans="1:57" ht="13.5">
      <c r="A425" s="28"/>
      <c r="B425" s="25" t="s">
        <v>138</v>
      </c>
      <c r="C425" s="28"/>
      <c r="D425" s="17">
        <f t="shared" si="286"/>
        <v>0</v>
      </c>
      <c r="E425" s="17">
        <f t="shared" si="253"/>
        <v>0</v>
      </c>
      <c r="F425" s="17">
        <f t="shared" si="254"/>
        <v>0</v>
      </c>
      <c r="G425" s="17">
        <f t="shared" si="255"/>
        <v>0</v>
      </c>
      <c r="H425" s="17">
        <f t="shared" si="256"/>
        <v>0</v>
      </c>
      <c r="I425" s="17">
        <f t="shared" si="257"/>
        <v>0</v>
      </c>
      <c r="J425" s="17">
        <f t="shared" si="258"/>
        <v>0</v>
      </c>
      <c r="K425" s="17">
        <f t="shared" si="259"/>
        <v>0</v>
      </c>
      <c r="L425" s="17">
        <f t="shared" si="260"/>
        <v>0</v>
      </c>
      <c r="M425" s="17">
        <f t="shared" si="261"/>
        <v>0</v>
      </c>
      <c r="N425" s="17">
        <f t="shared" si="262"/>
        <v>0</v>
      </c>
      <c r="O425" s="17">
        <f t="shared" si="263"/>
        <v>0</v>
      </c>
      <c r="P425" s="17">
        <f t="shared" si="264"/>
        <v>0</v>
      </c>
      <c r="Q425" s="17">
        <f t="shared" si="265"/>
        <v>0</v>
      </c>
      <c r="R425" s="17">
        <f t="shared" si="266"/>
        <v>0</v>
      </c>
      <c r="S425" s="17">
        <f t="shared" si="267"/>
        <v>0</v>
      </c>
      <c r="T425" s="17">
        <f t="shared" si="268"/>
        <v>0</v>
      </c>
      <c r="U425" s="17">
        <f t="shared" si="269"/>
        <v>0</v>
      </c>
      <c r="V425" s="17">
        <f t="shared" si="270"/>
        <v>0</v>
      </c>
      <c r="W425" s="17">
        <f t="shared" si="271"/>
        <v>0</v>
      </c>
      <c r="X425" s="17">
        <f t="shared" si="272"/>
        <v>0</v>
      </c>
      <c r="Y425" s="17">
        <f t="shared" si="273"/>
        <v>0</v>
      </c>
      <c r="Z425" s="17">
        <f t="shared" si="274"/>
        <v>0</v>
      </c>
      <c r="AA425" s="17">
        <f t="shared" si="275"/>
        <v>0</v>
      </c>
      <c r="AB425" s="17">
        <f t="shared" si="276"/>
        <v>0</v>
      </c>
      <c r="AC425" s="17">
        <f t="shared" si="277"/>
        <v>0</v>
      </c>
      <c r="AD425" s="35">
        <v>0</v>
      </c>
      <c r="AE425" s="17">
        <f t="shared" si="278"/>
        <v>0</v>
      </c>
      <c r="AF425" s="17">
        <f t="shared" si="279"/>
        <v>0</v>
      </c>
      <c r="AG425" s="17">
        <f t="shared" si="280"/>
        <v>0</v>
      </c>
      <c r="AH425" s="17">
        <f t="shared" si="281"/>
        <v>0</v>
      </c>
      <c r="AI425" s="17">
        <f t="shared" si="282"/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f t="shared" si="285"/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  <c r="AV425" s="35">
        <v>0</v>
      </c>
      <c r="AW425" s="35">
        <v>0</v>
      </c>
      <c r="AX425" s="35">
        <v>0</v>
      </c>
      <c r="AY425" s="35">
        <v>0</v>
      </c>
      <c r="AZ425" s="35">
        <v>0</v>
      </c>
      <c r="BA425" s="35">
        <v>0</v>
      </c>
      <c r="BB425" s="35">
        <v>0</v>
      </c>
      <c r="BC425" s="35">
        <v>0</v>
      </c>
      <c r="BE425" s="7"/>
    </row>
    <row r="426" spans="1:57" ht="25.5">
      <c r="A426" s="28"/>
      <c r="B426" s="26" t="s">
        <v>501</v>
      </c>
      <c r="C426" s="28" t="s">
        <v>493</v>
      </c>
      <c r="D426" s="17">
        <f t="shared" si="286"/>
        <v>1.3542432</v>
      </c>
      <c r="E426" s="17">
        <f t="shared" si="253"/>
        <v>0.7672425</v>
      </c>
      <c r="F426" s="17">
        <f t="shared" si="254"/>
        <v>0</v>
      </c>
      <c r="G426" s="17">
        <f t="shared" si="255"/>
        <v>0.3717537</v>
      </c>
      <c r="H426" s="17">
        <f t="shared" si="256"/>
        <v>0.3954888</v>
      </c>
      <c r="I426" s="17">
        <f t="shared" si="257"/>
        <v>0</v>
      </c>
      <c r="J426" s="17">
        <f t="shared" si="258"/>
        <v>0</v>
      </c>
      <c r="K426" s="17">
        <f t="shared" si="259"/>
        <v>0</v>
      </c>
      <c r="L426" s="17">
        <f t="shared" si="260"/>
        <v>0</v>
      </c>
      <c r="M426" s="17">
        <f t="shared" si="261"/>
        <v>0</v>
      </c>
      <c r="N426" s="17">
        <f t="shared" si="262"/>
        <v>0</v>
      </c>
      <c r="O426" s="17">
        <f t="shared" si="263"/>
        <v>0</v>
      </c>
      <c r="P426" s="17">
        <f t="shared" si="264"/>
        <v>0</v>
      </c>
      <c r="Q426" s="17">
        <f t="shared" si="265"/>
        <v>0</v>
      </c>
      <c r="R426" s="17">
        <f t="shared" si="266"/>
        <v>0</v>
      </c>
      <c r="S426" s="17">
        <f t="shared" si="267"/>
        <v>0</v>
      </c>
      <c r="T426" s="17">
        <f t="shared" si="268"/>
        <v>0</v>
      </c>
      <c r="U426" s="17">
        <f t="shared" si="269"/>
        <v>0</v>
      </c>
      <c r="V426" s="17">
        <f t="shared" si="270"/>
        <v>0</v>
      </c>
      <c r="W426" s="17">
        <f t="shared" si="271"/>
        <v>0</v>
      </c>
      <c r="X426" s="17">
        <f t="shared" si="272"/>
        <v>0</v>
      </c>
      <c r="Y426" s="17">
        <f t="shared" si="273"/>
        <v>0.7672425</v>
      </c>
      <c r="Z426" s="17">
        <f t="shared" si="274"/>
        <v>0</v>
      </c>
      <c r="AA426" s="17">
        <f t="shared" si="275"/>
        <v>0.3717537</v>
      </c>
      <c r="AB426" s="17">
        <f t="shared" si="276"/>
        <v>0.3954888</v>
      </c>
      <c r="AC426" s="17">
        <f t="shared" si="277"/>
        <v>0</v>
      </c>
      <c r="AD426" s="35">
        <v>1.128536</v>
      </c>
      <c r="AE426" s="17">
        <f t="shared" si="278"/>
        <v>0.63936875</v>
      </c>
      <c r="AF426" s="17">
        <f t="shared" si="279"/>
        <v>0</v>
      </c>
      <c r="AG426" s="17">
        <f t="shared" si="280"/>
        <v>0.30979475</v>
      </c>
      <c r="AH426" s="17">
        <f t="shared" si="281"/>
        <v>0.329574</v>
      </c>
      <c r="AI426" s="17">
        <f t="shared" si="282"/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f t="shared" si="285"/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  <c r="AV426" s="35">
        <v>0</v>
      </c>
      <c r="AW426" s="35">
        <v>0</v>
      </c>
      <c r="AX426" s="35">
        <v>0</v>
      </c>
      <c r="AY426" s="35">
        <v>0.63936875</v>
      </c>
      <c r="AZ426" s="35">
        <v>0</v>
      </c>
      <c r="BA426" s="35">
        <v>0.30979475</v>
      </c>
      <c r="BB426" s="35">
        <v>0.329574</v>
      </c>
      <c r="BC426" s="35">
        <v>0</v>
      </c>
      <c r="BE426" s="7"/>
    </row>
    <row r="427" spans="1:57" ht="13.5">
      <c r="A427" s="28"/>
      <c r="B427" s="25" t="s">
        <v>149</v>
      </c>
      <c r="C427" s="28"/>
      <c r="D427" s="17">
        <f t="shared" si="286"/>
        <v>0</v>
      </c>
      <c r="E427" s="17">
        <f t="shared" si="253"/>
        <v>0</v>
      </c>
      <c r="F427" s="17">
        <f t="shared" si="254"/>
        <v>0</v>
      </c>
      <c r="G427" s="17">
        <f t="shared" si="255"/>
        <v>0</v>
      </c>
      <c r="H427" s="17">
        <f t="shared" si="256"/>
        <v>0</v>
      </c>
      <c r="I427" s="17">
        <f t="shared" si="257"/>
        <v>0</v>
      </c>
      <c r="J427" s="17">
        <f t="shared" si="258"/>
        <v>0</v>
      </c>
      <c r="K427" s="17">
        <f t="shared" si="259"/>
        <v>0</v>
      </c>
      <c r="L427" s="17">
        <f t="shared" si="260"/>
        <v>0</v>
      </c>
      <c r="M427" s="17">
        <f t="shared" si="261"/>
        <v>0</v>
      </c>
      <c r="N427" s="17">
        <f t="shared" si="262"/>
        <v>0</v>
      </c>
      <c r="O427" s="17">
        <f t="shared" si="263"/>
        <v>0</v>
      </c>
      <c r="P427" s="17">
        <f t="shared" si="264"/>
        <v>0</v>
      </c>
      <c r="Q427" s="17">
        <f t="shared" si="265"/>
        <v>0</v>
      </c>
      <c r="R427" s="17">
        <f t="shared" si="266"/>
        <v>0</v>
      </c>
      <c r="S427" s="17">
        <f t="shared" si="267"/>
        <v>0</v>
      </c>
      <c r="T427" s="17">
        <f t="shared" si="268"/>
        <v>0</v>
      </c>
      <c r="U427" s="17">
        <f t="shared" si="269"/>
        <v>0</v>
      </c>
      <c r="V427" s="17">
        <f t="shared" si="270"/>
        <v>0</v>
      </c>
      <c r="W427" s="17">
        <f t="shared" si="271"/>
        <v>0</v>
      </c>
      <c r="X427" s="17">
        <f t="shared" si="272"/>
        <v>0</v>
      </c>
      <c r="Y427" s="17">
        <f t="shared" si="273"/>
        <v>0</v>
      </c>
      <c r="Z427" s="17">
        <f t="shared" si="274"/>
        <v>0</v>
      </c>
      <c r="AA427" s="17">
        <f t="shared" si="275"/>
        <v>0</v>
      </c>
      <c r="AB427" s="17">
        <f t="shared" si="276"/>
        <v>0</v>
      </c>
      <c r="AC427" s="17">
        <f t="shared" si="277"/>
        <v>0</v>
      </c>
      <c r="AD427" s="35">
        <v>0</v>
      </c>
      <c r="AE427" s="17">
        <f t="shared" si="278"/>
        <v>0</v>
      </c>
      <c r="AF427" s="17">
        <f t="shared" si="279"/>
        <v>0</v>
      </c>
      <c r="AG427" s="17">
        <f t="shared" si="280"/>
        <v>0</v>
      </c>
      <c r="AH427" s="17">
        <f t="shared" si="281"/>
        <v>0</v>
      </c>
      <c r="AI427" s="17">
        <f t="shared" si="282"/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f t="shared" si="285"/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  <c r="AV427" s="35">
        <v>0</v>
      </c>
      <c r="AW427" s="35">
        <v>0</v>
      </c>
      <c r="AX427" s="35">
        <v>0</v>
      </c>
      <c r="AY427" s="35">
        <v>0</v>
      </c>
      <c r="AZ427" s="35">
        <v>0</v>
      </c>
      <c r="BA427" s="35">
        <v>0</v>
      </c>
      <c r="BB427" s="35">
        <v>0</v>
      </c>
      <c r="BC427" s="35">
        <v>0</v>
      </c>
      <c r="BE427" s="7"/>
    </row>
    <row r="428" spans="1:57" ht="25.5">
      <c r="A428" s="28"/>
      <c r="B428" s="26" t="s">
        <v>502</v>
      </c>
      <c r="C428" s="28" t="s">
        <v>493</v>
      </c>
      <c r="D428" s="17">
        <f t="shared" si="286"/>
        <v>1.3542432</v>
      </c>
      <c r="E428" s="17">
        <f t="shared" si="253"/>
        <v>0.797437332</v>
      </c>
      <c r="F428" s="17">
        <f t="shared" si="254"/>
        <v>0</v>
      </c>
      <c r="G428" s="17">
        <f t="shared" si="255"/>
        <v>0.40194853199999997</v>
      </c>
      <c r="H428" s="17">
        <f t="shared" si="256"/>
        <v>0.3954888</v>
      </c>
      <c r="I428" s="17">
        <f t="shared" si="257"/>
        <v>0</v>
      </c>
      <c r="J428" s="17">
        <f t="shared" si="258"/>
        <v>0</v>
      </c>
      <c r="K428" s="17">
        <f t="shared" si="259"/>
        <v>0</v>
      </c>
      <c r="L428" s="17">
        <f t="shared" si="260"/>
        <v>0</v>
      </c>
      <c r="M428" s="17">
        <f t="shared" si="261"/>
        <v>0</v>
      </c>
      <c r="N428" s="17">
        <f t="shared" si="262"/>
        <v>0</v>
      </c>
      <c r="O428" s="17">
        <f t="shared" si="263"/>
        <v>0</v>
      </c>
      <c r="P428" s="17">
        <f t="shared" si="264"/>
        <v>0</v>
      </c>
      <c r="Q428" s="17">
        <f t="shared" si="265"/>
        <v>0</v>
      </c>
      <c r="R428" s="17">
        <f t="shared" si="266"/>
        <v>0</v>
      </c>
      <c r="S428" s="17">
        <f t="shared" si="267"/>
        <v>0</v>
      </c>
      <c r="T428" s="17">
        <f t="shared" si="268"/>
        <v>0</v>
      </c>
      <c r="U428" s="17">
        <f t="shared" si="269"/>
        <v>0</v>
      </c>
      <c r="V428" s="17">
        <f t="shared" si="270"/>
        <v>0</v>
      </c>
      <c r="W428" s="17">
        <f t="shared" si="271"/>
        <v>0</v>
      </c>
      <c r="X428" s="17">
        <f t="shared" si="272"/>
        <v>0</v>
      </c>
      <c r="Y428" s="17">
        <f t="shared" si="273"/>
        <v>0.797437332</v>
      </c>
      <c r="Z428" s="17">
        <f t="shared" si="274"/>
        <v>0</v>
      </c>
      <c r="AA428" s="17">
        <f t="shared" si="275"/>
        <v>0.40194853199999997</v>
      </c>
      <c r="AB428" s="17">
        <f t="shared" si="276"/>
        <v>0.3954888</v>
      </c>
      <c r="AC428" s="17">
        <f t="shared" si="277"/>
        <v>0</v>
      </c>
      <c r="AD428" s="35">
        <v>1.128536</v>
      </c>
      <c r="AE428" s="17">
        <f t="shared" si="278"/>
        <v>0.66453111</v>
      </c>
      <c r="AF428" s="17">
        <f t="shared" si="279"/>
        <v>0</v>
      </c>
      <c r="AG428" s="17">
        <f t="shared" si="280"/>
        <v>0.33495711</v>
      </c>
      <c r="AH428" s="17">
        <f t="shared" si="281"/>
        <v>0.329574</v>
      </c>
      <c r="AI428" s="17">
        <f t="shared" si="282"/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f t="shared" si="285"/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  <c r="AV428" s="35">
        <v>0</v>
      </c>
      <c r="AW428" s="35">
        <v>0</v>
      </c>
      <c r="AX428" s="35">
        <v>0</v>
      </c>
      <c r="AY428" s="35">
        <v>0.66453111</v>
      </c>
      <c r="AZ428" s="35">
        <v>0</v>
      </c>
      <c r="BA428" s="35">
        <v>0.33495711</v>
      </c>
      <c r="BB428" s="35">
        <v>0.329574</v>
      </c>
      <c r="BC428" s="35">
        <v>0</v>
      </c>
      <c r="BE428" s="7"/>
    </row>
    <row r="429" spans="1:57" ht="13.5">
      <c r="A429" s="28"/>
      <c r="B429" s="25" t="s">
        <v>139</v>
      </c>
      <c r="C429" s="28"/>
      <c r="D429" s="17">
        <f t="shared" si="286"/>
        <v>0</v>
      </c>
      <c r="E429" s="17">
        <f t="shared" si="253"/>
        <v>0</v>
      </c>
      <c r="F429" s="17">
        <f t="shared" si="254"/>
        <v>0</v>
      </c>
      <c r="G429" s="17">
        <f t="shared" si="255"/>
        <v>0</v>
      </c>
      <c r="H429" s="17">
        <f t="shared" si="256"/>
        <v>0</v>
      </c>
      <c r="I429" s="17">
        <f t="shared" si="257"/>
        <v>0</v>
      </c>
      <c r="J429" s="17">
        <f t="shared" si="258"/>
        <v>0</v>
      </c>
      <c r="K429" s="17">
        <f t="shared" si="259"/>
        <v>0</v>
      </c>
      <c r="L429" s="17">
        <f t="shared" si="260"/>
        <v>0</v>
      </c>
      <c r="M429" s="17">
        <f t="shared" si="261"/>
        <v>0</v>
      </c>
      <c r="N429" s="17">
        <f t="shared" si="262"/>
        <v>0</v>
      </c>
      <c r="O429" s="17">
        <f t="shared" si="263"/>
        <v>0</v>
      </c>
      <c r="P429" s="17">
        <f t="shared" si="264"/>
        <v>0</v>
      </c>
      <c r="Q429" s="17">
        <f t="shared" si="265"/>
        <v>0</v>
      </c>
      <c r="R429" s="17">
        <f t="shared" si="266"/>
        <v>0</v>
      </c>
      <c r="S429" s="17">
        <f t="shared" si="267"/>
        <v>0</v>
      </c>
      <c r="T429" s="17">
        <f t="shared" si="268"/>
        <v>0</v>
      </c>
      <c r="U429" s="17">
        <f t="shared" si="269"/>
        <v>0</v>
      </c>
      <c r="V429" s="17">
        <f t="shared" si="270"/>
        <v>0</v>
      </c>
      <c r="W429" s="17">
        <f t="shared" si="271"/>
        <v>0</v>
      </c>
      <c r="X429" s="17">
        <f t="shared" si="272"/>
        <v>0</v>
      </c>
      <c r="Y429" s="17">
        <f t="shared" si="273"/>
        <v>0</v>
      </c>
      <c r="Z429" s="17">
        <f t="shared" si="274"/>
        <v>0</v>
      </c>
      <c r="AA429" s="17">
        <f t="shared" si="275"/>
        <v>0</v>
      </c>
      <c r="AB429" s="17">
        <f t="shared" si="276"/>
        <v>0</v>
      </c>
      <c r="AC429" s="17">
        <f t="shared" si="277"/>
        <v>0</v>
      </c>
      <c r="AD429" s="35">
        <v>0</v>
      </c>
      <c r="AE429" s="17">
        <f t="shared" si="278"/>
        <v>0</v>
      </c>
      <c r="AF429" s="17">
        <f t="shared" si="279"/>
        <v>0</v>
      </c>
      <c r="AG429" s="17">
        <f t="shared" si="280"/>
        <v>0</v>
      </c>
      <c r="AH429" s="17">
        <f t="shared" si="281"/>
        <v>0</v>
      </c>
      <c r="AI429" s="17">
        <f t="shared" si="282"/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f t="shared" si="285"/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  <c r="AV429" s="35">
        <v>0</v>
      </c>
      <c r="AW429" s="35">
        <v>0</v>
      </c>
      <c r="AX429" s="35">
        <v>0</v>
      </c>
      <c r="AY429" s="35">
        <v>0</v>
      </c>
      <c r="AZ429" s="35">
        <v>0</v>
      </c>
      <c r="BA429" s="35">
        <v>0</v>
      </c>
      <c r="BB429" s="35">
        <v>0</v>
      </c>
      <c r="BC429" s="35">
        <v>0</v>
      </c>
      <c r="BE429" s="7"/>
    </row>
    <row r="430" spans="1:57" ht="25.5">
      <c r="A430" s="28"/>
      <c r="B430" s="26" t="s">
        <v>503</v>
      </c>
      <c r="C430" s="28" t="s">
        <v>493</v>
      </c>
      <c r="D430" s="17">
        <f t="shared" si="286"/>
        <v>1.3542432</v>
      </c>
      <c r="E430" s="17">
        <f t="shared" si="253"/>
        <v>0.7672425</v>
      </c>
      <c r="F430" s="17">
        <f t="shared" si="254"/>
        <v>0</v>
      </c>
      <c r="G430" s="17">
        <f t="shared" si="255"/>
        <v>0.3717537</v>
      </c>
      <c r="H430" s="17">
        <f t="shared" si="256"/>
        <v>0.3954888</v>
      </c>
      <c r="I430" s="17">
        <f t="shared" si="257"/>
        <v>0</v>
      </c>
      <c r="J430" s="17">
        <f t="shared" si="258"/>
        <v>0</v>
      </c>
      <c r="K430" s="17">
        <f t="shared" si="259"/>
        <v>0</v>
      </c>
      <c r="L430" s="17">
        <f t="shared" si="260"/>
        <v>0</v>
      </c>
      <c r="M430" s="17">
        <f t="shared" si="261"/>
        <v>0</v>
      </c>
      <c r="N430" s="17">
        <f t="shared" si="262"/>
        <v>0</v>
      </c>
      <c r="O430" s="17">
        <f t="shared" si="263"/>
        <v>0</v>
      </c>
      <c r="P430" s="17">
        <f t="shared" si="264"/>
        <v>0</v>
      </c>
      <c r="Q430" s="17">
        <f t="shared" si="265"/>
        <v>0</v>
      </c>
      <c r="R430" s="17">
        <f t="shared" si="266"/>
        <v>0</v>
      </c>
      <c r="S430" s="17">
        <f t="shared" si="267"/>
        <v>0</v>
      </c>
      <c r="T430" s="17">
        <f t="shared" si="268"/>
        <v>0</v>
      </c>
      <c r="U430" s="17">
        <f t="shared" si="269"/>
        <v>0</v>
      </c>
      <c r="V430" s="17">
        <f t="shared" si="270"/>
        <v>0</v>
      </c>
      <c r="W430" s="17">
        <f t="shared" si="271"/>
        <v>0</v>
      </c>
      <c r="X430" s="17">
        <f t="shared" si="272"/>
        <v>0</v>
      </c>
      <c r="Y430" s="17">
        <f t="shared" si="273"/>
        <v>0.7672425</v>
      </c>
      <c r="Z430" s="17">
        <f t="shared" si="274"/>
        <v>0</v>
      </c>
      <c r="AA430" s="17">
        <f t="shared" si="275"/>
        <v>0.3717537</v>
      </c>
      <c r="AB430" s="17">
        <f t="shared" si="276"/>
        <v>0.3954888</v>
      </c>
      <c r="AC430" s="17">
        <f t="shared" si="277"/>
        <v>0</v>
      </c>
      <c r="AD430" s="35">
        <v>1.128536</v>
      </c>
      <c r="AE430" s="17">
        <f t="shared" si="278"/>
        <v>0.63936875</v>
      </c>
      <c r="AF430" s="17">
        <f t="shared" si="279"/>
        <v>0</v>
      </c>
      <c r="AG430" s="17">
        <f t="shared" si="280"/>
        <v>0.30979475</v>
      </c>
      <c r="AH430" s="17">
        <f t="shared" si="281"/>
        <v>0.329574</v>
      </c>
      <c r="AI430" s="17">
        <f t="shared" si="282"/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f t="shared" si="285"/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  <c r="AV430" s="35">
        <v>0</v>
      </c>
      <c r="AW430" s="35">
        <v>0</v>
      </c>
      <c r="AX430" s="35">
        <v>0</v>
      </c>
      <c r="AY430" s="35">
        <v>0.63936875</v>
      </c>
      <c r="AZ430" s="35">
        <v>0</v>
      </c>
      <c r="BA430" s="35">
        <v>0.30979475</v>
      </c>
      <c r="BB430" s="35">
        <v>0.329574</v>
      </c>
      <c r="BC430" s="35">
        <v>0</v>
      </c>
      <c r="BE430" s="7"/>
    </row>
    <row r="431" spans="1:57" ht="13.5">
      <c r="A431" s="28"/>
      <c r="B431" s="25" t="s">
        <v>197</v>
      </c>
      <c r="C431" s="28"/>
      <c r="D431" s="17">
        <f t="shared" si="286"/>
        <v>0</v>
      </c>
      <c r="E431" s="17">
        <f t="shared" si="253"/>
        <v>0</v>
      </c>
      <c r="F431" s="17">
        <f t="shared" si="254"/>
        <v>0</v>
      </c>
      <c r="G431" s="17">
        <f t="shared" si="255"/>
        <v>0</v>
      </c>
      <c r="H431" s="17">
        <f t="shared" si="256"/>
        <v>0</v>
      </c>
      <c r="I431" s="17">
        <f t="shared" si="257"/>
        <v>0</v>
      </c>
      <c r="J431" s="17">
        <f t="shared" si="258"/>
        <v>0</v>
      </c>
      <c r="K431" s="17">
        <f t="shared" si="259"/>
        <v>0</v>
      </c>
      <c r="L431" s="17">
        <f t="shared" si="260"/>
        <v>0</v>
      </c>
      <c r="M431" s="17">
        <f t="shared" si="261"/>
        <v>0</v>
      </c>
      <c r="N431" s="17">
        <f t="shared" si="262"/>
        <v>0</v>
      </c>
      <c r="O431" s="17">
        <f t="shared" si="263"/>
        <v>0</v>
      </c>
      <c r="P431" s="17">
        <f t="shared" si="264"/>
        <v>0</v>
      </c>
      <c r="Q431" s="17">
        <f t="shared" si="265"/>
        <v>0</v>
      </c>
      <c r="R431" s="17">
        <f t="shared" si="266"/>
        <v>0</v>
      </c>
      <c r="S431" s="17">
        <f t="shared" si="267"/>
        <v>0</v>
      </c>
      <c r="T431" s="17">
        <f t="shared" si="268"/>
        <v>0</v>
      </c>
      <c r="U431" s="17">
        <f t="shared" si="269"/>
        <v>0</v>
      </c>
      <c r="V431" s="17">
        <f t="shared" si="270"/>
        <v>0</v>
      </c>
      <c r="W431" s="17">
        <f t="shared" si="271"/>
        <v>0</v>
      </c>
      <c r="X431" s="17">
        <f t="shared" si="272"/>
        <v>0</v>
      </c>
      <c r="Y431" s="17">
        <f t="shared" si="273"/>
        <v>0</v>
      </c>
      <c r="Z431" s="17">
        <f t="shared" si="274"/>
        <v>0</v>
      </c>
      <c r="AA431" s="17">
        <f t="shared" si="275"/>
        <v>0</v>
      </c>
      <c r="AB431" s="17">
        <f t="shared" si="276"/>
        <v>0</v>
      </c>
      <c r="AC431" s="17">
        <f t="shared" si="277"/>
        <v>0</v>
      </c>
      <c r="AD431" s="35">
        <v>0</v>
      </c>
      <c r="AE431" s="17">
        <f t="shared" si="278"/>
        <v>0</v>
      </c>
      <c r="AF431" s="17">
        <f t="shared" si="279"/>
        <v>0</v>
      </c>
      <c r="AG431" s="17">
        <f t="shared" si="280"/>
        <v>0</v>
      </c>
      <c r="AH431" s="17">
        <f t="shared" si="281"/>
        <v>0</v>
      </c>
      <c r="AI431" s="17">
        <f t="shared" si="282"/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f t="shared" si="285"/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  <c r="AV431" s="35">
        <v>0</v>
      </c>
      <c r="AW431" s="35">
        <v>0</v>
      </c>
      <c r="AX431" s="35">
        <v>0</v>
      </c>
      <c r="AY431" s="35">
        <v>0</v>
      </c>
      <c r="AZ431" s="35">
        <v>0</v>
      </c>
      <c r="BA431" s="35">
        <v>0</v>
      </c>
      <c r="BB431" s="35">
        <v>0</v>
      </c>
      <c r="BC431" s="35">
        <v>0</v>
      </c>
      <c r="BE431" s="7"/>
    </row>
    <row r="432" spans="1:57" ht="25.5">
      <c r="A432" s="28"/>
      <c r="B432" s="26" t="s">
        <v>504</v>
      </c>
      <c r="C432" s="28" t="s">
        <v>493</v>
      </c>
      <c r="D432" s="17">
        <f t="shared" si="286"/>
        <v>0.6771216</v>
      </c>
      <c r="E432" s="17">
        <f t="shared" si="253"/>
        <v>0.43082750400000003</v>
      </c>
      <c r="F432" s="17">
        <f t="shared" si="254"/>
        <v>0</v>
      </c>
      <c r="G432" s="17">
        <f t="shared" si="255"/>
        <v>0.206065104</v>
      </c>
      <c r="H432" s="17">
        <f t="shared" si="256"/>
        <v>0.2247624</v>
      </c>
      <c r="I432" s="17">
        <f t="shared" si="257"/>
        <v>0</v>
      </c>
      <c r="J432" s="17">
        <f t="shared" si="258"/>
        <v>0</v>
      </c>
      <c r="K432" s="17">
        <f t="shared" si="259"/>
        <v>0</v>
      </c>
      <c r="L432" s="17">
        <f t="shared" si="260"/>
        <v>0</v>
      </c>
      <c r="M432" s="17">
        <f t="shared" si="261"/>
        <v>0</v>
      </c>
      <c r="N432" s="17">
        <f t="shared" si="262"/>
        <v>0</v>
      </c>
      <c r="O432" s="17">
        <f t="shared" si="263"/>
        <v>0</v>
      </c>
      <c r="P432" s="17">
        <f t="shared" si="264"/>
        <v>0</v>
      </c>
      <c r="Q432" s="17">
        <f t="shared" si="265"/>
        <v>0</v>
      </c>
      <c r="R432" s="17">
        <f t="shared" si="266"/>
        <v>0</v>
      </c>
      <c r="S432" s="17">
        <f t="shared" si="267"/>
        <v>0</v>
      </c>
      <c r="T432" s="17">
        <f t="shared" si="268"/>
        <v>0</v>
      </c>
      <c r="U432" s="17">
        <f t="shared" si="269"/>
        <v>0</v>
      </c>
      <c r="V432" s="17">
        <f t="shared" si="270"/>
        <v>0</v>
      </c>
      <c r="W432" s="17">
        <f t="shared" si="271"/>
        <v>0</v>
      </c>
      <c r="X432" s="17">
        <f t="shared" si="272"/>
        <v>0</v>
      </c>
      <c r="Y432" s="17">
        <f t="shared" si="273"/>
        <v>0.43082750400000003</v>
      </c>
      <c r="Z432" s="17">
        <f t="shared" si="274"/>
        <v>0</v>
      </c>
      <c r="AA432" s="17">
        <f t="shared" si="275"/>
        <v>0.206065104</v>
      </c>
      <c r="AB432" s="17">
        <f t="shared" si="276"/>
        <v>0.2247624</v>
      </c>
      <c r="AC432" s="17">
        <f t="shared" si="277"/>
        <v>0</v>
      </c>
      <c r="AD432" s="35">
        <v>0.564268</v>
      </c>
      <c r="AE432" s="17">
        <f t="shared" si="278"/>
        <v>0.35902292</v>
      </c>
      <c r="AF432" s="17">
        <f t="shared" si="279"/>
        <v>0</v>
      </c>
      <c r="AG432" s="17">
        <f t="shared" si="280"/>
        <v>0.17172092</v>
      </c>
      <c r="AH432" s="17">
        <f t="shared" si="281"/>
        <v>0.187302</v>
      </c>
      <c r="AI432" s="17">
        <f t="shared" si="282"/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f t="shared" si="285"/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  <c r="AV432" s="35">
        <v>0</v>
      </c>
      <c r="AW432" s="35">
        <v>0</v>
      </c>
      <c r="AX432" s="35">
        <v>0</v>
      </c>
      <c r="AY432" s="35">
        <v>0.35902292</v>
      </c>
      <c r="AZ432" s="35">
        <v>0</v>
      </c>
      <c r="BA432" s="35">
        <v>0.17172092</v>
      </c>
      <c r="BB432" s="35">
        <v>0.187302</v>
      </c>
      <c r="BC432" s="35">
        <v>0</v>
      </c>
      <c r="BE432" s="7"/>
    </row>
  </sheetData>
  <sheetProtection/>
  <autoFilter ref="A18:BI328"/>
  <mergeCells count="29"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2020-04-22T11:13:46Z</cp:lastPrinted>
  <dcterms:created xsi:type="dcterms:W3CDTF">2011-01-11T10:25:48Z</dcterms:created>
  <dcterms:modified xsi:type="dcterms:W3CDTF">2023-02-14T10:48:53Z</dcterms:modified>
  <cp:category/>
  <cp:version/>
  <cp:contentType/>
  <cp:contentStatus/>
</cp:coreProperties>
</file>